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table+xml" PartName="/xl/tables/table18.xml"/>
  <Override ContentType="application/vnd.openxmlformats-officedocument.spreadsheetml.table+xml" PartName="/xl/tables/table13.xml"/>
  <Override ContentType="application/vnd.openxmlformats-officedocument.spreadsheetml.table+xml" PartName="/xl/tables/table4.xml"/>
  <Override ContentType="application/vnd.openxmlformats-officedocument.spreadsheetml.table+xml" PartName="/xl/tables/table1.xml"/>
  <Override ContentType="application/vnd.openxmlformats-officedocument.spreadsheetml.table+xml" PartName="/xl/tables/table22.xml"/>
  <Override ContentType="application/vnd.openxmlformats-officedocument.spreadsheetml.table+xml" PartName="/xl/tables/table2.xml"/>
  <Override ContentType="application/vnd.openxmlformats-officedocument.spreadsheetml.table+xml" PartName="/xl/tables/table15.xml"/>
  <Override ContentType="application/vnd.openxmlformats-officedocument.spreadsheetml.table+xml" PartName="/xl/tables/table6.xml"/>
  <Override ContentType="application/vnd.openxmlformats-officedocument.spreadsheetml.table+xml" PartName="/xl/tables/table8.xml"/>
  <Override ContentType="application/vnd.openxmlformats-officedocument.spreadsheetml.table+xml" PartName="/xl/tables/table11.xml"/>
  <Override ContentType="application/vnd.openxmlformats-officedocument.spreadsheetml.table+xml" PartName="/xl/tables/table5.xml"/>
  <Override ContentType="application/vnd.openxmlformats-officedocument.spreadsheetml.table+xml" PartName="/xl/tables/table20.xml"/>
  <Override ContentType="application/vnd.openxmlformats-officedocument.spreadsheetml.table+xml" PartName="/xl/tables/table3.xml"/>
  <Override ContentType="application/vnd.openxmlformats-officedocument.spreadsheetml.table+xml" PartName="/xl/tables/table17.xml"/>
  <Override ContentType="application/vnd.openxmlformats-officedocument.spreadsheetml.table+xml" PartName="/xl/tables/table19.xml"/>
  <Override ContentType="application/vnd.openxmlformats-officedocument.spreadsheetml.table+xml" PartName="/xl/tables/table10.xml"/>
  <Override ContentType="application/vnd.openxmlformats-officedocument.spreadsheetml.table+xml" PartName="/xl/tables/table7.xml"/>
  <Override ContentType="application/vnd.openxmlformats-officedocument.spreadsheetml.table+xml" PartName="/xl/tables/table16.xml"/>
  <Override ContentType="application/vnd.openxmlformats-officedocument.spreadsheetml.table+xml" PartName="/xl/tables/table21.xml"/>
  <Override ContentType="application/vnd.openxmlformats-officedocument.spreadsheetml.table+xml" PartName="/xl/tables/table14.xml"/>
  <Override ContentType="application/vnd.openxmlformats-officedocument.spreadsheetml.table+xml" PartName="/xl/tables/table12.xml"/>
  <Override ContentType="application/vnd.openxmlformats-officedocument.spreadsheetml.table+xml" PartName="/xl/tables/table9.xml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vnd.openxmlformats-officedocument.extended-properties+xml" PartName="/docProps/app.xml"/>
  <Override ContentType="application/vnd.openxmlformats-officedocument.spreadsheetml.chartsheet+xml" PartName="/xl/chartsheets/sheet1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1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drawingml.chart+xml" PartName="/xl/charts/chart7.xml"/>
  <Override ContentType="application/vnd.openxmlformats-officedocument.drawingml.chart+xml" PartName="/xl/charts/chart27.xml"/>
  <Override ContentType="application/vnd.openxmlformats-officedocument.drawingml.chart+xml" PartName="/xl/charts/chart14.xml"/>
  <Override ContentType="application/vnd.openxmlformats-officedocument.drawingml.chart+xml" PartName="/xl/charts/chart30.xml"/>
  <Override ContentType="application/vnd.openxmlformats-officedocument.drawingml.chart+xml" PartName="/xl/charts/chart18.xml"/>
  <Override ContentType="application/vnd.openxmlformats-officedocument.drawingml.chart+xml" PartName="/xl/charts/chart13.xml"/>
  <Override ContentType="application/vnd.openxmlformats-officedocument.drawingml.chart+xml" PartName="/xl/charts/chart31.xml"/>
  <Override ContentType="application/vnd.openxmlformats-officedocument.drawingml.chart+xml" PartName="/xl/charts/chart26.xml"/>
  <Override ContentType="application/vnd.openxmlformats-officedocument.drawingml.chart+xml" PartName="/xl/charts/chart2.xml"/>
  <Override ContentType="application/vnd.openxmlformats-officedocument.drawingml.chart+xml" PartName="/xl/charts/chart22.xml"/>
  <Override ContentType="application/vnd.openxmlformats-officedocument.drawingml.chart+xml" PartName="/xl/charts/chart8.xml"/>
  <Override ContentType="application/vnd.openxmlformats-officedocument.drawingml.chart+xml" PartName="/xl/charts/chart17.xml"/>
  <Override ContentType="application/vnd.openxmlformats-officedocument.drawingml.chart+xml" PartName="/xl/charts/chart25.xml"/>
  <Override ContentType="application/vnd.openxmlformats-officedocument.drawingml.chart+xml" PartName="/xl/charts/chart12.xml"/>
  <Override ContentType="application/vnd.openxmlformats-officedocument.drawingml.chart+xml" PartName="/xl/charts/chart21.xml"/>
  <Override ContentType="application/vnd.openxmlformats-officedocument.drawingml.chart+xml" PartName="/xl/charts/chart3.xml"/>
  <Override ContentType="application/vnd.openxmlformats-officedocument.drawingml.chart+xml" PartName="/xl/charts/chart16.xml"/>
  <Override ContentType="application/vnd.openxmlformats-officedocument.drawingml.chart+xml" PartName="/xl/charts/chart11.xml"/>
  <Override ContentType="application/vnd.openxmlformats-officedocument.drawingml.chart+xml" PartName="/xl/charts/chart29.xml"/>
  <Override ContentType="application/vnd.openxmlformats-officedocument.drawingml.chart+xml" PartName="/xl/charts/chart4.xml"/>
  <Override ContentType="application/vnd.openxmlformats-officedocument.drawingml.chart+xml" PartName="/xl/charts/chart20.xml"/>
  <Override ContentType="application/vnd.openxmlformats-officedocument.drawingml.chart+xml" PartName="/xl/charts/chart24.xml"/>
  <Override ContentType="application/vnd.openxmlformats-officedocument.drawingml.chart+xml" PartName="/xl/charts/chart1.xml"/>
  <Override ContentType="application/vnd.openxmlformats-officedocument.drawingml.chart+xml" PartName="/xl/charts/chart28.xml"/>
  <Override ContentType="application/vnd.openxmlformats-officedocument.drawingml.chart+xml" PartName="/xl/charts/chart10.xml"/>
  <Override ContentType="application/vnd.openxmlformats-officedocument.drawingml.chart+xml" PartName="/xl/charts/chart6.xml"/>
  <Override ContentType="application/vnd.openxmlformats-officedocument.drawingml.chart+xml" PartName="/xl/charts/chart15.xml"/>
  <Override ContentType="application/vnd.openxmlformats-officedocument.drawingml.chart+xml" PartName="/xl/charts/chart9.xml"/>
  <Override ContentType="application/vnd.openxmlformats-officedocument.drawingml.chart+xml" PartName="/xl/charts/chart19.xml"/>
  <Override ContentType="application/vnd.openxmlformats-officedocument.drawingml.chart+xml" PartName="/xl/charts/chart5.xml"/>
  <Override ContentType="application/vnd.openxmlformats-officedocument.drawingml.chart+xml" PartName="/xl/charts/chart23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hidden" name="OO" sheetId="1" r:id="rId4"/>
    <sheet state="hidden" name="Все отправки" sheetId="2" r:id="rId5"/>
    <sheet state="visible" name="Chart1" sheetId="3" r:id="rId6"/>
    <sheet state="visible" name="1. Дубликаты" sheetId="4" r:id="rId7"/>
    <sheet state="visible" name="2. Результаты" sheetId="5" r:id="rId8"/>
    <sheet state="hidden" name="Выбор варианта" sheetId="6" r:id="rId9"/>
    <sheet state="visible" name="3. Анализ по МО" sheetId="7" r:id="rId10"/>
    <sheet state="visible" name="4. Анализ по РД" sheetId="8" r:id="rId11"/>
    <sheet state="visible" name="5. Направления" sheetId="9" r:id="rId12"/>
    <sheet state="visible" name="5.1. Знание" sheetId="10" r:id="rId13"/>
    <sheet state="visible" name="5.2. Здоровье" sheetId="11" r:id="rId14"/>
    <sheet state="visible" name="5.3. Творчество" sheetId="12" r:id="rId15"/>
    <sheet state="visible" name="5.4. Воспитание" sheetId="13" r:id="rId16"/>
    <sheet state="visible" name="5.5. Профориентация" sheetId="14" r:id="rId17"/>
    <sheet state="visible" name="5.6. Учитель. Школьная команда" sheetId="15" r:id="rId18"/>
    <sheet state="visible" name="5.7. Школьный климат" sheetId="16" r:id="rId19"/>
    <sheet state="visible" name="5.8. Образовательная среда" sheetId="17" r:id="rId20"/>
    <sheet state="hidden" name="Sections" sheetId="18" r:id="rId21"/>
  </sheets>
  <definedNames>
    <definedName name="Ра">#REF!</definedName>
    <definedName name="Учо_4_1">#REF!</definedName>
    <definedName name="Р">#REF!</definedName>
    <definedName name="Учо_3_1">#REF!</definedName>
    <definedName name="Уча">#REF!</definedName>
    <definedName localSheetId="1" name="ExternalData_1">'Все отправки'!$A$1:$Q$1436</definedName>
    <definedName localSheetId="4" name="ExternalData_2">'2. Результаты'!$A$1:$W$1350</definedName>
    <definedName localSheetId="3" name="ExternalData_1">'1. Дубликаты'!$A$1:$D$59</definedName>
    <definedName name="PT">#REF!</definedName>
    <definedName name="Уч">#REF!</definedName>
  </definedNames>
  <calcPr/>
</workbook>
</file>

<file path=xl/sharedStrings.xml><?xml version="1.0" encoding="utf-8"?>
<sst xmlns="http://schemas.openxmlformats.org/spreadsheetml/2006/main" count="12053" uniqueCount="1511">
  <si>
    <t>№</t>
  </si>
  <si>
    <t>ИНН</t>
  </si>
  <si>
    <t>МО</t>
  </si>
  <si>
    <t>ОО</t>
  </si>
  <si>
    <t>Примечания</t>
  </si>
  <si>
    <t>Агульский МР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</si>
  <si>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</si>
  <si>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</si>
  <si>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</si>
  <si>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</si>
  <si>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</si>
  <si>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</si>
  <si>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</si>
  <si>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</si>
  <si>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</si>
  <si>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</si>
  <si>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</si>
  <si>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</si>
  <si>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</si>
  <si>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</si>
  <si>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</si>
  <si>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Акушинский МР</t>
  </si>
  <si>
    <t xml:space="preserve"> МКОУ "Цугнинская СОШ им. Гаджимурдова М.М."</t>
  </si>
  <si>
    <t>МКОУ "Акушинская СОШ №1 им. С.М. Кирова"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</si>
  <si>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</si>
  <si>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</si>
  <si>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</si>
  <si>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 им. Шарипова Н.А."</t>
  </si>
  <si>
    <t>МКОУ "Балхарская СОШ"</t>
  </si>
  <si>
    <t>МКОУ "Бургимакмахинская СОШ"</t>
  </si>
  <si>
    <t>МКОУ "Бутринская СОШ им Саидова М. Р"</t>
  </si>
  <si>
    <t>МКОУ "Верхне- Мулебкинская СОШ"</t>
  </si>
  <si>
    <t>МКОУ "Гапшима СОШ им. М. Гасанова"</t>
  </si>
  <si>
    <t>МКОУ "Гебинская СОШ им. Абакарова Г.А."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</si>
  <si>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</si>
  <si>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</si>
  <si>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</si>
  <si>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</si>
  <si>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</si>
  <si>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 имени М.О. Алиева"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</si>
  <si>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</si>
  <si>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</si>
  <si>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</si>
  <si>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</si>
  <si>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</si>
  <si>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</si>
  <si>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</si>
  <si>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</si>
  <si>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"Мугинский лицей"</t>
  </si>
  <si>
    <t>МКОУ "Нахкинская ООШ"</t>
  </si>
  <si>
    <t>МКОУ "Семгамахинская СОШ" им. М.М. Магомедова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</si>
  <si>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</si>
  <si>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</si>
  <si>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</si>
  <si>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</si>
  <si>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</si>
  <si>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</si>
  <si>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</si>
  <si>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</si>
  <si>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</si>
  <si>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</si>
  <si>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Лицей"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</si>
  <si>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</si>
  <si>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</si>
  <si>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</si>
  <si>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</si>
  <si>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</si>
  <si>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Ахвахский МР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</si>
  <si>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</si>
  <si>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</si>
  <si>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</si>
  <si>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</si>
  <si>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</si>
  <si>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</si>
  <si>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</si>
  <si>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</si>
  <si>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</si>
  <si>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 - Магитлинская СОШ"</t>
  </si>
  <si>
    <t>МБОУ "Тлибишинская СОШ"</t>
  </si>
  <si>
    <t>МБОУ "Тукитинская СОШ"</t>
  </si>
  <si>
    <t>МБОУ "Цолодинская СОШ"</t>
  </si>
  <si>
    <t>МКОУ "Маштадинская НОШ"</t>
  </si>
  <si>
    <t>МКОУ "Тлисинская НОШ"</t>
  </si>
  <si>
    <t>Ахтынский МР</t>
  </si>
  <si>
    <t>МКОУ "Ахтынская НОШ №2350 при в/ч"</t>
  </si>
  <si>
    <t>МКОУ "Ахтынская ООШ"</t>
  </si>
  <si>
    <t>МКОУ "Ахтынская СОШ №1"</t>
  </si>
  <si>
    <t>МКОУ "Ахтынская СОШ №2 им.В.Эмирова"</t>
  </si>
  <si>
    <t>МКОУ "Ахтынская СОШ №3"</t>
  </si>
  <si>
    <t>МКОУ "Гдымская ООШ"</t>
  </si>
  <si>
    <t>МКОУ "Гогазская СОШ"</t>
  </si>
  <si>
    <t>МКОУ "Джабинская СОШ"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</si>
  <si>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</si>
  <si>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</si>
  <si>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</si>
  <si>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</si>
  <si>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</si>
  <si>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</si>
  <si>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</si>
  <si>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</si>
  <si>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"Хкемская ООШ"</t>
  </si>
  <si>
    <t>МКОУ "Хновская СОШ"</t>
  </si>
  <si>
    <t>МКОУ "Хрюгская СОШ"</t>
  </si>
  <si>
    <t>МКОУ "Ялакская ООШ" им. И. М. Исабекова</t>
  </si>
  <si>
    <t>Бабаюртовский МР</t>
  </si>
  <si>
    <t>МКОУ "Адильянгиюртовская СОШ им. Закарьяева Д.М."</t>
  </si>
  <si>
    <t>МКОУ "Бабаюртовская СОШ № 1 им. А. А. Арзулумова"</t>
  </si>
  <si>
    <t>МКОУ "Бабаюртовская СОШ № 2 имени Б.Т. Сатыбалова"</t>
  </si>
  <si>
    <t>МКОУ "Бабаюртовская СОШ № 3 им.З.А.Мартункаева"</t>
  </si>
  <si>
    <t>МКОУ "Геметюбинская СОШ"</t>
  </si>
  <si>
    <t>МКОУ "Герменчикская СОШ"</t>
  </si>
  <si>
    <t>МКОУ "Львовская СОШ"</t>
  </si>
  <si>
    <t>МКОУ "Люксембургский АТЛ имени М.И.Шихсаидова"</t>
  </si>
  <si>
    <t>МКОУ "Мужукайский агротехнологический лицей"</t>
  </si>
  <si>
    <t>МКОУ "Новокаринская СОШ им. Г.Г. Гаджиева"</t>
  </si>
  <si>
    <t>МКОУ "Новокосинская СОШ имени Х. Исмаилова"</t>
  </si>
  <si>
    <t>МКОУ "Советская СОШ" Бабаюртовского района</t>
  </si>
  <si>
    <t>МКОУ "Тамазатюбинская СОШ им.А.Д.Байтемирова"</t>
  </si>
  <si>
    <t>МКОУ "Татаюртовская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</si>
  <si>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</si>
  <si>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</si>
  <si>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</si>
  <si>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 1 им. Бекишева Р.Я."</t>
  </si>
  <si>
    <t>МКОУ "Хамаматюртовская СОШ № 2 им. З. Х. Хизриева"</t>
  </si>
  <si>
    <t>МКОУ "Хасанайская СОШ"</t>
  </si>
  <si>
    <t>МКОУ Прогимназия "Орленок"</t>
  </si>
  <si>
    <t>Бежтинский участок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</si>
  <si>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</si>
  <si>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</si>
  <si>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</si>
  <si>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</si>
  <si>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"Нахадинская СОШ"</t>
  </si>
  <si>
    <t>МКОУ "Тлядальская СОШ"</t>
  </si>
  <si>
    <t>МКОУ "Хашархотинская СОШ имени Иманова Р.И.""</t>
  </si>
  <si>
    <t>Ботлихский МР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</si>
  <si>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</si>
  <si>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</si>
  <si>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</si>
  <si>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</si>
  <si>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"Ашалинская ООШ"</t>
  </si>
  <si>
    <t>МКОУ "Ботлихская СОШ № 1"</t>
  </si>
  <si>
    <t>МКОУ "Ботлихская СОШ №2 им. Р.А.Алиева"</t>
  </si>
  <si>
    <t>МКОУ "Ботлихская СОШ №3"</t>
  </si>
  <si>
    <t>МКОУ "Гагатлинская СОШ"</t>
  </si>
  <si>
    <t>МКОУ "Годоберинская СОШ"</t>
  </si>
  <si>
    <t>МКОУ "Гунховская НОШ"</t>
  </si>
  <si>
    <t>МКОУ "Зиловская СОШ"</t>
  </si>
  <si>
    <t>МКОУ "Кванхидатлинская ООШ"</t>
  </si>
  <si>
    <t>МКОУ "Кижанинская ООШ"</t>
  </si>
  <si>
    <t>МКОУ "Миарсинская СОШ"</t>
  </si>
  <si>
    <t>МКОУ "Мунинская СОШ им. М.Х. Ахмедудинова"</t>
  </si>
  <si>
    <t>МКОУ "Нижне-Инхеловская ООШ"</t>
  </si>
  <si>
    <t>МКОУ "Рахатинская СОШ"</t>
  </si>
  <si>
    <t>МКОУ "Рикванинская СОШ"</t>
  </si>
  <si>
    <t>МКОУ "Тасутинская ООШ"</t>
  </si>
  <si>
    <t>МКОУ "Тлохская СОШ"</t>
  </si>
  <si>
    <t>МКОУ "Хелетуринская СОШ"</t>
  </si>
  <si>
    <t>МКОУ "Чанковская СОШ"</t>
  </si>
  <si>
    <t>МКОУ "Шодродинская СОШ им А.А.Хамидова"</t>
  </si>
  <si>
    <t>МКОУ Зибирхалинская НОШ</t>
  </si>
  <si>
    <t>МКОУ Ортаколинская СОШ</t>
  </si>
  <si>
    <t>МКОУ Тандовская СОШ</t>
  </si>
  <si>
    <t>Буйнакский МР</t>
  </si>
  <si>
    <t>МБОУ "Атланаульская гимназия имени И. Казака"</t>
  </si>
  <si>
    <t>МБОУ "Бугленская СОШ им. Ш.И.Шихсаидова"</t>
  </si>
  <si>
    <t>МБОУ "В-Дженгутайская СОШ"</t>
  </si>
  <si>
    <t>МБОУ "В-Казанищенская СОШ №1"</t>
  </si>
  <si>
    <t>МБОУ "Кадарская СОШ им. А. И. Алиева"</t>
  </si>
  <si>
    <t>МБОУ "Карамахинская СОШ им. А.К.Атаева"</t>
  </si>
  <si>
    <t>МБОУ "Кафыркумухская СОШ имени М.А. Алхлаева"</t>
  </si>
  <si>
    <t>МБОУ "Н-Дженгутаевская СОШ"</t>
  </si>
  <si>
    <t>МБОУ "Нижнеказанищенская гимназия имени А.Акаева"</t>
  </si>
  <si>
    <t>МБОУ "Нижнеказанищенская СОШ №2 им. Н. Ханмурзаева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</si>
  <si>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</si>
  <si>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</si>
  <si>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</si>
  <si>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</si>
  <si>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 им. Апашева М. Д."</t>
  </si>
  <si>
    <t>МБОУ Верхнекаранайская СОШ</t>
  </si>
  <si>
    <t>МБОУ"Нижнеказанищенская СОШ №3"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</si>
  <si>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</si>
  <si>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</si>
  <si>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</si>
  <si>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</si>
  <si>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</si>
  <si>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"Дурангинская СОШ"</t>
  </si>
  <si>
    <t>МКОУ "Карамахинская ООШ"</t>
  </si>
  <si>
    <t>МКОУ "Манасаульская СОШ"</t>
  </si>
  <si>
    <t>МКОУ "Нижнеказанищеская СОШ №4"</t>
  </si>
  <si>
    <t>МКОУ "Н-Каранайская оош"</t>
  </si>
  <si>
    <t>МКОУ "Такалайская СОШ"</t>
  </si>
  <si>
    <t>МКОУ "Чабанмахинская СОШ"</t>
  </si>
  <si>
    <t>МКОУ "Чанкурбенская СОШ"</t>
  </si>
  <si>
    <t>МКОУ "Экибулакская ООШ"</t>
  </si>
  <si>
    <t>МКОУ Ванашинская ООШ</t>
  </si>
  <si>
    <t>МКОУ Ишкартынская СОШ</t>
  </si>
  <si>
    <t>МКОУ Кадарская ООШ</t>
  </si>
  <si>
    <t>МКОУ"Верхнеказанищенская СОШ №2"</t>
  </si>
  <si>
    <t>ХНОШ имени им.Мусаева А.М</t>
  </si>
  <si>
    <t>г. Буйнакск</t>
  </si>
  <si>
    <t>МБОО "Академический лицей города Буйнакска"</t>
  </si>
  <si>
    <t>МБОУ "Гимназия города Буйнакска"</t>
  </si>
  <si>
    <t>МБОУ "СОШ №4 г.Буйнакска"</t>
  </si>
  <si>
    <t>МБОУ "ЦО города Буйнакска"</t>
  </si>
  <si>
    <t>МБОУ МПЛ г. Буйнакска им. Ф.Алиевой</t>
  </si>
  <si>
    <t>МБОУ СОШ №2 город Буйнакск</t>
  </si>
  <si>
    <t>МБОУ СОШ №9 г.Буйнакск</t>
  </si>
  <si>
    <t>МКОУ "СОШ № 7 г.Буйнакска"</t>
  </si>
  <si>
    <t>МКОУ СОШ №11 г. Буйнакск</t>
  </si>
  <si>
    <t>МКОУ СОШ №5 г.Буйнакск</t>
  </si>
  <si>
    <t>МКОУ СОШ №8 г. Буйнакск</t>
  </si>
  <si>
    <t>г. Дагестанские Огни</t>
  </si>
  <si>
    <t>МБОУ "СОШ №1" г. Дагестанские Огни</t>
  </si>
  <si>
    <t>МБОУ "СОШ №2 имени М.М.Магомедова"</t>
  </si>
  <si>
    <t>МБОУ СОШ №3 г. Дагестанские Огни</t>
  </si>
  <si>
    <t>МБОУ СОШ №4 им.Героя России И.Л.Магомедова</t>
  </si>
  <si>
    <t>МБОУ СОШ №5 г. Дагестанские Огни</t>
  </si>
  <si>
    <t>МБОУ СОШ №6 г.Дагестанские Огни</t>
  </si>
  <si>
    <t>МБОУ СОШ №7 г. Дагестанские Огни им. Мирзакеримова А.А.</t>
  </si>
  <si>
    <t>МБОУ СОШ №8 г. Дагестанские Огни</t>
  </si>
  <si>
    <t>г. Дербент</t>
  </si>
  <si>
    <t>МБОУ "Гимназия №1"</t>
  </si>
  <si>
    <t>МБОУ "Гимназия №3"</t>
  </si>
  <si>
    <t>МБОУ "Дербентская гимназия №2"</t>
  </si>
  <si>
    <t>МБОУ "Дербентский кадетский корпус(школа - интерн)</t>
  </si>
  <si>
    <t>МБОУ "Прогимназия № 15"</t>
  </si>
  <si>
    <t>МБОУ "Прогимназия №18"</t>
  </si>
  <si>
    <t>МБОУ "СОШ № 20" имени Расула Гамзатова</t>
  </si>
  <si>
    <t>МБОУ "СОШ №16" г. Дербент</t>
  </si>
  <si>
    <t>МБОУ "СОШ №21" г. Дербент</t>
  </si>
  <si>
    <t>МБОУ "СОШ №3" город Дербент</t>
  </si>
  <si>
    <t>МБОУ "СОШ №9 им. В. П. Сенченко"</t>
  </si>
  <si>
    <t>МБОУ "Школа-интернат № 7"</t>
  </si>
  <si>
    <t>МБОУ ГКМ</t>
  </si>
  <si>
    <t>МБОУ СОШ № 19 г.Дербент</t>
  </si>
  <si>
    <t>МБОУ СОШ № 8</t>
  </si>
  <si>
    <t>МБОУ СОШ №1 им. В.Громаковского</t>
  </si>
  <si>
    <t>МБОУ СОШ №11 город Дербент</t>
  </si>
  <si>
    <t>МБОУ СОШ №12 им. Н. Ш. Казиахмедова</t>
  </si>
  <si>
    <t>МБОУ СОШ №13 им. М. Умурдинова г. Дербент</t>
  </si>
  <si>
    <t>МБОУ СОШ №14 им.Я.И.Хорольца</t>
  </si>
  <si>
    <t>МБОУ СОШ №15 г.Дербент</t>
  </si>
  <si>
    <t>МБОУ СОШ №17 город Дербент</t>
  </si>
  <si>
    <t>МБОУ СОШ №4 город Дербент</t>
  </si>
  <si>
    <t>МБОУ СОШ №6 им.Н.Гянджеви</t>
  </si>
  <si>
    <t>Прогимназия "Президент"</t>
  </si>
  <si>
    <t>г. Избербаш</t>
  </si>
  <si>
    <t>МБОУ "СОШ №12" г.Избербаш</t>
  </si>
  <si>
    <t>МКОУ "СОШ №11" г.Избербаш</t>
  </si>
  <si>
    <t>МКОУ ИШИ</t>
  </si>
  <si>
    <t>МКОУ СОШ №1 г.Избербаш</t>
  </si>
  <si>
    <t>МКОУ СОШ №10 г.Избербаш</t>
  </si>
  <si>
    <t>МКОУ СОШ №2 г.Избербаш</t>
  </si>
  <si>
    <t>МКОУ СОШ №3 г. Избербаш</t>
  </si>
  <si>
    <t>МКОУ СОШ №8 им.Героя Советского Союза Гаджиева М.И</t>
  </si>
  <si>
    <t>г. Каспийск</t>
  </si>
  <si>
    <t>МБОУ "Гимназия №12 им. Анвара Аджиева" город Каспийск</t>
  </si>
  <si>
    <t>МБОУ "Каспийская гимназия №11 им. Сулеймана Стальского"</t>
  </si>
  <si>
    <t>МБОУ "Каспийская гимназия им. А.М.Магомедтагирова"</t>
  </si>
  <si>
    <t>МБОУ "Каспийский лицей №8"</t>
  </si>
  <si>
    <t>МБОУ "Лицей № 13 имени Расула Гамзатова"</t>
  </si>
  <si>
    <t>МБОУ "СОШ №1 им. М.М. Магомедова"</t>
  </si>
  <si>
    <t>МБОУ "СОШ №2" г.Каспийск</t>
  </si>
  <si>
    <t>МБОУ "СОШ №3 им. Гаджибекова А.И."</t>
  </si>
  <si>
    <t>МБОУ "СОШ №4 ИМЕНИ ГЕРОЯ М.АБДУЛМАНАПОВА".</t>
  </si>
  <si>
    <t>МБОУ "СОШ №5" г.Каспийск</t>
  </si>
  <si>
    <t>МБОУ "СОШ №6" им. Омарова М.О.</t>
  </si>
  <si>
    <t>МБОУ "СОШ №9" г. Каспийска</t>
  </si>
  <si>
    <t>МБОУ ГО "Г. КАСПИЙСК" РД "МНОГОПРОФИЛЬНАЯ ГИМНАЗИЯ № 16 ИМ. М.К. МАГОМЕДЖАНОВА"</t>
  </si>
  <si>
    <t>МБОУ КМШИ ИМ. ГЕРОЯ СОВЕТСКОГО СОЮЗА М.И. ГАДЖИЕВА</t>
  </si>
  <si>
    <t>МБОУ МО ГО "г. Каспийск" РД "Лицей №14"</t>
  </si>
  <si>
    <t>МОКУ "С(К)ОШ № 10 (VIII вида)"</t>
  </si>
  <si>
    <t>г. Кизилюрт</t>
  </si>
  <si>
    <t>МБОУ "Гимназия № 1 города Кизилюрта"</t>
  </si>
  <si>
    <t>МБОУ "Гимназия №5 города Кизилюрта"</t>
  </si>
  <si>
    <t>МБОУ "СОШ №2" г. Кизилюрт</t>
  </si>
  <si>
    <t>МБОУ "СОШ №3"  г. Кизилюрт</t>
  </si>
  <si>
    <t>МБОУ "СОШ №4" г. Кизилюрт</t>
  </si>
  <si>
    <t>МБОУ "СОШ №7" г. Кизилюрт</t>
  </si>
  <si>
    <t>МБОУ "СОШ №8" г.Кизилюрт</t>
  </si>
  <si>
    <t>МБОУ "СОШ №9" г. Кизилюрт</t>
  </si>
  <si>
    <t>г. Кизляр</t>
  </si>
  <si>
    <t>МБОУ "МПЛ №2"</t>
  </si>
  <si>
    <t>МБОУ "ПРОГИМНАЗИЯ "ЛАСТОЧКА"</t>
  </si>
  <si>
    <t>МБОУ "СОШ № 8" г. Кизляр</t>
  </si>
  <si>
    <t>МКОУ "Кизлярская гимназия №1 им. М.В. Ломоносова"</t>
  </si>
  <si>
    <t>МКОУ "Кизлярская гимназия №6"</t>
  </si>
  <si>
    <t>МКОУ "СОШ №3" город Кизляр</t>
  </si>
  <si>
    <t>МКОУ "СОШ №5" город Кизляр</t>
  </si>
  <si>
    <t>МКОУ СОШ №11 г.Кизляра</t>
  </si>
  <si>
    <t>МКОУ СОШ №4 город Кизляр</t>
  </si>
  <si>
    <t>МКОУ СОШ №7 город Кизляр</t>
  </si>
  <si>
    <t>МКОУ СОШ №9 город Кизляр</t>
  </si>
  <si>
    <t>г. Махачкала</t>
  </si>
  <si>
    <t>МБОУ "Гимназия № 1" им. С.М. Омарова</t>
  </si>
  <si>
    <t>МБОУ "Гимназия № 17"</t>
  </si>
  <si>
    <t>МБОУ "Гимназия № 33"</t>
  </si>
  <si>
    <t>МБОУ "Гимназия № 35"</t>
  </si>
  <si>
    <t>МБОУ "Гимназия № 37"</t>
  </si>
  <si>
    <t>МБОУ "Гимназия № 4"</t>
  </si>
  <si>
    <t>МБОУ "Гимназия № 56"</t>
  </si>
  <si>
    <t>МБОУ "Гимназия № 7"</t>
  </si>
  <si>
    <t>МБОУ "Гимназия №11"</t>
  </si>
  <si>
    <t>МБОУ "Гимназия №13"</t>
  </si>
  <si>
    <t>МБОУ "Гимназия Перспектива"</t>
  </si>
  <si>
    <t>МБОУ "Гимназия№ 28"</t>
  </si>
  <si>
    <t>МБОУ "Интернат IV вида"</t>
  </si>
  <si>
    <t>МБОУ "Лицей № 22"</t>
  </si>
  <si>
    <t>МБОУ "Лицей № 51"</t>
  </si>
  <si>
    <t>МБОУ "Лицей № 52"</t>
  </si>
  <si>
    <t>МБОУ "Лицей № 8"</t>
  </si>
  <si>
    <t>МБОУ "Многопрофильная гимназия № 38"</t>
  </si>
  <si>
    <t>МБОУ "Многопрофильный лицей № 3"</t>
  </si>
  <si>
    <t>МБОУ "Многопрофильный лицей № 30"</t>
  </si>
  <si>
    <t>МБОУ "Многопрофильный лицей №39"</t>
  </si>
  <si>
    <t>МБОУ "Многопрофильный лицей №5"</t>
  </si>
  <si>
    <t>МБОУ "Многопрофильный лицей №9"</t>
  </si>
  <si>
    <t>МБОУ "Начальная школа-детский сад № 52"</t>
  </si>
  <si>
    <t>МБОУ "Начальная школа-детский сад № 66"</t>
  </si>
  <si>
    <t>МБОУ "Начальная школа-детский сад № 68"</t>
  </si>
  <si>
    <t>МБОУ "Начальная школа-детский сад № 71"</t>
  </si>
  <si>
    <t>МБОУ "Начальная школа-детский сад № 78 "Аист"</t>
  </si>
  <si>
    <t>МБОУ "НШДС № 27"</t>
  </si>
  <si>
    <t>МБОУ "ООШ № 23"</t>
  </si>
  <si>
    <t>МБОУ "СОШ № 10"</t>
  </si>
  <si>
    <t>МБОУ "СОШ № 12" г Махачкала</t>
  </si>
  <si>
    <t>МБОУ "СОШ № 14" г.Махачкала</t>
  </si>
  <si>
    <t>МБОУ "СОШ № 15" г. Махачкала</t>
  </si>
  <si>
    <t>МБОУ "СОШ № 16" г. Махачкала</t>
  </si>
  <si>
    <t>МБОУ "СОШ № 18"</t>
  </si>
  <si>
    <t>МБОУ "СОШ № 19" г.Махачкала</t>
  </si>
  <si>
    <t>МБОУ "СОШ № 2" г.Махачкала</t>
  </si>
  <si>
    <t>МБОУ "СОШ № 20"</t>
  </si>
  <si>
    <t>МБОУ "СОШ № 21" г.Махачкала</t>
  </si>
  <si>
    <t>МБОУ "СОШ № 24"</t>
  </si>
  <si>
    <t>МБОУ "СОШ № 25"</t>
  </si>
  <si>
    <t>МБОУ "СОШ № 26"</t>
  </si>
  <si>
    <t>МБОУ "СОШ № 27 им.Т.А.Абатаева"</t>
  </si>
  <si>
    <t>МБОУ "СОШ № 29"</t>
  </si>
  <si>
    <t>МБОУ "СОШ № 31"</t>
  </si>
  <si>
    <t>МБОУ "СОШ № 32"</t>
  </si>
  <si>
    <t>МБОУ "СОШ № 34"</t>
  </si>
  <si>
    <t>МБОУ "СОШ № 36"</t>
  </si>
  <si>
    <t>МБОУ "СОШ № 40"</t>
  </si>
  <si>
    <t>МБОУ "СОШ № 41 им. Багирова Э.Р.</t>
  </si>
  <si>
    <t>МБОУ "СОШ № 42 им. Н. Гаджимагомедова"</t>
  </si>
  <si>
    <t>МБОУ "СОШ № 43"</t>
  </si>
  <si>
    <t>МБОУ "СОШ № 44"</t>
  </si>
  <si>
    <t>МБОУ "СОШ № 45"</t>
  </si>
  <si>
    <t>МБОУ "СОШ № 46 им. Молчанова М.А."</t>
  </si>
  <si>
    <t>МБОУ "СОШ № 47"</t>
  </si>
  <si>
    <t>МБОУ "СОШ № 49"</t>
  </si>
  <si>
    <t>МБОУ "СОШ № 50"</t>
  </si>
  <si>
    <t>МБОУ "СОШ № 53"</t>
  </si>
  <si>
    <t>МБОУ "СОШ № 54"</t>
  </si>
  <si>
    <t>МБОУ "СОШ № 55"</t>
  </si>
  <si>
    <t>МБОУ "СОШ № 58"</t>
  </si>
  <si>
    <t>МБОУ "СОШ № 59 им. А.Г. Николаева"</t>
  </si>
  <si>
    <t>МБОУ "СОШ № 6" г. Махачкала</t>
  </si>
  <si>
    <t>МБОУ "СОШ № 60 ИМ. И.Д. ШУГАИБОВА"</t>
  </si>
  <si>
    <t>МБОУ "СОШ №57"</t>
  </si>
  <si>
    <t>МБОУ "школа-интернат 1 вида"</t>
  </si>
  <si>
    <t>МБОУ "Школа-интернат II вида"</t>
  </si>
  <si>
    <t xml:space="preserve">МБОУ "Школа-интернат № 5"
</t>
  </si>
  <si>
    <t>МБОУ СОШ № 48</t>
  </si>
  <si>
    <t>МБОУ СОШ №61</t>
  </si>
  <si>
    <t>МБОУКШИ "ДКК-1"</t>
  </si>
  <si>
    <t>г. Хасавюрт</t>
  </si>
  <si>
    <t>МКОУ "Гимназия № 2 им.А.Сайтиева"</t>
  </si>
  <si>
    <t>МКОУ "Гимназия №1"</t>
  </si>
  <si>
    <t>МКОУ "Гимназия им. М. Горького"</t>
  </si>
  <si>
    <t>МКОУ "Прогимназия №6 "Ивушка"</t>
  </si>
  <si>
    <t>МКОУ "Прогимназия №9 "Ручеек"</t>
  </si>
  <si>
    <t>МКОУ "СОШ № 10 им. Героя России Исмаилова А. И."</t>
  </si>
  <si>
    <t>МКОУ "СОШ № 12 им. Л.Толстого"</t>
  </si>
  <si>
    <t>МКОУ "СОШ № 15 им. Испайханова В.И."</t>
  </si>
  <si>
    <t>МКОУ "СОШ № 8"</t>
  </si>
  <si>
    <t>МКОУ "СОШ №14" Хасавюрт</t>
  </si>
  <si>
    <t>МКОУ "СОШ №3" г.Хасавюрт</t>
  </si>
  <si>
    <t>МКОУ "СОШ №4" г.Хасавюрт</t>
  </si>
  <si>
    <t>МКОУ "СОШ №7 им. А.Алибекова"</t>
  </si>
  <si>
    <t>МКОУ "ХМЛ им. А. Абукова"</t>
  </si>
  <si>
    <t>МКОУ Гимназия №3</t>
  </si>
  <si>
    <t>МКОУ Прогимназия №10 "Сказка"</t>
  </si>
  <si>
    <t>МКОУ СОШ № 11</t>
  </si>
  <si>
    <t>МКОУ СОШ № 16</t>
  </si>
  <si>
    <t>МКОУ СОШ № 17</t>
  </si>
  <si>
    <t>МКОУ СОШ № 2</t>
  </si>
  <si>
    <t>МКОУ СОШ № 5 им.героя России Мусалаева Т.О.</t>
  </si>
  <si>
    <t>МКОУ СОШ №19 Хасавюрт</t>
  </si>
  <si>
    <t>МКОУ СОШ №9 город Хасавюрт</t>
  </si>
  <si>
    <t>г. Южно-Сухокумск</t>
  </si>
  <si>
    <t>МКОУ "СОШ №1 имени М.-Г. Зульпукарова"</t>
  </si>
  <si>
    <t>МКОУ "СОШ №2" г. Южно-Сухокумск</t>
  </si>
  <si>
    <t>МКОУ "СОШ №3" г. Южно-Сухокумск</t>
  </si>
  <si>
    <t>МКОУ "СОШ №4" Южно-Сухокумск</t>
  </si>
  <si>
    <t>Гергебильский МР</t>
  </si>
  <si>
    <t>МКОУ "Аймакинская СОШ им. Шамиля Л. З."</t>
  </si>
  <si>
    <t>МКОУ "Гергебильская СОШ №1"</t>
  </si>
  <si>
    <t>МКОУ "ГСОШ №2"</t>
  </si>
  <si>
    <t>МКОУ "Кикунинская СОШ"</t>
  </si>
  <si>
    <t>МКОУ "Кудутлинская СОШ"</t>
  </si>
  <si>
    <t>МКОУ "Маалинская СОШ"</t>
  </si>
  <si>
    <t>МКОУ "Могохская СОШ"</t>
  </si>
  <si>
    <t>МКОУ "Мурадинская СОШ"</t>
  </si>
  <si>
    <t>МКОУ "Хвартикунинская СОШ"</t>
  </si>
  <si>
    <t>МКОУ "Чалдинская СОШ"</t>
  </si>
  <si>
    <t>Гумбетовский МР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</si>
  <si>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</si>
  <si>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</si>
  <si>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</si>
  <si>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</si>
  <si>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</si>
  <si>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</si>
  <si>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</si>
  <si>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</si>
  <si>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</si>
  <si>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</si>
  <si>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</si>
  <si>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</si>
  <si>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</si>
  <si>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</si>
  <si>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</si>
  <si>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</si>
  <si>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</si>
  <si>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</si>
  <si>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</si>
  <si>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Гунибский МР</t>
  </si>
  <si>
    <t>МБОУ "Кудалинская СОШ"</t>
  </si>
  <si>
    <t>МБОУ "Мегебская СОШ"</t>
  </si>
  <si>
    <t>МКОУ " Кородинская СОШ"</t>
  </si>
  <si>
    <t>МКОУ "Агадинская СОШ"</t>
  </si>
  <si>
    <t>МКОУ "Бацадинская СОШ"</t>
  </si>
  <si>
    <t>МКОУ "Бухтынская СОШ"</t>
  </si>
  <si>
    <t>МКОУ "Гонодинская СОШ</t>
  </si>
  <si>
    <t>МКОУ "Гунибская СОШ"</t>
  </si>
  <si>
    <t>МКОУ "Карадахская СОШ"</t>
  </si>
  <si>
    <t>МКОУ "Кегерская СОШ"</t>
  </si>
  <si>
    <t>МКОУ "Н.Кегерская СОШ"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</si>
  <si>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</si>
  <si>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</si>
  <si>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</si>
  <si>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</si>
  <si>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М.Махатилова"</t>
  </si>
  <si>
    <t>МКОУ "Тлогобская СОШ"</t>
  </si>
  <si>
    <t>МКОУ "Унтынская ООШ"</t>
  </si>
  <si>
    <t>МКОУ "Уралинская СОШ"</t>
  </si>
  <si>
    <t>МКОУ "Хиндахская СОШ" Гунибского района</t>
  </si>
  <si>
    <t>МКОУ "Хоточинская СОШ"</t>
  </si>
  <si>
    <t>МКОУ "Хутнибская школа"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</si>
  <si>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</si>
  <si>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</si>
  <si>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</si>
  <si>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</si>
  <si>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Дахадаевский МР</t>
  </si>
  <si>
    <t>МБОУ "Кубачинская НОШ-ДС"</t>
  </si>
  <si>
    <t>МБОУ "Меусишинская НШ - ДС"</t>
  </si>
  <si>
    <t>МКОУ "Аштынская СОШ"</t>
  </si>
  <si>
    <t>МКОУ "Бускринская СОШ"</t>
  </si>
  <si>
    <t>МКОУ "Гаджи-Кутанская ООШ"</t>
  </si>
  <si>
    <t>МКОУ "Гуладтынская СОШ"</t>
  </si>
  <si>
    <t>МКОУ "Гунакаринская ООШ"</t>
  </si>
  <si>
    <t>МКОУ "Дзилебкинская ООШ"</t>
  </si>
  <si>
    <t>МКОУ "Дибгаширская СОШ имени С. Рабаданова"</t>
  </si>
  <si>
    <t>МКОУ "Дирбагская ООШ"</t>
  </si>
  <si>
    <t>МКОУ "Дуакарская СОШ"</t>
  </si>
  <si>
    <t>МКОУ "Зильбачинская СОШ"</t>
  </si>
  <si>
    <t>МКОУ "Зубанчинская СОШ им.А.Гази"</t>
  </si>
  <si>
    <t>МКОУ "Иван-кутанская ООШ"</t>
  </si>
  <si>
    <t>МКОУ "Ирагинская СОШ"</t>
  </si>
  <si>
    <t>МКОУ "Иракинская ООШ"</t>
  </si>
  <si>
    <t>МКОУ "Калкнинская СОШ"</t>
  </si>
  <si>
    <t>МКОУ "Карбачимахинская СОШ"</t>
  </si>
  <si>
    <t>МКОУ "Кищинская МПГ им.Руслана Исаева"</t>
  </si>
  <si>
    <t>МКОУ "Кищинская СОШ"</t>
  </si>
  <si>
    <t>МКОУ "Кудагинская СОШ" им. Курбанова А. Р.</t>
  </si>
  <si>
    <t>МКОУ "Кункинская СОШ им.Г.М.Курбанова"</t>
  </si>
  <si>
    <t>МКОУ "Меусишинская СОШ им. Абдурахманова Ш.Р."</t>
  </si>
  <si>
    <t>МКОУ "Мирзидтынская ООШ"</t>
  </si>
  <si>
    <t>МКОУ "Морская СОШ"</t>
  </si>
  <si>
    <t>МКОУ "Новоуркарахская СОШ"</t>
  </si>
  <si>
    <t>МКОУ "РТС-Аульская ООШ"</t>
  </si>
  <si>
    <t>МКОУ "Сутбукская СОШ"</t>
  </si>
  <si>
    <t>МКОУ "Трисанчинская СОШ"</t>
  </si>
  <si>
    <t>МКОУ "Урагинская СОШ"</t>
  </si>
  <si>
    <t>МКОУ "Ураринская СОШ"</t>
  </si>
  <si>
    <t>МКОУ "Уркарахская Многопрофильная Гимназия им.А.Аб</t>
  </si>
  <si>
    <t>МКОУ "Уркарахский МЛ им.Алисултанова М.Г."</t>
  </si>
  <si>
    <t>МКОУ "Урхнищинская СОШ"</t>
  </si>
  <si>
    <t>МКОУ "Урцакинская ООШ"</t>
  </si>
  <si>
    <t>МКОУ "Харбукская СОШ"</t>
  </si>
  <si>
    <t>МКОУ "Хуршнинская СОШ имени Рабазана Раджабова"</t>
  </si>
  <si>
    <t>МКОУ "Цизгаринская ООШ"</t>
  </si>
  <si>
    <t>МКОУ "Цураинская ООШ"</t>
  </si>
  <si>
    <t>МКОУ "Шаднинская ООШ"</t>
  </si>
  <si>
    <t>МКОУ "Шаласинская СОШ"</t>
  </si>
  <si>
    <t>МКОУ Кубачинская СОШ</t>
  </si>
  <si>
    <t>МКОУ"Дибгаликская СОШ им. М. Нурбагандова"</t>
  </si>
  <si>
    <t>МКОУ"Чишилинская СОШ им. Амирарсланова Д.М."</t>
  </si>
  <si>
    <t>Дербентский МР</t>
  </si>
  <si>
    <t>МБОУ " Белиджинская гимназия №1 им.А.Исрафилова "</t>
  </si>
  <si>
    <t>МБОУ " Дюзлярская СОШ"</t>
  </si>
  <si>
    <t>МБОУ "Аглобинская СОШ"</t>
  </si>
  <si>
    <t>МБОУ "Араблинская СОШ"</t>
  </si>
  <si>
    <t>МБОУ "Берикейская СОШ"</t>
  </si>
  <si>
    <t>МБОУ "Бильгадинская ООШ им.Гусейнова С.И."</t>
  </si>
  <si>
    <t>МБОУ "Великентская СОШ им. Гереева У. А."</t>
  </si>
  <si>
    <t>МБОУ "Геджухская СОШ"</t>
  </si>
  <si>
    <t>МБОУ "Джалганская СОШ"</t>
  </si>
  <si>
    <t>МБОУ "Джемикентская НШ"</t>
  </si>
  <si>
    <t>МБОУ "Зидьянская СОШ им. Курбанова С.Д."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</si>
  <si>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</si>
  <si>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</si>
  <si>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</si>
  <si>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</si>
  <si>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</si>
  <si>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</si>
  <si>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</si>
  <si>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Х.Д.Авшалумова"</t>
  </si>
  <si>
    <t>МБОУ "ООШ им. Г Давыдовой"</t>
  </si>
  <si>
    <t>МБОУ "ООШ им. Г. Лезгинцева"</t>
  </si>
  <si>
    <t>МБОУ "Падарская СОШ"</t>
  </si>
  <si>
    <t>МБОУ "Рубасская СОШ"</t>
  </si>
  <si>
    <t>МБОУ "Рукельская ООШ"</t>
  </si>
  <si>
    <t>МБОУ "Рукельская СОШ"</t>
  </si>
  <si>
    <t>МБОУ "Сабнавинская СОШ"</t>
  </si>
  <si>
    <t>МБОУ "Саликская СОШ"</t>
  </si>
  <si>
    <t>МБОУ "СОШ № 1 имени М. Ярагского посёлка Белиджи"</t>
  </si>
  <si>
    <t>МБОУ "СОШ №1 с. Белиджи"</t>
  </si>
  <si>
    <t>МБОУ "СОШ №2 "с.Белиджи</t>
  </si>
  <si>
    <t>МБОУ "СОШ №2" пос.Белиджи</t>
  </si>
  <si>
    <t>МБОУ "СОШ №3 п.Белиджи"</t>
  </si>
  <si>
    <t>МБОУ "СОШ №3 пос. Мамедкала"</t>
  </si>
  <si>
    <t>МБОУ "СОШ им. Гаджибабаева Э.Н." с. Н. Джалган</t>
  </si>
  <si>
    <t>МБОУ "Татлярская СОШ"</t>
  </si>
  <si>
    <t>МБОУ "Хазарская СОШ"</t>
  </si>
  <si>
    <t>МБОУ "Чинарская СОШ №1"</t>
  </si>
  <si>
    <t>МБОУ "Чинарская СОШ №2 им. М.М.Гусаева"</t>
  </si>
  <si>
    <t>МБОУ "Школа-сад им.Курбанова С.Д." с. Н.Джалган</t>
  </si>
  <si>
    <t>МБОУ Джемикентская СОШ им. Г.Алиева</t>
  </si>
  <si>
    <t>МБОУ Митаги-Казмалярская СОШ</t>
  </si>
  <si>
    <t>МБОУ СОШ № 2 пос. Мамедкала</t>
  </si>
  <si>
    <t>МБОУ СОШ №4 п.Белиджи</t>
  </si>
  <si>
    <t>МБОУ" Уллу-Теркеменская СОШ"</t>
  </si>
  <si>
    <t>МКОУ "Деличобанская СОШ"</t>
  </si>
  <si>
    <t>Докузпаринский МР</t>
  </si>
  <si>
    <t>МКОУ "Аваданская СОШ"</t>
  </si>
  <si>
    <t>МКОУ "Каладжухская СОШ им. Э.З. Шахвердиева"</t>
  </si>
  <si>
    <t>МКОУ "Каракюринская СОШ им. Г.М.Махмудова"</t>
  </si>
  <si>
    <t>МКОУ "Курушская СОШ им.Н.П.Самурского"</t>
  </si>
  <si>
    <t>МКОУ "Микрахказмалярская СОШ"</t>
  </si>
  <si>
    <t>МКОУ "Микрахская СОШ"</t>
  </si>
  <si>
    <t>МКОУ "Мискинджинская СОШ им. Ахундова М."</t>
  </si>
  <si>
    <t>МКОУ "Новокаракюринская СОШ"</t>
  </si>
  <si>
    <t>МКОУ "Текипиркентская ООШ"</t>
  </si>
  <si>
    <t>МКОУ "Усухчаская СОШ имени Х.Д. Заманова"</t>
  </si>
  <si>
    <t>Казбековский МР</t>
  </si>
  <si>
    <t>МКОУ "Алмакская СОШ"</t>
  </si>
  <si>
    <t>МКОУ "Гертминская СОШ им.Абдулмуслимова М.А."</t>
  </si>
  <si>
    <t>МКОУ "Гимназия культуры мира" им. Нуцалова К.Г.</t>
  </si>
  <si>
    <t>МКОУ "Госталинская ООШ"</t>
  </si>
  <si>
    <t>МКОУ "Дубкинская СОШ"</t>
  </si>
  <si>
    <t>МКОУ "Дылымская гимназия"</t>
  </si>
  <si>
    <t>МКОУ "Дылымский МЛ им.И.Гаджиева"</t>
  </si>
  <si>
    <t>МКОУ "Инчхинская СОШ"</t>
  </si>
  <si>
    <t>МКОУ "Калининаульская СОШ"</t>
  </si>
  <si>
    <t>МКОУ "Ленинаульская СОШ №1"</t>
  </si>
  <si>
    <t>МКОУ "Хубарская СОШ"</t>
  </si>
  <si>
    <t>МКОУ БСОШ</t>
  </si>
  <si>
    <t>МКОУ КНОШ</t>
  </si>
  <si>
    <t>МКОУ ЛСОШ №2</t>
  </si>
  <si>
    <t>МКОУ ЛСОШ №3</t>
  </si>
  <si>
    <t>Кайтагский МР</t>
  </si>
  <si>
    <t>МКОУ " Гулдынская ООШ"</t>
  </si>
  <si>
    <t>МКОУ " Маджалисская СОШ имени Темирханова Э.Д."</t>
  </si>
  <si>
    <t>МКОУ "Ахмедкентская СОШ" им. Саламова М.Ш.</t>
  </si>
  <si>
    <t>МКОУ "Баршамайская СОШ им. Качмасова А.Р."</t>
  </si>
  <si>
    <t>МКОУ "Варситская СОШ"</t>
  </si>
  <si>
    <t>МКОУ "Газиянская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</si>
  <si>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</si>
  <si>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</si>
  <si>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</si>
  <si>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</si>
  <si>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</si>
  <si>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</si>
  <si>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</si>
  <si>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</si>
  <si>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</si>
  <si>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</si>
  <si>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"Кулегинская НОШ"</t>
  </si>
  <si>
    <t>МКОУ "Кулиджинская ООШ"</t>
  </si>
  <si>
    <t xml:space="preserve">МКОУ "Лищинская ООШ им. Мутазова Т. И." </t>
  </si>
  <si>
    <t>МКОУ "Маджалисская межрайонная СОШ-интернат"</t>
  </si>
  <si>
    <t>МКОУ "Маджалисская СОШ № 1"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</si>
  <si>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</si>
  <si>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</si>
  <si>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</si>
  <si>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ООШ"</t>
  </si>
  <si>
    <t>МКОУ "Родниковая СОШ"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</si>
  <si>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</si>
  <si>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</si>
  <si>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</si>
  <si>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</si>
  <si>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"Шилягинская СОШ"</t>
  </si>
  <si>
    <t>МКОУ "Янгикентская СОШ"</t>
  </si>
  <si>
    <t>МКОУ Санчинская СОШ</t>
  </si>
  <si>
    <t>Карабудахкентский МР</t>
  </si>
  <si>
    <t>МБОУ "Ачинская СОШ №1"</t>
  </si>
  <si>
    <t>МБОУ "Гелинская СОШ" им.Загирова Х.А.</t>
  </si>
  <si>
    <t>МБОУ "Гимназия" с.Карабудахкент</t>
  </si>
  <si>
    <t>МБОУ "Губденская СОШ"</t>
  </si>
  <si>
    <t>МБОУ "Гурбукинская СОШ №1"</t>
  </si>
  <si>
    <t>МБОУ "Гурбукинская СОШ №2"</t>
  </si>
  <si>
    <t>МБОУ "Джангинская СОШ"</t>
  </si>
  <si>
    <t>МБОУ "Доргелинская СОШ №1"</t>
  </si>
  <si>
    <t>МБОУ "Доргелинская СОШ №2"</t>
  </si>
  <si>
    <t>МБОУ "Зеленоморская СОШ"</t>
  </si>
  <si>
    <t>МБОУ "Какамахинская СОШ"</t>
  </si>
  <si>
    <t>МБОУ "Какашуринская СОШ №1"</t>
  </si>
  <si>
    <t>МБОУ "Карабудахкентская СОШ №1"</t>
  </si>
  <si>
    <t>МБОУ "Карабудахкентская СОШ №2"</t>
  </si>
  <si>
    <t>МБОУ "Карабудахкентская СОШ №3"</t>
  </si>
  <si>
    <t>МБОУ "Карабудахкентская СОШ №5"</t>
  </si>
  <si>
    <t>МБОУ "Ленинкентская СОШ"</t>
  </si>
  <si>
    <t>МБОУ "Манаскентская СОШ"</t>
  </si>
  <si>
    <t>МБОУ "Манасская СОШ"</t>
  </si>
  <si>
    <t>МБОУ "Параульская СОШ №2"</t>
  </si>
  <si>
    <t>МБОУ "Параульская СОШ №3"</t>
  </si>
  <si>
    <t>МБОУ "Сирагинская СОШ"</t>
  </si>
  <si>
    <t>МБОУ "Уллубийаульская СОШ"</t>
  </si>
  <si>
    <t>МБОУ Какашуринская СОШ №2</t>
  </si>
  <si>
    <t>МБОУ Параульская СОШ №1</t>
  </si>
  <si>
    <t>МКОУ "Агачаульская СОШ"</t>
  </si>
  <si>
    <t>МКОУ "Аданакская средняя общеобразовательная школа"</t>
  </si>
  <si>
    <t>МКОУ Ачисинская СОШ 2</t>
  </si>
  <si>
    <t>Каякентский МР</t>
  </si>
  <si>
    <t>МБОУ "Каранайаульская СОШ"</t>
  </si>
  <si>
    <t>МБОУ "Нововикринская СОШ"</t>
  </si>
  <si>
    <t>МБОУ "Первомайская СОШ №1"</t>
  </si>
  <si>
    <t>МБОУ "Сагасидейбукская СОШ"</t>
  </si>
  <si>
    <t>МБОУ"Дружбинская СОШ"</t>
  </si>
  <si>
    <t>МКОУ "Алходжакентская СОШ им. Исмаилова Ш.И."</t>
  </si>
  <si>
    <t>МКОУ "Башлыкентская СОШ им. Ш.Г. Шахбанова"</t>
  </si>
  <si>
    <t>МКОУ "Гергинская СОШ"</t>
  </si>
  <si>
    <t>МКОУ "Дейбукская ООШ"</t>
  </si>
  <si>
    <t>МКОУ "Джаванкентская СОШ имени М.Х.Рамазанова"</t>
  </si>
  <si>
    <t>МКОУ "Инчхенская НОШ"</t>
  </si>
  <si>
    <t>МКОУ "Капкайкентская СОШ им.Б.А.Магомедова"</t>
  </si>
  <si>
    <t>МКОУ "Каякентская СОШ №1"</t>
  </si>
  <si>
    <t>МКОУ "Каякентская СОШ №2 им.Арсланалиева Х.Ш."</t>
  </si>
  <si>
    <t>МКОУ "Каякентская СОШ №3"</t>
  </si>
  <si>
    <t>МКОУ "Новокаякентская СОШ"</t>
  </si>
  <si>
    <t>МКОУ "Первомайская гимназия им. С.Багамаева"</t>
  </si>
  <si>
    <t>МКОУ "Усемикентская СОШ"</t>
  </si>
  <si>
    <t>МКОУ "Утамышская СОШ им. А. Гамринского"</t>
  </si>
  <si>
    <t>МКОУ Новокаякентская начальная школа-детский сад 1</t>
  </si>
  <si>
    <t>Кизилюртовский МР</t>
  </si>
  <si>
    <t>МКОУ " Зубутли- Миатлинская гимназия"</t>
  </si>
  <si>
    <t>МКОУ "Акнадинская СОШ"</t>
  </si>
  <si>
    <t>МКОУ "Гадаринская СОШ"</t>
  </si>
  <si>
    <t>МКОУ "Гельбахская СОШ"</t>
  </si>
  <si>
    <t>МКОУ "Комсомольская СОШ"</t>
  </si>
  <si>
    <t>МКОУ "Кульзебская СОШ"</t>
  </si>
  <si>
    <t>МКОУ "Лицей №1 им. Героя Советского Союза Ю. А. Акаева"</t>
  </si>
  <si>
    <t>МКОУ "Манапкалинская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</si>
  <si>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</si>
  <si>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</si>
  <si>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</si>
  <si>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</si>
  <si>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"Нижнечирюртовская СОШ" им.Абдуллаевой М.Г.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</si>
  <si>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</si>
  <si>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</si>
  <si>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</si>
  <si>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</si>
  <si>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"Стальская СОШ 3"</t>
  </si>
  <si>
    <t>МКОУ "Стальская СОШ №2"</t>
  </si>
  <si>
    <t>МКОУ "Султанянгиюртовская СОШ №2"</t>
  </si>
  <si>
    <t>МКОУ "Чонтаульская гимназия"</t>
  </si>
  <si>
    <t>МКОУ Шушановская СОШ</t>
  </si>
  <si>
    <t>МКОУ"Чонтаульская СОШ №1"</t>
  </si>
  <si>
    <t>Кизлярский МР</t>
  </si>
  <si>
    <t>МКОУ "Аверьяновская СОШ имени Омарова Гусейна Омаровича"</t>
  </si>
  <si>
    <t>МКОУ "Александрийская СОШ"</t>
  </si>
  <si>
    <t>МКОУ "Большеарешевская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</si>
  <si>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</si>
  <si>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</si>
  <si>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</si>
  <si>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"Брянская СОШ"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</si>
  <si>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</si>
  <si>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</si>
  <si>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</si>
  <si>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</si>
  <si>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</si>
  <si>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</si>
  <si>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</si>
  <si>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</si>
  <si>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</si>
  <si>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</si>
  <si>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</si>
  <si>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</si>
  <si>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</si>
  <si>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</si>
  <si>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</si>
  <si>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</si>
  <si>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</si>
  <si>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"Новокрестьяновская" СОШ</t>
  </si>
  <si>
    <t>МКОУ "Новомонастырская СОШ"</t>
  </si>
  <si>
    <t>МКОУ "Новосеребряковская СОШ имени Крутова П.М."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</si>
  <si>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</si>
  <si>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</si>
  <si>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</si>
  <si>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</si>
  <si>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</si>
  <si>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</t>
  </si>
  <si>
    <t>МКОУ "Совхозная СОШ №6"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</si>
  <si>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</si>
  <si>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</si>
  <si>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</si>
  <si>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</si>
  <si>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</si>
  <si>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гимназия"</t>
  </si>
  <si>
    <t>МКОУ "Шаумяновская ООШ"</t>
  </si>
  <si>
    <t>МКОУ "Яснополянская СОШ"</t>
  </si>
  <si>
    <t>МКОУ Черняевская СОШ</t>
  </si>
  <si>
    <t>Кулинский МР</t>
  </si>
  <si>
    <t>МКОУ "1-Цовкринская ООШ"</t>
  </si>
  <si>
    <t>МКОУ "2-Цовкринская СОШ им Маграмова В.М."</t>
  </si>
  <si>
    <t>МКОУ "Вачинская СОШ"</t>
  </si>
  <si>
    <t>МКОУ "Вихлинская СОШ"</t>
  </si>
  <si>
    <t>МКОУ "Канинская ООШ."</t>
  </si>
  <si>
    <t>МКОУ "Каялинская СОШ-сад имени Б. Рамазанова"</t>
  </si>
  <si>
    <t>МКОУ "Кулинская СОШ №1"</t>
  </si>
  <si>
    <t>МКОУ "Кулинская СОШ №2"</t>
  </si>
  <si>
    <t>МКОУ "Сумбатлинская ООШ"</t>
  </si>
  <si>
    <t>МКОУ "Хайминская НОШ"</t>
  </si>
  <si>
    <t>МКОУ "Хайхинская ООШ - сад" им. Сулейманова Х.С.,</t>
  </si>
  <si>
    <t>МКОУ "Хосрехская СОШ им.Ахмедова Т.А."</t>
  </si>
  <si>
    <t>МКОУ "Цущарская ООШ"</t>
  </si>
  <si>
    <t>МКОУ "Цыйшинская СОШ"</t>
  </si>
  <si>
    <t>Кумторкалинский МР</t>
  </si>
  <si>
    <t>МКОУ "Аджидадинская СОШ"</t>
  </si>
  <si>
    <t>МКОУ "Алмалинская СОШ"</t>
  </si>
  <si>
    <t>МКОУ "Дахадаевская ООШ"</t>
  </si>
  <si>
    <t>МКОУ "Коркмаскалинская СОШ"</t>
  </si>
  <si>
    <t>МКОУ "КСОШ им. М.-З. Баймурзаева"</t>
  </si>
  <si>
    <t>МКОУ "Темиргоевская СОШ"</t>
  </si>
  <si>
    <t>МКОУ "Тюбинская средняя общеобразовательная школа"</t>
  </si>
  <si>
    <t>МКОУ "Учкентская СОШ"</t>
  </si>
  <si>
    <t>МКОУ "Шамхалянгиюртовская СОШ"</t>
  </si>
  <si>
    <t>Курахский МР</t>
  </si>
  <si>
    <t>Икринская СОШ-интернат им. ГР З. Л. Батманова</t>
  </si>
  <si>
    <t>МКОУ "Аладашская СОШ"</t>
  </si>
  <si>
    <t>МКОУ "Араблярская СОШ"</t>
  </si>
  <si>
    <t>МКОУ "Ашакентская НОШ"</t>
  </si>
  <si>
    <t>МКОУ "Ашарская СОШ-детский сад"</t>
  </si>
  <si>
    <t>МКОУ "Гельхенская СОШ-детский сад"</t>
  </si>
  <si>
    <t>МКОУ "Икринская СОШ"</t>
  </si>
  <si>
    <t>МКОУ "Кабирская СОШ имени Омарова М.С."</t>
  </si>
  <si>
    <t>МКОУ "Кумукская средняя общеобразовательная школа</t>
  </si>
  <si>
    <t>МКОУ "Курахская СОШ №1"</t>
  </si>
  <si>
    <t>МКОУ "Курахская СОШ №2"</t>
  </si>
  <si>
    <t>МКОУ "Кутульская ООШ"</t>
  </si>
  <si>
    <t>МКОУ "Кучхюрская СОШ-детский сад"</t>
  </si>
  <si>
    <t>МКОУ "Моллакентская СОШ"</t>
  </si>
  <si>
    <t>МКОУ "РУГУНСКАЯ НОШ"</t>
  </si>
  <si>
    <t>МКОУ "Урсунская НОШ "</t>
  </si>
  <si>
    <t>МКОУ "Усугская СОШ"</t>
  </si>
  <si>
    <t>МКОУ "Хвереджская СОШ-детский сад"</t>
  </si>
  <si>
    <t>МКОУ "Хпеджская СОШ"</t>
  </si>
  <si>
    <t>МКОУ "Хпюкская СОШ"</t>
  </si>
  <si>
    <t>МКОУ "Хюрехюрская СОШ"</t>
  </si>
  <si>
    <t>МКОУ "Шимихюрская СОШ"</t>
  </si>
  <si>
    <t>МКОУ "Штульская ООШ"</t>
  </si>
  <si>
    <t>Лакский МР</t>
  </si>
  <si>
    <t>МКОУ "Карашинская ООШ"</t>
  </si>
  <si>
    <t>МКОУ "Кубинская СОШ"</t>
  </si>
  <si>
    <t>МКОУ "Куминская ООШ"</t>
  </si>
  <si>
    <t>МКОУ "Кумухская СОШ"</t>
  </si>
  <si>
    <t>МКОУ "Кундынская СОШ" имени С.К.Магомедова</t>
  </si>
  <si>
    <t>МКОУ "Курклинская СОШ им Э.Капиева"</t>
  </si>
  <si>
    <t>МКОУ "Унчукатлинская СОШ"</t>
  </si>
  <si>
    <t>МКОУ "Уринская ООШ" Лакский район</t>
  </si>
  <si>
    <t>МКОУ "Хунинская ООШ"</t>
  </si>
  <si>
    <t>МКОУ "Хуринская ООШ"</t>
  </si>
  <si>
    <t>МКОУ "Хурхинская СОШ"</t>
  </si>
  <si>
    <t>МКОУ "Чуртахская ООШ"</t>
  </si>
  <si>
    <t>МКОУ "Шовкринская ООШ"</t>
  </si>
  <si>
    <t>МКОУ "Щаринская СОШ им.Шуаева Т.И."</t>
  </si>
  <si>
    <t>МКОУ Каринская ООШ</t>
  </si>
  <si>
    <t>Левашинский МР</t>
  </si>
  <si>
    <t>МКОУ "Арада-Чуглинская СОШ"</t>
  </si>
  <si>
    <t>МКОУ "Аршинская СОШ"</t>
  </si>
  <si>
    <t>МКОУ "Ахкентская СОШ"</t>
  </si>
  <si>
    <t>МКОУ "Аялакабская СОШ"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</si>
  <si>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</si>
  <si>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</si>
  <si>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</si>
  <si>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</si>
  <si>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</si>
  <si>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 им. А. Баганда"</t>
  </si>
  <si>
    <t>МКОУ "Карекаданинская СОШ"</t>
  </si>
  <si>
    <t>МКОУ "Карлабкинская СОШ"</t>
  </si>
  <si>
    <t>МКОУ "Кулецминская СOШ"</t>
  </si>
  <si>
    <t>МКОУ "Кулибухнинская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</si>
  <si>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</si>
  <si>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</si>
  <si>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</si>
  <si>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</si>
  <si>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</si>
  <si>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</si>
  <si>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</si>
  <si>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</si>
  <si>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</si>
  <si>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</si>
  <si>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</si>
  <si>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</si>
  <si>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</si>
  <si>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</si>
  <si>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</si>
  <si>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</si>
  <si>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</si>
  <si>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</si>
  <si>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</si>
  <si>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</si>
  <si>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</si>
  <si>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 им. М.В. Вагабова"</t>
  </si>
  <si>
    <t>МКОУ "Цухтамахинская СОШ"</t>
  </si>
  <si>
    <t>МКОУ "Чунинская СОШ"</t>
  </si>
  <si>
    <t>МКОУ "Эбдалаинская СОШ"</t>
  </si>
  <si>
    <t>Магарамкентский МР</t>
  </si>
  <si>
    <t>МКОУ "Азадоглынская СОШ"</t>
  </si>
  <si>
    <t>МКОУ "Билбильская СОШ им. М. 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</si>
  <si>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</si>
  <si>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</si>
  <si>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</si>
  <si>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</si>
  <si>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</si>
  <si>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</si>
  <si>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</si>
  <si>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</si>
  <si>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</si>
  <si>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</si>
  <si>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</si>
  <si>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 Гаджиева"</t>
  </si>
  <si>
    <t>МКОУ "Магарамкентская СОШ №2"</t>
  </si>
  <si>
    <t>МКОУ "Макаказмалярская НОШ"</t>
  </si>
  <si>
    <t>МКОУ "Мугерганская СОШ им.Рамалданова А.Р."</t>
  </si>
  <si>
    <t>МКОУ "Новоаульская СОШ им. Исмаилова А.Р."</t>
  </si>
  <si>
    <t>МКОУ "Оружбинская СОШ"</t>
  </si>
  <si>
    <t>МКОУ "Приморская ООШ"</t>
  </si>
  <si>
    <t>МКОУ "Самурская СОШ"</t>
  </si>
  <si>
    <t>МКОУ "Советская СОШ" Магарамкентского района</t>
  </si>
  <si>
    <t>МКОУ "Тагиркентказмалярская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</si>
  <si>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</si>
  <si>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</si>
  <si>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 Казиева"</t>
  </si>
  <si>
    <t>МКОУ "Хорельская СОШ им. Багаудинова Б.Б."</t>
  </si>
  <si>
    <t>МКОУ "Хтун-казмалярская ООШ"</t>
  </si>
  <si>
    <t>МКОУ "Целегюнская СОШ"</t>
  </si>
  <si>
    <t>МКОУ "Чахчах-Казмалярская СОШ им.М.М.Мерзаметова"</t>
  </si>
  <si>
    <t>МКОУ "Ярагказмалярская СОШ им. М.Ярагского"</t>
  </si>
  <si>
    <t>МКОУ "Ярукваларская ООШ"</t>
  </si>
  <si>
    <t>Новолакский МР</t>
  </si>
  <si>
    <t>МКОУ "Ахарская СОШ им.Мусаева М. И.""</t>
  </si>
  <si>
    <t>МКОУ "Банайюртовская СОШ"</t>
  </si>
  <si>
    <t>МКОУ "Барчхойотарская СОШ"</t>
  </si>
  <si>
    <t>МКОУ "Гамияхская СОШ №1"</t>
  </si>
  <si>
    <t>МКОУ "Гамияхская СОШ №2"</t>
  </si>
  <si>
    <t>МКОУ "Гамияхская СОШ"</t>
  </si>
  <si>
    <t>МКОУ "Дучинская СОШ №2"</t>
  </si>
  <si>
    <t>МКОУ "Новокулинская СОШ №1"</t>
  </si>
  <si>
    <t>МКОУ "Новокулинская СОШ №2"имени Аметхана Султана</t>
  </si>
  <si>
    <t>МКОУ "Новолакская гимназия"</t>
  </si>
  <si>
    <t>МКОУ "Новолакская СОШ №1"</t>
  </si>
  <si>
    <t>МКОУ "Новочуртахская СОШ №1"</t>
  </si>
  <si>
    <t>МКОУ "Новочуртахская СОШ №2"</t>
  </si>
  <si>
    <t>МКОУ "Новочуртахская сош" им. Адамова Г.Г.</t>
  </si>
  <si>
    <t>МКОУ "Тухчарская ООШ"</t>
  </si>
  <si>
    <t>МКОУ "Тухчарская СОШ №1"</t>
  </si>
  <si>
    <t>МКОУ "Тухчарская СОШ"</t>
  </si>
  <si>
    <t>МКОУ "Чапаевская СОШ №1"</t>
  </si>
  <si>
    <t>МКОУ "Чапаевская СОШ №2"</t>
  </si>
  <si>
    <t>МКОУ "Чаравалинская СОШ"</t>
  </si>
  <si>
    <t>МКОУ "Шушинская СОШ."</t>
  </si>
  <si>
    <t>МКОУ "Ямансуйская СОШ"</t>
  </si>
  <si>
    <t>МКОУ Новомехельтинская СОШ</t>
  </si>
  <si>
    <t>Ногайский МР</t>
  </si>
  <si>
    <t>МКОУ "Батыр-Мурзаевская СОШ"</t>
  </si>
  <si>
    <t>МКОУ "Боранчинская СОШ им.К.Б.Оразбаева"</t>
  </si>
  <si>
    <t>МКОУ "Калининаульская СОШ имени С.И.Капаева"</t>
  </si>
  <si>
    <t>МКОУ "Карагасская СОШ им К.Ш.Кидирниязова"</t>
  </si>
  <si>
    <t>МКОУ "Карасувская СОШ"</t>
  </si>
  <si>
    <t>МКОУ "Кумлинская СОШ им. Д. М. Шихмурзаева"</t>
  </si>
  <si>
    <t>МКОУ "Кунбатарская СОШ им.М.К.Курманалиева</t>
  </si>
  <si>
    <t>МКОУ "Ленинаульская СОШ"</t>
  </si>
  <si>
    <t>МКОУ "Нариманская СОШ им.Асанова А.Б."</t>
  </si>
  <si>
    <t>МКОУ "Ортатюбинская СОШ"</t>
  </si>
  <si>
    <t>МКОУ "Терекли-Мектебская СОШ им.А Ш Джанибекова</t>
  </si>
  <si>
    <t>МКОУ "Терекли-Мектебская СОШ им.Кадрии"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</si>
  <si>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</si>
  <si>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</si>
  <si>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</si>
  <si>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 "Эдигейская СОШ"</t>
  </si>
  <si>
    <t>Подведомственные</t>
  </si>
  <si>
    <t>ГБОУ РД "Пять сторон света"</t>
  </si>
  <si>
    <t>ГБОУ РД "РМЛИ ДОД"</t>
  </si>
  <si>
    <t>ГБОУ РД "РФМЛИ"</t>
  </si>
  <si>
    <t>ГБОУ РД "РЦО"</t>
  </si>
  <si>
    <t>ГБОУ РД РЦСТАиП</t>
  </si>
  <si>
    <t>ГКОУ РД "БСШИ им М.Г.Гамзатова"</t>
  </si>
  <si>
    <t>ГКОУ РД "Буйнакская санаторная школа-интернат №7"</t>
  </si>
  <si>
    <t>ГКОУ РД "ГГИМХО"</t>
  </si>
  <si>
    <t>ГКОУ РД "ГО ШИ №2" г. Каспийск</t>
  </si>
  <si>
    <t>ГКОУ РД "КСКОШИ"</t>
  </si>
  <si>
    <t>ГКОУ РД "РС(К)ШИ VIII вида"</t>
  </si>
  <si>
    <t>ГКОУ РД "РЦДОДИ"</t>
  </si>
  <si>
    <t>ГКОУ РД "Спортшкола-Интернат им.А.А.Джамалдинова"</t>
  </si>
  <si>
    <t>ГКОУ РД Школа-интернат №6 г.Дербента</t>
  </si>
  <si>
    <t>СОШ при "ППК им.З.Н.Батырмурзаева"</t>
  </si>
  <si>
    <t>Рутульский МР</t>
  </si>
  <si>
    <t>МКОУ " Мишлешская СОШ"</t>
  </si>
  <si>
    <t>МКОУ "Амсарская СОШ"</t>
  </si>
  <si>
    <t>МКОУ "Аракульская СОШ"</t>
  </si>
  <si>
    <t>МКОУ "Аранская СОШ им. Ю.М.Магомедова"</t>
  </si>
  <si>
    <t>МКОУ "В-Катрухская СОШ"</t>
  </si>
  <si>
    <t>МКОУ "Гельмецкая СОШ"</t>
  </si>
  <si>
    <t>МКОУ "Дженыхская СОШ им. М. Р. Гусейнова"</t>
  </si>
  <si>
    <t>МКОУ "Джилихурская СОШ"</t>
  </si>
  <si>
    <t>МКОУ "Ихрекская СОШ им. Ахмедова М.Р."</t>
  </si>
  <si>
    <t>МКОУ "Калинская СОШ"</t>
  </si>
  <si>
    <t>МКОУ "Кининская СОШ"</t>
  </si>
  <si>
    <t>МКОУ "Курдульская ООШ"</t>
  </si>
  <si>
    <t>МКОУ "Куфинская СОШ"</t>
  </si>
  <si>
    <t>МКОУ "Лучекская СОШ"</t>
  </si>
  <si>
    <t>МКОУ "Муслахская СОШ"</t>
  </si>
  <si>
    <t>МКОУ "Мюхрекская НОШ"</t>
  </si>
  <si>
    <t>МКОУ "Нижне-Катрухская СОШ"</t>
  </si>
  <si>
    <t>МКОУ "Рутульская СОШ №1"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</si>
  <si>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</si>
  <si>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</si>
  <si>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</si>
  <si>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</si>
  <si>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</si>
  <si>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"Шиназская НОШ"</t>
  </si>
  <si>
    <t>МКОУ "Шиназская СОШ"</t>
  </si>
  <si>
    <t>МКОУ Ихрекская ООШ</t>
  </si>
  <si>
    <t>МКОУ Кичинская СОШ</t>
  </si>
  <si>
    <t>Сергокалинский МР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</si>
  <si>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</si>
  <si>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</si>
  <si>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</si>
  <si>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</si>
  <si>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</si>
  <si>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"Ванашимахинская СОШ"им.С.Омарова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</si>
  <si>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</si>
  <si>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</si>
  <si>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</si>
  <si>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</si>
  <si>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</si>
  <si>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"Маммаульская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</si>
  <si>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</si>
  <si>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</si>
  <si>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</si>
  <si>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 им.Сулейманова Х.Г."</t>
  </si>
  <si>
    <t>МКОУ "Нижнемулебкинская СОШ"</t>
  </si>
  <si>
    <t>МКОУ "Новомугринская СОШ им. Хангуговой К.Б."</t>
  </si>
  <si>
    <t>МКОУ "Сергокалинская СОШ №1"</t>
  </si>
  <si>
    <t>МКОУ "Сергокалинская СОШ №2"</t>
  </si>
  <si>
    <t>МКОУ "Урахинская СОШ"</t>
  </si>
  <si>
    <t>МКОУ "Цурмахинская НОШ"</t>
  </si>
  <si>
    <t>Сулейман-Стальский МР</t>
  </si>
  <si>
    <t>МБОУ "Цмурская СОШ"</t>
  </si>
  <si>
    <t>МКОУ "Алкадарская СОШ"</t>
  </si>
  <si>
    <t>МКОУ "Асаликентская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</si>
  <si>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</si>
  <si>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</si>
  <si>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</si>
  <si>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 им. Р.Османова"</t>
  </si>
  <si>
    <t>МКОУ "Герейхановская СОШ №2 имени М.Дибирова"</t>
  </si>
  <si>
    <t>МКОУ "Даркушказмалярская СОШ"</t>
  </si>
  <si>
    <t>МКОУ "Зизикская СОШ"</t>
  </si>
  <si>
    <t>МКОУ "Зухрабкентская ООШ"</t>
  </si>
  <si>
    <t>МКОУ "Испикская СОШ"</t>
  </si>
  <si>
    <t>МКОУ "Ичинская ООШ'</t>
  </si>
  <si>
    <t>МКОУ "Карчагская СОШ"</t>
  </si>
  <si>
    <t>МКОУ "Касумкентская СОШ №1"</t>
  </si>
  <si>
    <t>МКОУ "Касумкентская СОШ №2"</t>
  </si>
  <si>
    <t>МКОУ "Кахцугская СОШ"</t>
  </si>
  <si>
    <t>МКОУ "Качалкентская ООШ"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</si>
  <si>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</si>
  <si>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</si>
  <si>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</si>
  <si>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</si>
  <si>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</si>
  <si>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 им.Р.Аликова.Ха"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</si>
  <si>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</si>
  <si>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</si>
  <si>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</si>
  <si>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ООШ"</t>
  </si>
  <si>
    <t>МКОУ "Сардаркентская СОШ"</t>
  </si>
  <si>
    <t>МКОУ "Татарханская НОШ"</t>
  </si>
  <si>
    <t>МКОУ "Уллугатагская СОШ"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</si>
  <si>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</si>
  <si>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</si>
  <si>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</si>
  <si>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</si>
  <si>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 имени А. Г. Саидова"</t>
  </si>
  <si>
    <t>МКОУ "Юхарикартасская ООШ"</t>
  </si>
  <si>
    <t>МКОУ "Юхаристальская СОШ"</t>
  </si>
  <si>
    <t>МКОУ Испикская ООШ</t>
  </si>
  <si>
    <t>Табасаранский МР</t>
  </si>
  <si>
    <t>МКОУ "Аккинская СОШ"</t>
  </si>
  <si>
    <t>МКОУ "Аракская СОШ им.Гюльмагомедова Г.Г."</t>
  </si>
  <si>
    <t>МКОУ "Аркитская сош"</t>
  </si>
  <si>
    <t>МКОУ "Бурганкентская СОШ"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</si>
  <si>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</si>
  <si>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</si>
  <si>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</si>
  <si>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</si>
  <si>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</si>
  <si>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</si>
  <si>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</si>
  <si>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</si>
  <si>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</si>
  <si>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</si>
  <si>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</si>
  <si>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</si>
  <si>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</si>
  <si>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</si>
  <si>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</si>
  <si>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</si>
  <si>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</si>
  <si>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</si>
  <si>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</si>
  <si>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</si>
  <si>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</si>
  <si>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</si>
  <si>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</si>
  <si>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"Ничрасская СОШ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</si>
  <si>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</si>
  <si>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</si>
  <si>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</si>
  <si>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</si>
  <si>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"Сиртичская СОШ"</t>
  </si>
  <si>
    <t>МКОУ "Татильская СОШ им. Казиева А.Н."</t>
  </si>
  <si>
    <t>МКОУ "Тинитская СОШ"</t>
  </si>
  <si>
    <t>МКОУ "Турагская СОШ"</t>
  </si>
  <si>
    <t>МКОУ "Туруфская СОШ"</t>
  </si>
  <si>
    <t>МКОУ "Улузская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</si>
  <si>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</si>
  <si>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</si>
  <si>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</si>
  <si>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</si>
  <si>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</si>
  <si>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"Хили-Пенджикская СОШ"</t>
  </si>
  <si>
    <t>МКОУ "Хурикская СОШ им. Р. 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</si>
  <si>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</si>
  <si>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</si>
  <si>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</si>
  <si>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</si>
  <si>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</si>
  <si>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</si>
  <si>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"Цухтыгская СОШ" им.Т.Г. Юнусова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</si>
  <si>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</si>
  <si>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</si>
  <si>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</si>
  <si>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</si>
  <si>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Хапильская СОШ им. М.Т. Рахметова"</t>
  </si>
  <si>
    <t>Тарумовский МР</t>
  </si>
  <si>
    <t>МКОУ "А-Невская СОШ"</t>
  </si>
  <si>
    <t>МКОУ "Иммунная ООШ"</t>
  </si>
  <si>
    <t>МКОУ "Карабаглинская СОШ"</t>
  </si>
  <si>
    <t>МКОУ "Коктюбейская ООШ"</t>
  </si>
  <si>
    <t>МКОУ "Кочубейская СОШ №1"</t>
  </si>
  <si>
    <t>МКОУ "Кочубейская СОШ №2"</t>
  </si>
  <si>
    <t>МКОУ "Кузнецовская ООШ"</t>
  </si>
  <si>
    <t>МКОУ "М-Горьковская НОШ"</t>
  </si>
  <si>
    <t>МКОУ "Ново-Георгиевская СОШ"</t>
  </si>
  <si>
    <t>МКОУ "Новоромановская СОШ</t>
  </si>
  <si>
    <t>МКОУ "Привольненская СОШ"</t>
  </si>
  <si>
    <t>МКОУ "Раздольевская СОШ"</t>
  </si>
  <si>
    <t>МКОУ "Рассветовская СОШ"</t>
  </si>
  <si>
    <t>МКОУ "Таловская СОШ"</t>
  </si>
  <si>
    <t>МКОУ "Тарумовская СОШ"</t>
  </si>
  <si>
    <t>МКОУ "Юрковская СОШ"</t>
  </si>
  <si>
    <t>МКОУ Калиновская СОШ</t>
  </si>
  <si>
    <t>МКОУ Ново-Дмитриевская СОШ</t>
  </si>
  <si>
    <t>Тляратинский МР</t>
  </si>
  <si>
    <t>МКОУ "Барнабская ООШ"</t>
  </si>
  <si>
    <t>МКОУ "Бетельдинская СОШ"</t>
  </si>
  <si>
    <t>МКОУ "Гведышинская СОШ"</t>
  </si>
  <si>
    <t>МКОУ "Генеколобская СОШ"</t>
  </si>
  <si>
    <t>МКОУ "Камилюхская СОШ"</t>
  </si>
  <si>
    <t>МКОУ "Кардибская ООШ"</t>
  </si>
  <si>
    <t>МКОУ "Кособская СОШ"</t>
  </si>
  <si>
    <t>МКОУ "Кутлабская СОШ"</t>
  </si>
  <si>
    <t>МКОУ "Мазадинская СОШ Тляратинского района"</t>
  </si>
  <si>
    <t>МКОУ "Начадинская СОШ"</t>
  </si>
  <si>
    <t>МКОУ "Саниортинская ООШ"</t>
  </si>
  <si>
    <t>МКОУ "Сикарская СОШ"</t>
  </si>
  <si>
    <t>МКОУ "Талцухская СОШ"</t>
  </si>
  <si>
    <t>МКОУ "Тлянадинская ООШ"</t>
  </si>
  <si>
    <t>МКОУ "Тляратинская СОШ" им. А.С.Сайпулаева</t>
  </si>
  <si>
    <t>МКОУ "Тохотинская СОШ"</t>
  </si>
  <si>
    <t>МКОУ "Укальская СОШ"</t>
  </si>
  <si>
    <t>МКОУ "Хадияльская СОШ"</t>
  </si>
  <si>
    <t>МКОУ "Хидибская СОШ"</t>
  </si>
  <si>
    <t>МКОУ "ХИНДАХСКАЯ ООШ"</t>
  </si>
  <si>
    <t>МКОУ "Чадаколобская СОШ"</t>
  </si>
  <si>
    <t>МКОУ "Шидибская СОШ"</t>
  </si>
  <si>
    <t>МКОУ Гараколобская ООШ</t>
  </si>
  <si>
    <t>МКОУ Кардибская СОШ</t>
  </si>
  <si>
    <t>МКОУ Роснобская ООШ</t>
  </si>
  <si>
    <t>МКОУ Цумилюхская СОШ</t>
  </si>
  <si>
    <t>Унцукульский МР</t>
  </si>
  <si>
    <t>МКОУ "Араканская СОШ"</t>
  </si>
  <si>
    <t>МКОУ "Ашильтинская СОШ"</t>
  </si>
  <si>
    <t>МКОУ "БСОШ им. Г. Абдурахманова"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</si>
  <si>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</si>
  <si>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</si>
  <si>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</si>
  <si>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</si>
  <si>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</si>
  <si>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</si>
  <si>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</si>
  <si>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</si>
  <si>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</si>
  <si>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</si>
  <si>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</si>
  <si>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</si>
  <si>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Хасавюртовский МР</t>
  </si>
  <si>
    <t>МКОУ "Аджимажагатюртовская СОШ"</t>
  </si>
  <si>
    <t>МКОУ "Адильотарская СОШ"</t>
  </si>
  <si>
    <t>МКОУ "Акбулатюртовская СОШ"</t>
  </si>
  <si>
    <t>МКОУ "Аксайская СОШ № 1 им. З.Н.Батырмурзаева"</t>
  </si>
  <si>
    <t>МКОУ "Аксайская СОШ №2 им.Х.Г.Магидова"</t>
  </si>
  <si>
    <t>МКОУ "Аксайская школа-интернат 8 вида"</t>
  </si>
  <si>
    <t>МКОУ "Байрамаульская СОШ"</t>
  </si>
  <si>
    <t>МКОУ "Бамматюртовская СОШ им.М.М.Муталимова"</t>
  </si>
  <si>
    <t>МКОУ "Борагангечувская СОШ"</t>
  </si>
  <si>
    <t>МКОУ "Боташюртовская СОШ"</t>
  </si>
  <si>
    <t>МКОУ "Ботаюртовская СОШ"</t>
  </si>
  <si>
    <t>МКОУ "Генжеаульская СОШ им. М.М.Зумаева"</t>
  </si>
  <si>
    <t>МКОУ "Гимназия Культуры мира им.А.Д.Адилсолтанова"</t>
  </si>
  <si>
    <t>МКОУ "Гоксувотарская СОШ"</t>
  </si>
  <si>
    <t>МКОУ "Дзержинская СОШ"</t>
  </si>
  <si>
    <t>МКОУ "Ичичалинская СОШ им.Б.Г.Битарова"</t>
  </si>
  <si>
    <t>МКОУ "Кадыротарская сош"</t>
  </si>
  <si>
    <t>МКОУ "Казмааульская СОШ"</t>
  </si>
  <si>
    <t>МКОУ "Кандаураульская СОШ им. О. К. Кандаурова"</t>
  </si>
  <si>
    <t>МКОУ "Карланюртовская СОШ имени А.Д. Шихалиева"</t>
  </si>
  <si>
    <t>МКОУ "Кемсиюртовская СОШ"</t>
  </si>
  <si>
    <t>МКОУ "Кокрекская СОШ"</t>
  </si>
  <si>
    <t>МКОУ "Костекская СОШ им. Б.Ш. Бакиева"</t>
  </si>
  <si>
    <t>МКОУ "Курушская СОШ №1им.А.Б.Айдунова"</t>
  </si>
  <si>
    <t>МКОУ "Курушская СОШ №2"</t>
  </si>
  <si>
    <t>МКОУ "Могилевская СОШ им. Н.У. Азизова"</t>
  </si>
  <si>
    <t>МКОУ "Моксобская СОШ им. О-Г.М. Шахтаманова"</t>
  </si>
  <si>
    <t>МКОУ "Муцалаульская СОШ № 2"</t>
  </si>
  <si>
    <t>МКОУ "Муцалаульская СОШ №1 им. А.Я. Абдуллаева"</t>
  </si>
  <si>
    <t>МКОУ "Новогагатлинская СОШ им.Х.С.Салимова"</t>
  </si>
  <si>
    <t>МКОУ "Новокостекская СОШ"</t>
  </si>
  <si>
    <t>МКОУ "Новосаситлинская СОШ"</t>
  </si>
  <si>
    <t>МКОУ "Новосельская СОШ"</t>
  </si>
  <si>
    <t>МКОУ "Октябрьская СОШ"</t>
  </si>
  <si>
    <t>МКОУ "Османюртовская СОШ"</t>
  </si>
  <si>
    <t>МКОУ "Первомайская СОШ имени И. Г. Исакова"</t>
  </si>
  <si>
    <t>МКОУ "Петраковская СОШ"</t>
  </si>
  <si>
    <t>МКОУ "Покровская СОШ"</t>
  </si>
  <si>
    <t>МКОУ "Пятилеткинская СОШ"</t>
  </si>
  <si>
    <t>МКОУ "САДОВАЯ СОШ"</t>
  </si>
  <si>
    <t>МКОУ "Сивухская СОШ"</t>
  </si>
  <si>
    <t>МКОУ "Солнечная СОШ имени Р.Ю. Асхабова"</t>
  </si>
  <si>
    <t>МКОУ "Ст. Карланюртовская СОШ им. А. И. Гаджиева"</t>
  </si>
  <si>
    <t>МКОУ "Сулевкентская СОШ им. С.А. Абдуллаева"</t>
  </si>
  <si>
    <t>МКОУ "Темираульская СОШ им. Б.Ш. Баймурзаева"</t>
  </si>
  <si>
    <t>МКОУ "Теречная СОШ"</t>
  </si>
  <si>
    <t>МКОУ "Тотурбийкалинская СОШ им.А.К.Кабардиева"</t>
  </si>
  <si>
    <t>МКОУ "Тукитинская СОШ"</t>
  </si>
  <si>
    <t>МКОУ "Хамавюртовская СОШ"</t>
  </si>
  <si>
    <t>МКОУ "Чагаротарская СОШ"</t>
  </si>
  <si>
    <t>МКОУ "Шагадинская СОШ"</t>
  </si>
  <si>
    <t>МКОУ "Эндирейская СОШ №1"</t>
  </si>
  <si>
    <t>МКОУ "Эндирейская СОШ №2"</t>
  </si>
  <si>
    <t>МКОУ "Эндирейская СОШ №3"</t>
  </si>
  <si>
    <t>МКОУ Советская СОШ им Ш.Т Амачиева</t>
  </si>
  <si>
    <t>Хивский МР</t>
  </si>
  <si>
    <t>МКОУ " Ургинская СОШ"</t>
  </si>
  <si>
    <t>МКОУ "Ашага-Архитская СОШ им.С.А.Аллахвердиева"</t>
  </si>
  <si>
    <t>МКОУ "Ашага-Яракская СОШ"</t>
  </si>
  <si>
    <t>МКОУ "Дардаркентская НОШ"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</si>
  <si>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</si>
  <si>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</si>
  <si>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</si>
  <si>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"Канцильская СОШ"</t>
  </si>
  <si>
    <t>МКОУ "Кашкентская СОШ"</t>
  </si>
  <si>
    <t>МКОУ "Кугская СОШ им.Б.Байрамбекова"</t>
  </si>
  <si>
    <t>МКОУ "Куштильская СОШ им. Шахсинова С.А."</t>
  </si>
  <si>
    <t>МКОУ "Лакинская ООШ им. Д.А. Раджабова"</t>
  </si>
  <si>
    <t>МКОУ "Ляхлинская СОШ"</t>
  </si>
  <si>
    <t>МКОУ "Межгюльская СОШ"</t>
  </si>
  <si>
    <t>МКОУ "Ново-Фригская СОШ"</t>
  </si>
  <si>
    <t>МКОУ "Сюгютская СОШ"</t>
  </si>
  <si>
    <t>МКОУ "Хивская СОШ им.М.Шамхалова"</t>
  </si>
  <si>
    <t>МКОУ "Хореджская СОШ"</t>
  </si>
  <si>
    <t>МКОУ "Цинитская СОШ им. Магомедова А.М."</t>
  </si>
  <si>
    <t>МКОУ "Цнальская СОШ им. Н.А. Велиханова"</t>
  </si>
  <si>
    <t>МКОУ "Цудукская ООШ"</t>
  </si>
  <si>
    <t>МКОУ "Чиликарская ООШ"</t>
  </si>
  <si>
    <t>МКОУ "Чувекская СОШ им.А.Сефербекова"</t>
  </si>
  <si>
    <t>МКОУ "Ю-Архитская НОШ"</t>
  </si>
  <si>
    <t>МКОУ "Юхари-Яракская ООШ им.А.М.Юсуфова"</t>
  </si>
  <si>
    <t>МКОУ Черенская ООШ</t>
  </si>
  <si>
    <t>Хунзахский МР</t>
  </si>
  <si>
    <t>МКОО "Накитлинская НОШ-Сад"</t>
  </si>
  <si>
    <t>добавлена</t>
  </si>
  <si>
    <t>МКОО "Цадинская ООШ"</t>
  </si>
  <si>
    <t>МКОУ "Амущинская СОШ"</t>
  </si>
  <si>
    <t>МКОУ "Аранинская СОШ им.Р.Г.Гамзатова"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</si>
  <si>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</si>
  <si>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</si>
  <si>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</si>
  <si>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 № 2 им. З.М. Магомедова"</t>
  </si>
  <si>
    <t>МКОУ "Буцринская СОШ"</t>
  </si>
  <si>
    <t>МКОУ "Гацалухская ООШ"</t>
  </si>
  <si>
    <t>МКОУ "Гозолоколинская НОШ"</t>
  </si>
  <si>
    <t>МКОУ "Гонохская НОШ"</t>
  </si>
  <si>
    <t>МКОУ "Гортколинская НОШ"</t>
  </si>
  <si>
    <t>МКОУ "Гоцатлинская СОШ"</t>
  </si>
  <si>
    <t>МКОУ "Заибская ООШ"</t>
  </si>
  <si>
    <t>МКОУ "Кахская ООШ"</t>
  </si>
  <si>
    <t>МКОУ "Колинская Начальная Школа-Детский Сад"</t>
  </si>
  <si>
    <t>МКОУ "Мочохская СОШ"</t>
  </si>
  <si>
    <t>МКОУ "Накитлинская НОШ"</t>
  </si>
  <si>
    <t>МКОУ "Ободинская СОШ"</t>
  </si>
  <si>
    <t>МКОУ "Оркачинская ООШ"</t>
  </si>
  <si>
    <t>МКОУ "Оротинская СОШ"</t>
  </si>
  <si>
    <t>МКОУ "Очлинская ООШ"</t>
  </si>
  <si>
    <t>МКОУ "Сиухская Начальная Школа-Детский Сад"</t>
  </si>
  <si>
    <t>МКОУ "Тагадинская СОШ"</t>
  </si>
  <si>
    <t>МКОУ "Танусинская СОШ им.Ш.М.Шамхалова"</t>
  </si>
  <si>
    <t>МКОУ "Тлайлухская СОШ"</t>
  </si>
  <si>
    <t>МКОУ "Уздалросинская СОШ"</t>
  </si>
  <si>
    <t>МКОУ "Харахинская СОШ им . Г. А. Гаджиева"</t>
  </si>
  <si>
    <t>МКОУ "Хариколинская СОШ" им.А.Бижанова</t>
  </si>
  <si>
    <t>МКОУ "Хиндахская СОШ" Хунзахского района</t>
  </si>
  <si>
    <t>МКОУ "Хининская НОШ"</t>
  </si>
  <si>
    <t>МКОУ "Хунзахская СОШ №1"</t>
  </si>
  <si>
    <t>МКОУ "Хунзахская СОШ №2"</t>
  </si>
  <si>
    <t>МКОУ "Цалкитинская НОШ"</t>
  </si>
  <si>
    <t>МКОУ "Чондотлинская НОШ"</t>
  </si>
  <si>
    <t>МКОУ "Шототинская ООШ"</t>
  </si>
  <si>
    <t>МКОУ "Эбутинская НОШ"</t>
  </si>
  <si>
    <t>МКОУ ХСОШ интернат</t>
  </si>
  <si>
    <t>ЦОДОУ ЗОЖ</t>
  </si>
  <si>
    <t>ГКОУ "Арадинская СОШ Хунзахского района"</t>
  </si>
  <si>
    <t>ГКОУ "Нанибиканская СОШ Гумбетовского района"</t>
  </si>
  <si>
    <t>ГКОУ "Новоборчинская СОШ"</t>
  </si>
  <si>
    <t>ГКОУ "Новобухтынская СОШ"</t>
  </si>
  <si>
    <t>ГКОУ "Новогагарская ООШ Тляратинского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</si>
  <si>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</si>
  <si>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</si>
  <si>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"Самилахская СОШ Хунзахского района"</t>
  </si>
  <si>
    <t>ГКОУ "СОГ Ахвахского района"</t>
  </si>
  <si>
    <t>ГКОУ "Хамзаюртовский лицей Казбековского района"</t>
  </si>
  <si>
    <t>ГКОУ РД "Айтханская СОШ Ботлихского района"</t>
  </si>
  <si>
    <t>ГКОУ РД "Акаринская ООШ Хунзахского района"</t>
  </si>
  <si>
    <t>ГКОУ РД "Аркидинская СОШ Хунзахского района"</t>
  </si>
  <si>
    <t>ГКОУ РД "Ахтининская СОШ Хунзахского р-на"</t>
  </si>
  <si>
    <t>ГКОУ РД "Бабаюртовская СШИ №11"</t>
  </si>
  <si>
    <t>ГКОУ РД "Буденовская ООШ Ахвахского района"</t>
  </si>
  <si>
    <t>ГКОУ РД "Буйнакская СШИ №3"</t>
  </si>
  <si>
    <t>ГКОУ РД "Бутушская СОШ"</t>
  </si>
  <si>
    <t>ГКОУ РД "Гондокоринская ООШ Хунзахского района"</t>
  </si>
  <si>
    <t>ГКОУ РД "Горьковская ООШ Унцукульского района"</t>
  </si>
  <si>
    <t>ГКОУ РД "Дарада-Мурадинский лицей"</t>
  </si>
  <si>
    <t>ГКОУ РД "Дахадаевская ООШ"</t>
  </si>
  <si>
    <t>ГКОУ РД "Джугутская ООШ Ботлихского района"</t>
  </si>
  <si>
    <t>ГКОУ РД "Джурмутская СОШ"</t>
  </si>
  <si>
    <t>ГКОУ РД "Ибрагимотарская СОШ Тляратинского района"</t>
  </si>
  <si>
    <t>ГКОУ РД "Казиюртовская СОШ Ахвахского района"</t>
  </si>
  <si>
    <t>ГКОУ РД "Кальялская СОШ Рутульского района"</t>
  </si>
  <si>
    <t>ГКОУ РД "Камбулатская СОШ Рутульского района"</t>
  </si>
  <si>
    <t>ГКОУ РД "Камилухская СОШ Тляратинского района"</t>
  </si>
  <si>
    <t>ГКОУ РД "Каратюбинская ООШ Тляратинского района"</t>
  </si>
  <si>
    <t>ГКОУ РД "Караузекская СОШ Цунтинского района"</t>
  </si>
  <si>
    <t>ГКОУ РД "Карашинская СОШ Лакского района"</t>
  </si>
  <si>
    <t>ГКОУ РД "Качалайская СОШ Цунтинского района "</t>
  </si>
  <si>
    <t>ГКОУ РД "Кизлярская гимназия-интернат "Культура Мира"</t>
  </si>
  <si>
    <t>ГКОУ РД "Кикуникутанская ООШ Гергебильского район"</t>
  </si>
  <si>
    <t>ГКОУ РД "Кировская СОШ Тляратинского района"</t>
  </si>
  <si>
    <t>ГКОУ РД "Кочубейская СОШИ"</t>
  </si>
  <si>
    <t>ГКОУ РД "Красносельская СОШ Хунзахского района"</t>
  </si>
  <si>
    <t>ГКОУ РД "Кубинская СОШ Лакского района"</t>
  </si>
  <si>
    <t>ГКОУ РД "Курминская СШИ"</t>
  </si>
  <si>
    <t>ГКОУ РД "Львовская НОШ Акушинского района"</t>
  </si>
  <si>
    <t>ГКОУ РД "Мазадинская СОШ Тляратинского района"</t>
  </si>
  <si>
    <t>ГКОУ РД "Нагуратлинская СОШ Гунибского района"</t>
  </si>
  <si>
    <t>ГКОУ РД "Нарышская ООШ Гумбетовского района"</t>
  </si>
  <si>
    <t>ГКОУ РД "Новоданухская СОШ Гумбетовского района"</t>
  </si>
  <si>
    <t>ГКОУ РД "Новомегебская ООШ Гунибского района"</t>
  </si>
  <si>
    <t>ГКОУ РД "Новомугурухская СОШ Чародинского района"</t>
  </si>
  <si>
    <t>ГКОУ РД "Новотиндинская СОШ Цумадинского района"</t>
  </si>
  <si>
    <t>ГКОУ РД "Новоурадинская СОШ"</t>
  </si>
  <si>
    <t>ГКОУ РД "Новохелетуринская СОШ"</t>
  </si>
  <si>
    <t>ГКОУ РД "Новохуштадинская СОШ Цумадинского района"</t>
  </si>
  <si>
    <t>ГКОУ РД "Новоцатанихская СОШ Унцукульского района"</t>
  </si>
  <si>
    <t>ГКОУ РД "Новоцилитлинская СОШ Гумбетовского район"</t>
  </si>
  <si>
    <t>ГКОУ РД "Новоцолодинская СОШ Ахвахского района"</t>
  </si>
  <si>
    <t>ГКОУ РД "ООШ Ботлихского района"</t>
  </si>
  <si>
    <t>ГКОУ РД "Орджоникидзевская ООШ"</t>
  </si>
  <si>
    <t>ГКОУ РД "ОШИ с. Черняевка"</t>
  </si>
  <si>
    <t>ГКОУ РД "Первомайская СОШ Гумбетовского района"</t>
  </si>
  <si>
    <t>ГКОУ РД "Ретлобская СОШ Цунтинского района"</t>
  </si>
  <si>
    <t>ГКОУ РД "Сангарская СОШ Лакского района"</t>
  </si>
  <si>
    <t>ГКОУ РД "Сафаралинская СОШ Гунибского района"</t>
  </si>
  <si>
    <t>ГКОУ РД "Свердловская СОШ Тляратинского района"</t>
  </si>
  <si>
    <t>ГКОУ РД "Согратлинская СОШ Гунибского района"</t>
  </si>
  <si>
    <t>ГКОУ РД "СОШ Ахвахского района"</t>
  </si>
  <si>
    <t>ГКОУ РД "СОШ Ботлихского района"</t>
  </si>
  <si>
    <t>ГКОУ РД "Тельманская СОШ Тляратинского района"</t>
  </si>
  <si>
    <t>ГКОУ РД "Теречная ООШ Тляратинского района"</t>
  </si>
  <si>
    <t>ГКОУ РД "Туршунайская ООШ Казбековского района"</t>
  </si>
  <si>
    <t>ГКОУ РД "Уллубиевская СОШ Гунибского района"</t>
  </si>
  <si>
    <t>ГКОУ РД "Ургулайская ООШ Цумадинского района"</t>
  </si>
  <si>
    <t>ГКОУ РД "Учтюбинская ООШ Казбковского района"</t>
  </si>
  <si>
    <t>ГКОУ РД "Хасавюртовская школа-интернат №9"</t>
  </si>
  <si>
    <t>ГКОУ РД "Цадахская СОШ"</t>
  </si>
  <si>
    <t>ГКОУ РД "Цумилухская СОШ Тляратинского района"</t>
  </si>
  <si>
    <t>ГКОУ РД "Шавинская СОШ Цумадинского района"</t>
  </si>
  <si>
    <t>ГКОУ РД "Шангодинско-Шитлибская СОШ Гунибского рай</t>
  </si>
  <si>
    <t>ГКОУ РД "Щедринская СОШ Тляратинского района"</t>
  </si>
  <si>
    <t>ГКОУ" Индиранская СОШ Ахвахского района"</t>
  </si>
  <si>
    <t>Цумадинский МР</t>
  </si>
  <si>
    <t>МKОУ Кединская СОШ</t>
  </si>
  <si>
    <t>МКОУ " Кванадинская СОШ"</t>
  </si>
  <si>
    <t>МКОУ " Тиндинская СОШ "</t>
  </si>
  <si>
    <t>МКОУ "Агвалинская гимназия им.К.Абакарова"</t>
  </si>
  <si>
    <t>МКОУ "Верхнегакваринская школа-сад"</t>
  </si>
  <si>
    <t>МКОУ "Гадиринская ООШ-сад"</t>
  </si>
  <si>
    <t>МКОУ "Гаккойская СОШ"</t>
  </si>
  <si>
    <t>МКОУ "Гигатлинская СОШ им. Исаева Ш.А."</t>
  </si>
  <si>
    <t>МКОУ "Гигатли-Урухская ООШ"</t>
  </si>
  <si>
    <t>МКОУ "Гимерсинская СОШ"</t>
  </si>
  <si>
    <t>МКОУ "Метрадинская СОШ -- сад"</t>
  </si>
  <si>
    <t>МКОУ "Нижнегакваринская СОШ-сад"</t>
  </si>
  <si>
    <t>МКОУ "Нижнеинхокваринская СОШ-сад"</t>
  </si>
  <si>
    <t>МКОУ "Саситлинская СОШ"</t>
  </si>
  <si>
    <t>МКОУ "Сильдинская СОШ"</t>
  </si>
  <si>
    <t>МКОУ "Тисси-Ахитлинская школа-сад"</t>
  </si>
  <si>
    <t>МКОУ "Тиссинская СОШ"</t>
  </si>
  <si>
    <t>МКОУ "Тлондодинская СОШ им. М. Ш. Шамхалова"</t>
  </si>
  <si>
    <t>МКОУ "Хонохская СОШ-сад"</t>
  </si>
  <si>
    <t>МКОУ "Хушетская СОШ-сад"</t>
  </si>
  <si>
    <t>МКОУ "Хуштадинская СОШ-сад"</t>
  </si>
  <si>
    <t>МКОУ "Эчединская СОШ-сад"</t>
  </si>
  <si>
    <t>Цунтинский МР</t>
  </si>
  <si>
    <t>МКОУ "Асахская СОШ"</t>
  </si>
  <si>
    <t>МКОУ "Генухская СОШ им.А.Р.Тагирова"</t>
  </si>
  <si>
    <t>МКОУ "Гутатлинская СОШ"</t>
  </si>
  <si>
    <t>МКОУ "Зехидинская ООШ"</t>
  </si>
  <si>
    <t>МКОУ "Кидеринская СОШ им. Магомедова С.М"</t>
  </si>
  <si>
    <t>МКОУ "Китуринская СОШ им. З.Р. Ибрагимова"</t>
  </si>
  <si>
    <t>МКОУ "Махалатлинская СОШ"</t>
  </si>
  <si>
    <t>МКОУ "Междуреченская СОШ"</t>
  </si>
  <si>
    <t>МКОУ "Мекалинская СОШ"</t>
  </si>
  <si>
    <t>МКОУ "Мококская СОШ им. Хайбулаева С.З"</t>
  </si>
  <si>
    <t>МКОУ "Ретлобская СОШ"</t>
  </si>
  <si>
    <t>МКОУ "Сагадинская СОШ"</t>
  </si>
  <si>
    <t>МКОУ "Хебатлинская СОШ"</t>
  </si>
  <si>
    <t>МКОУ "Хибятлинская СОШ" имени Багаева С.Б</t>
  </si>
  <si>
    <t>МКОУ "Хупринская СОШ"</t>
  </si>
  <si>
    <t>МКОУ "Хутрахская СОШ"</t>
  </si>
  <si>
    <t>МКОУ "Цебаринская СОШ им. Газимагомедова И.К."</t>
  </si>
  <si>
    <t>МКОУ "Шаитлинская СОШ"</t>
  </si>
  <si>
    <t>МКОУ "Шапихская СОШ"</t>
  </si>
  <si>
    <t>МКОУ "Шауринская СОШ"</t>
  </si>
  <si>
    <t>Чародинский МР</t>
  </si>
  <si>
    <t>МКОУ "Арчибская СОШ им. М.И.Садикова"</t>
  </si>
  <si>
    <t>МКОУ "Гилибская СОШ"</t>
  </si>
  <si>
    <t>МКОУ "Гочобская СОШ"</t>
  </si>
  <si>
    <t>МКОУ "Дусрахская СОШ"</t>
  </si>
  <si>
    <t>МКОУ "Ирибская СОШ им. М.М. Ибрагимова"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</si>
  <si>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</si>
  <si>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</si>
  <si>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</si>
  <si>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</si>
  <si>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Частные</t>
  </si>
  <si>
    <t>АНОО "Дом Знаний"</t>
  </si>
  <si>
    <t>И.П.Хункерханова Зухра Макукашариповна. Образовательный центр "Андерсен"</t>
  </si>
  <si>
    <t>ИП Халадаева Р.А. "Ломоносовская гимназия"</t>
  </si>
  <si>
    <t>МАОУ "КЦО "Школа №15"</t>
  </si>
  <si>
    <t>НОУ "Гулливер"</t>
  </si>
  <si>
    <t>НОУ ООШ "Радуга"</t>
  </si>
  <si>
    <t>НЧОУ "ГЕНИЙ"</t>
  </si>
  <si>
    <t>ОАНО "Ватан"</t>
  </si>
  <si>
    <t>ОАНО "Родничок"</t>
  </si>
  <si>
    <t>ОАНО "Сафинат"</t>
  </si>
  <si>
    <t>ОАНО "Фазиля"</t>
  </si>
  <si>
    <t>ОАНО "Школа им. А. Юсупова"</t>
  </si>
  <si>
    <t>ООО Планета детства</t>
  </si>
  <si>
    <t>ОУ "ОЦ "Развитие"</t>
  </si>
  <si>
    <t>ОЧУ "ЦЕНТР ОБРАЗОВАНИЯ ИНТЕЛЛЕКТ"</t>
  </si>
  <si>
    <t>ОЧУ ОШ "Квант"</t>
  </si>
  <si>
    <t>Частная школа "Земфира"</t>
  </si>
  <si>
    <t>ЧОУ "Многопрофильная гимназия им. М. Г. Гамзатова"</t>
  </si>
  <si>
    <t>ЧОУ "Сш"Возрождение"</t>
  </si>
  <si>
    <t>ЧОУ "Школа "Сарманд"</t>
  </si>
  <si>
    <t xml:space="preserve">ЧОУ 'Сахаб'
</t>
  </si>
  <si>
    <t>Шамильский МР</t>
  </si>
  <si>
    <t>МБОУ "Хебдинская СОШ"</t>
  </si>
  <si>
    <t>МКОУ "Андыхская СОШ"</t>
  </si>
  <si>
    <t>МКОУ "Ассабская СОШ им.Омарова С.Д."</t>
  </si>
  <si>
    <t>МКОУ "Батлухская СОШ"</t>
  </si>
  <si>
    <t>МКОУ "Верхнебатлухская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</si>
  <si>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</si>
  <si>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</si>
  <si>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</si>
  <si>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</si>
  <si>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</si>
  <si>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</si>
  <si>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"Гоор-Хиндахская НОШ"</t>
  </si>
  <si>
    <t>МКОУ "Дагбашская ООШ"</t>
  </si>
  <si>
    <t>МКОУ "Датунатинская НОШ"</t>
  </si>
  <si>
    <t>МКОУ "Занатинская НОШ"</t>
  </si>
  <si>
    <t>МКОУ "Зиурибская ООШ"</t>
  </si>
  <si>
    <t>МКОУ "Кахибская СОШ" им.Рамазанова Р.Р.</t>
  </si>
  <si>
    <t>МКОУ "Куанибская ООШ"</t>
  </si>
  <si>
    <t>МКОУ "Мачадинская СОШ"</t>
  </si>
  <si>
    <t>МКОУ "Митлиурибская ООШ"</t>
  </si>
  <si>
    <t>МКОУ "Могохская ООШ"</t>
  </si>
  <si>
    <t>МКОУ "Мусрухская НОШ"</t>
  </si>
  <si>
    <t>МКОУ "Ратлубская СОШ"</t>
  </si>
  <si>
    <t>МКОУ "Ругельда-Хиндахская НОШ"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</si>
  <si>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</si>
  <si>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</si>
  <si>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</si>
  <si>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</si>
  <si>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</si>
  <si>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</si>
  <si>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"Тлянубская ООШ"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</si>
  <si>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</si>
  <si>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</si>
  <si>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</si>
  <si>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</si>
  <si>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МКОУ "Хонохская НОШ"</t>
  </si>
  <si>
    <t>МКОУ "Хородинская НОШ"</t>
  </si>
  <si>
    <t>МКОУ "Хотодинская СОШ"</t>
  </si>
  <si>
    <t>МКОУ "Хучадинская ООШ"</t>
  </si>
  <si>
    <t>МКОУ Нитабская НОШ</t>
  </si>
  <si>
    <t>МКОУ 'Урчухская НОШ'</t>
  </si>
  <si>
    <t>№ варианта самодиагностики</t>
  </si>
  <si>
    <t>Балл</t>
  </si>
  <si>
    <t>Максимальный балл</t>
  </si>
  <si>
    <t>№ уровня</t>
  </si>
  <si>
    <t>Уровень</t>
  </si>
  <si>
    <t>Ключевое условие "Учитель. Школьная команда"</t>
  </si>
  <si>
    <t>Ключевое условие "Образовательная среда"</t>
  </si>
  <si>
    <t>Ключевое условие "Школьный климат"</t>
  </si>
  <si>
    <t>Магистральное направление "Воспитание"</t>
  </si>
  <si>
    <t>Магистральное направление "Здоровье"</t>
  </si>
  <si>
    <t>Магистральное направление "Знание"</t>
  </si>
  <si>
    <t>Знание</t>
  </si>
  <si>
    <t>Магистральное направление "Профориентация"</t>
  </si>
  <si>
    <t>Магистральное направление "Творчество"</t>
  </si>
  <si>
    <t>Средний</t>
  </si>
  <si>
    <t>Высокий</t>
  </si>
  <si>
    <t>Базовый</t>
  </si>
  <si>
    <t>Ниже базового</t>
  </si>
  <si>
    <t>Прошли (раз)</t>
  </si>
  <si>
    <t>Учитель. Школьная команда</t>
  </si>
  <si>
    <t>Образовательная среда</t>
  </si>
  <si>
    <t>Школьный климат</t>
  </si>
  <si>
    <t>Воспитание</t>
  </si>
  <si>
    <t>Здоровье</t>
  </si>
  <si>
    <t>Профориентация</t>
  </si>
  <si>
    <t>Творчество</t>
  </si>
  <si>
    <t>№ варианта</t>
  </si>
  <si>
    <t xml:space="preserve">№ </t>
  </si>
  <si>
    <t>Муниципалитет</t>
  </si>
  <si>
    <t>Прошли</t>
  </si>
  <si>
    <t xml:space="preserve">Высокий  </t>
  </si>
  <si>
    <t xml:space="preserve">Средний </t>
  </si>
  <si>
    <t xml:space="preserve">Базовый </t>
  </si>
  <si>
    <t xml:space="preserve">Ниже базового </t>
  </si>
  <si>
    <t>Общая оценка МО (от 2 до 5)</t>
  </si>
  <si>
    <t xml:space="preserve">Средний  </t>
  </si>
  <si>
    <t xml:space="preserve">Базовый  </t>
  </si>
  <si>
    <t xml:space="preserve">Ниже базового  </t>
  </si>
  <si>
    <t>Общий уровень МО</t>
  </si>
  <si>
    <t xml:space="preserve"> </t>
  </si>
  <si>
    <t>Всего</t>
  </si>
  <si>
    <r>
      <rPr>
        <rFont val="Calibri"/>
        <b/>
        <color/>
        <sz val="11.0"/>
      </rPr>
      <t>Распределение уровней ОО РД по результатам прохождения самодиагностики (</t>
    </r>
    <r>
      <rPr>
        <rFont val="Calibri"/>
        <b/>
        <color/>
        <sz val="11.0"/>
        <u/>
      </rPr>
      <t>ноябрь 2024</t>
    </r>
    <r>
      <rPr>
        <rFont val="Calibri"/>
        <b/>
        <color/>
        <sz val="11.0"/>
      </rPr>
      <t>)</t>
    </r>
  </si>
  <si>
    <r>
      <rPr>
        <rFont val="Calibri"/>
        <b/>
        <color/>
        <sz val="11.0"/>
      </rPr>
      <t>Распределение уровней ОО РД по результатам прохождения самодиагностики (</t>
    </r>
    <r>
      <rPr>
        <rFont val="Calibri"/>
        <b/>
        <color/>
        <sz val="11.0"/>
        <u/>
      </rPr>
      <t>ноябрь 2025</t>
    </r>
    <r>
      <rPr>
        <rFont val="Calibri"/>
        <b/>
        <color/>
        <sz val="11.0"/>
      </rPr>
      <t>)</t>
    </r>
  </si>
  <si>
    <t>Доля</t>
  </si>
  <si>
    <t>ноябрь 2024</t>
  </si>
  <si>
    <t>ноябрь 2025</t>
  </si>
  <si>
    <t>Всего ОО</t>
  </si>
  <si>
    <t>Магистральное направление / ключевое условие</t>
  </si>
  <si>
    <t>Общая оценка (2-5)</t>
  </si>
  <si>
    <t>Общий уровень</t>
  </si>
  <si>
    <t xml:space="preserve">Высокий </t>
  </si>
  <si>
    <t>1. Магистральное направление «Знание»</t>
  </si>
  <si>
    <t>2. Магистральное направление «Здоровье»</t>
  </si>
  <si>
    <t>3. Магистральное направление «Творчество»</t>
  </si>
  <si>
    <t>4. Магистральное направление «Воспитание»</t>
  </si>
  <si>
    <t>Вариант</t>
  </si>
  <si>
    <t>5. Магистральное направление «Профориентация»</t>
  </si>
  <si>
    <t>6. Ключевое условие «Учитель. Школьная команда»</t>
  </si>
  <si>
    <t>7. Ключевое условие «Школьный климат»</t>
  </si>
  <si>
    <t>8. Ключевое условие «Образовательная среда»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</si>
</sst>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0000000000"/>
    <numFmt numFmtId="165" formatCode="0.0%"/>
  </numFmts>
  <fonts count="10">
    <font>
      <sz val="11.0"/>
      <color/>
      <name val="Arial"/>
      <scheme val="minor"/>
    </font>
    <font>
      <sz val="11.0"/>
      <color rgb="FFFFFFFF"/>
      <name val="Calibri"/>
    </font>
    <font>
      <sz val="11.0"/>
      <color/>
      <name val="Calibri"/>
    </font>
    <font/>
    <font>
      <color rgb="FFFFFFFF"/>
    </font>
    <font>
      <b/>
      <sz val="11.0"/>
      <color rgb="FFFFFFFF"/>
      <name val="Calibri"/>
    </font>
    <font>
      <b/>
      <sz val="11.0"/>
      <color/>
      <name val="Calibri"/>
    </font>
    <font>
      <b/>
      <sz val="11.0"/>
      <name val="Calibri"/>
    </font>
    <font>
      <b/>
      <sz val="11.0"/>
      <color rgb="FF000000"/>
      <name val="Calibri"/>
    </font>
    <font>
      <sz val="11.0"/>
      <name val="Calibri"/>
    </font>
  </fonts>
  <fills count="6">
    <fill>
      <patternFill patternType="none"/>
    </fill>
    <fill>
      <patternFill patternType="lightGray"/>
    </fill>
    <fill>
      <patternFill patternType="solid">
        <fgColor rgb="FF00B050"/>
        <bgColor rgb="FF00B050"/>
      </patternFill>
    </fill>
    <fill>
      <patternFill patternType="solid">
        <fgColor rgb="FF92D050"/>
        <bgColor rgb="FF92D050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</fills>
  <borders count="7">
    <border/>
    <border>
      <left/>
      <right/>
      <top/>
      <bottom/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7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1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164" xfId="0" applyAlignment="1" applyFont="1" applyNumberFormat="1">
      <alignment vertical="center"/>
    </xf>
    <xf borderId="0" fillId="0" fontId="2" numFmtId="0" xfId="0" applyAlignment="1" applyFont="1">
      <alignment vertical="center"/>
    </xf>
    <xf borderId="0" fillId="0" fontId="3" numFmtId="0" xfId="0" applyFont="1"/>
    <xf borderId="0" fillId="0" fontId="2" numFmtId="164" xfId="0" applyFont="1" applyNumberFormat="1"/>
    <xf borderId="0" fillId="0" fontId="4" numFmtId="0" xfId="0" applyFont="1"/>
    <xf borderId="0" fillId="0" fontId="2" numFmtId="0" xfId="0" applyAlignment="1" applyFont="1">
      <alignment horizontal="center"/>
    </xf>
    <xf borderId="0" fillId="0" fontId="1" numFmtId="0" xfId="0" applyAlignment="1" applyFont="1">
      <alignment vertical="center"/>
    </xf>
    <xf borderId="1" fillId="2" fontId="5" numFmtId="0" xfId="0" applyAlignment="1" applyBorder="1" applyFill="1" applyFont="1">
      <alignment horizontal="center" shrinkToFit="0" vertical="center" wrapText="1"/>
    </xf>
    <xf borderId="1" fillId="3" fontId="5" numFmtId="0" xfId="0" applyAlignment="1" applyBorder="1" applyFill="1" applyFont="1">
      <alignment horizontal="center" shrinkToFit="0" vertical="center" wrapText="1"/>
    </xf>
    <xf borderId="1" fillId="4" fontId="5" numFmtId="0" xfId="0" applyAlignment="1" applyBorder="1" applyFill="1" applyFont="1">
      <alignment horizontal="center" shrinkToFit="0" vertical="center" wrapText="1"/>
    </xf>
    <xf borderId="1" fillId="5" fontId="5" numFmtId="0" xfId="0" applyAlignment="1" applyBorder="1" applyFill="1" applyFont="1">
      <alignment horizontal="center" shrinkToFit="0" vertical="center" wrapText="1"/>
    </xf>
    <xf borderId="1" fillId="5" fontId="6" numFmtId="0" xfId="0" applyAlignment="1" applyBorder="1" applyFont="1">
      <alignment horizontal="center" shrinkToFit="0" vertical="center" wrapText="1"/>
    </xf>
    <xf borderId="0" fillId="0" fontId="2" numFmtId="0" xfId="0" applyAlignment="1" applyFont="1">
      <alignment horizontal="center" shrinkToFit="0" vertical="center" wrapText="1"/>
    </xf>
    <xf borderId="1" fillId="2" fontId="2" numFmtId="0" xfId="0" applyAlignment="1" applyBorder="1" applyFont="1">
      <alignment horizontal="center" vertical="center"/>
    </xf>
    <xf borderId="1" fillId="3" fontId="2" numFmtId="0" xfId="0" applyAlignment="1" applyBorder="1" applyFont="1">
      <alignment horizontal="center" vertical="center"/>
    </xf>
    <xf borderId="1" fillId="4" fontId="2" numFmtId="0" xfId="0" applyAlignment="1" applyBorder="1" applyFont="1">
      <alignment horizontal="center" vertical="center"/>
    </xf>
    <xf borderId="1" fillId="5" fontId="2" numFmtId="0" xfId="0" applyAlignment="1" applyBorder="1" applyFont="1">
      <alignment horizontal="center" vertical="center"/>
    </xf>
    <xf borderId="0" fillId="0" fontId="2" numFmtId="0" xfId="0" applyAlignment="1" applyFont="1">
      <alignment horizontal="left"/>
    </xf>
    <xf borderId="1" fillId="2" fontId="2" numFmtId="9" xfId="0" applyAlignment="1" applyBorder="1" applyFont="1" applyNumberFormat="1">
      <alignment horizontal="center"/>
    </xf>
    <xf borderId="1" fillId="3" fontId="2" numFmtId="9" xfId="0" applyAlignment="1" applyBorder="1" applyFont="1" applyNumberFormat="1">
      <alignment horizontal="center"/>
    </xf>
    <xf borderId="1" fillId="4" fontId="2" numFmtId="9" xfId="0" applyAlignment="1" applyBorder="1" applyFont="1" applyNumberFormat="1">
      <alignment horizontal="center"/>
    </xf>
    <xf borderId="1" fillId="5" fontId="2" numFmtId="9" xfId="0" applyAlignment="1" applyBorder="1" applyFont="1" applyNumberFormat="1">
      <alignment horizontal="center"/>
    </xf>
    <xf borderId="0" fillId="0" fontId="2" numFmtId="2" xfId="0" applyAlignment="1" applyFont="1" applyNumberFormat="1">
      <alignment horizontal="center"/>
    </xf>
    <xf borderId="0" fillId="0" fontId="2" numFmtId="2" xfId="0" applyAlignment="1" applyFont="1" applyNumberFormat="1">
      <alignment horizontal="center"/>
    </xf>
    <xf borderId="1" fillId="2" fontId="6" numFmtId="0" xfId="0" applyAlignment="1" applyBorder="1" applyFont="1">
      <alignment horizontal="center" vertical="center"/>
    </xf>
    <xf borderId="1" fillId="3" fontId="6" numFmtId="0" xfId="0" applyAlignment="1" applyBorder="1" applyFont="1">
      <alignment horizontal="center" vertical="center"/>
    </xf>
    <xf borderId="1" fillId="4" fontId="6" numFmtId="0" xfId="0" applyAlignment="1" applyBorder="1" applyFont="1">
      <alignment horizontal="center" vertical="center"/>
    </xf>
    <xf borderId="1" fillId="5" fontId="6" numFmtId="0" xfId="0" applyAlignment="1" applyBorder="1" applyFont="1">
      <alignment horizontal="center" vertical="center"/>
    </xf>
    <xf borderId="0" fillId="0" fontId="6" numFmtId="0" xfId="0" applyAlignment="1" applyFont="1">
      <alignment horizontal="left"/>
    </xf>
    <xf borderId="0" fillId="0" fontId="6" numFmtId="0" xfId="0" applyAlignment="1" applyFont="1">
      <alignment horizontal="center" vertical="center"/>
    </xf>
    <xf borderId="1" fillId="2" fontId="6" numFmtId="10" xfId="0" applyAlignment="1" applyBorder="1" applyFont="1" applyNumberFormat="1">
      <alignment horizontal="center"/>
    </xf>
    <xf borderId="1" fillId="3" fontId="6" numFmtId="10" xfId="0" applyAlignment="1" applyBorder="1" applyFont="1" applyNumberFormat="1">
      <alignment horizontal="center"/>
    </xf>
    <xf borderId="1" fillId="4" fontId="6" numFmtId="10" xfId="0" applyAlignment="1" applyBorder="1" applyFont="1" applyNumberFormat="1">
      <alignment horizontal="center"/>
    </xf>
    <xf borderId="1" fillId="5" fontId="6" numFmtId="10" xfId="0" applyAlignment="1" applyBorder="1" applyFont="1" applyNumberFormat="1">
      <alignment horizontal="center"/>
    </xf>
    <xf borderId="2" fillId="4" fontId="6" numFmtId="0" xfId="0" applyAlignment="1" applyBorder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5" fillId="0" fontId="2" numFmtId="0" xfId="0" applyAlignment="1" applyBorder="1" applyFont="1">
      <alignment horizontal="center"/>
    </xf>
    <xf borderId="5" fillId="0" fontId="6" numFmtId="0" xfId="0" applyAlignment="1" applyBorder="1" applyFont="1">
      <alignment horizontal="center"/>
    </xf>
    <xf borderId="5" fillId="4" fontId="6" numFmtId="0" xfId="0" applyAlignment="1" applyBorder="1" applyFont="1">
      <alignment horizontal="center" vertical="center"/>
    </xf>
    <xf borderId="5" fillId="2" fontId="6" numFmtId="0" xfId="0" applyAlignment="1" applyBorder="1" applyFont="1">
      <alignment horizontal="center"/>
    </xf>
    <xf borderId="5" fillId="2" fontId="6" numFmtId="0" xfId="0" applyAlignment="1" applyBorder="1" applyFont="1">
      <alignment horizontal="center" vertical="center"/>
    </xf>
    <xf borderId="5" fillId="2" fontId="6" numFmtId="10" xfId="0" applyAlignment="1" applyBorder="1" applyFont="1" applyNumberFormat="1">
      <alignment horizontal="center" vertical="center"/>
    </xf>
    <xf borderId="5" fillId="3" fontId="6" numFmtId="0" xfId="0" applyAlignment="1" applyBorder="1" applyFont="1">
      <alignment horizontal="center"/>
    </xf>
    <xf borderId="5" fillId="3" fontId="6" numFmtId="0" xfId="0" applyAlignment="1" applyBorder="1" applyFont="1">
      <alignment horizontal="center" vertical="center"/>
    </xf>
    <xf borderId="5" fillId="3" fontId="6" numFmtId="10" xfId="0" applyAlignment="1" applyBorder="1" applyFont="1" applyNumberFormat="1">
      <alignment horizontal="center" vertical="center"/>
    </xf>
    <xf borderId="5" fillId="4" fontId="6" numFmtId="0" xfId="0" applyAlignment="1" applyBorder="1" applyFont="1">
      <alignment horizontal="center"/>
    </xf>
    <xf borderId="5" fillId="4" fontId="6" numFmtId="10" xfId="0" applyAlignment="1" applyBorder="1" applyFont="1" applyNumberFormat="1">
      <alignment horizontal="center" vertical="center"/>
    </xf>
    <xf borderId="5" fillId="5" fontId="6" numFmtId="0" xfId="0" applyAlignment="1" applyBorder="1" applyFont="1">
      <alignment horizontal="center"/>
    </xf>
    <xf borderId="5" fillId="5" fontId="6" numFmtId="0" xfId="0" applyAlignment="1" applyBorder="1" applyFont="1">
      <alignment horizontal="center" vertical="center"/>
    </xf>
    <xf borderId="5" fillId="5" fontId="6" numFmtId="10" xfId="0" applyAlignment="1" applyBorder="1" applyFont="1" applyNumberFormat="1">
      <alignment horizontal="center" vertical="center"/>
    </xf>
    <xf borderId="5" fillId="0" fontId="6" numFmtId="0" xfId="0" applyAlignment="1" applyBorder="1" applyFont="1">
      <alignment horizontal="right"/>
    </xf>
    <xf borderId="5" fillId="0" fontId="6" numFmtId="0" xfId="0" applyAlignment="1" applyBorder="1" applyFont="1">
      <alignment horizontal="center" vertical="center"/>
    </xf>
    <xf borderId="5" fillId="0" fontId="6" numFmtId="10" xfId="0" applyAlignment="1" applyBorder="1" applyFont="1" applyNumberFormat="1">
      <alignment horizontal="center" vertical="center"/>
    </xf>
    <xf borderId="5" fillId="2" fontId="7" numFmtId="0" xfId="0" applyAlignment="1" applyBorder="1" applyFont="1">
      <alignment horizontal="center" shrinkToFit="0" vertical="center" wrapText="1"/>
    </xf>
    <xf borderId="5" fillId="3" fontId="7" numFmtId="0" xfId="0" applyAlignment="1" applyBorder="1" applyFont="1">
      <alignment horizontal="center" shrinkToFit="0" vertical="center" wrapText="1"/>
    </xf>
    <xf borderId="5" fillId="4" fontId="7" numFmtId="0" xfId="0" applyAlignment="1" applyBorder="1" applyFont="1">
      <alignment horizontal="center" shrinkToFit="0" vertical="center" wrapText="1"/>
    </xf>
    <xf borderId="5" fillId="5" fontId="6" numFmtId="0" xfId="0" applyAlignment="1" applyBorder="1" applyFont="1">
      <alignment horizontal="center" shrinkToFit="0" vertical="center" wrapText="1"/>
    </xf>
    <xf borderId="5" fillId="0" fontId="7" numFmtId="0" xfId="0" applyAlignment="1" applyBorder="1" applyFont="1">
      <alignment horizontal="center" vertical="center"/>
    </xf>
    <xf borderId="5" fillId="0" fontId="7" numFmtId="0" xfId="0" applyAlignment="1" applyBorder="1" applyFont="1">
      <alignment horizontal="center" shrinkToFit="0" vertical="center" wrapText="1"/>
    </xf>
    <xf borderId="6" fillId="0" fontId="7" numFmtId="0" xfId="0" applyAlignment="1" applyBorder="1" applyFont="1">
      <alignment horizontal="center" shrinkToFit="0" vertical="center" wrapText="1"/>
    </xf>
    <xf borderId="5" fillId="2" fontId="7" numFmtId="0" xfId="0" applyAlignment="1" applyBorder="1" applyFont="1">
      <alignment horizontal="center" vertical="center"/>
    </xf>
    <xf borderId="5" fillId="3" fontId="7" numFmtId="0" xfId="0" applyAlignment="1" applyBorder="1" applyFont="1">
      <alignment horizontal="center" vertical="center"/>
    </xf>
    <xf borderId="5" fillId="4" fontId="7" numFmtId="0" xfId="0" applyAlignment="1" applyBorder="1" applyFont="1">
      <alignment horizontal="center" vertical="center"/>
    </xf>
    <xf borderId="5" fillId="0" fontId="2" numFmtId="0" xfId="0" applyAlignment="1" applyBorder="1" applyFont="1">
      <alignment horizontal="center" vertical="center"/>
    </xf>
    <xf borderId="5" fillId="0" fontId="8" numFmtId="0" xfId="0" applyAlignment="1" applyBorder="1" applyFont="1">
      <alignment vertical="center"/>
    </xf>
    <xf borderId="5" fillId="2" fontId="8" numFmtId="165" xfId="0" applyAlignment="1" applyBorder="1" applyFont="1" applyNumberFormat="1">
      <alignment horizontal="center" vertical="center"/>
    </xf>
    <xf borderId="5" fillId="3" fontId="8" numFmtId="165" xfId="0" applyAlignment="1" applyBorder="1" applyFont="1" applyNumberFormat="1">
      <alignment horizontal="center" vertical="center"/>
    </xf>
    <xf borderId="5" fillId="4" fontId="8" numFmtId="165" xfId="0" applyAlignment="1" applyBorder="1" applyFont="1" applyNumberFormat="1">
      <alignment horizontal="center" vertical="center"/>
    </xf>
    <xf borderId="5" fillId="5" fontId="6" numFmtId="165" xfId="0" applyAlignment="1" applyBorder="1" applyFont="1" applyNumberFormat="1">
      <alignment horizontal="center" vertical="center"/>
    </xf>
    <xf borderId="2" fillId="0" fontId="9" numFmtId="2" xfId="0" applyAlignment="1" applyBorder="1" applyFont="1" applyNumberFormat="1">
      <alignment horizontal="center" vertical="center"/>
    </xf>
  </cellXfs>
  <cellStyles count="1">
    <cellStyle xfId="0" name="Normal" builtinId="0"/>
  </cellStyles>
  <dxfs count="15">
    <dxf>
      <font/>
      <fill>
        <patternFill patternType="none"/>
      </fill>
      <border/>
    </dxf>
    <dxf>
      <font/>
      <fill>
        <patternFill patternType="none"/>
      </fill>
      <border/>
    </dxf>
    <dxf>
      <font/>
      <fill>
        <patternFill patternType="solid">
          <fgColor rgb="FFFDE9D9"/>
          <bgColor rgb="FFFDE9D9"/>
        </patternFill>
      </fill>
      <border/>
    </dxf>
    <dxf>
      <font/>
      <fill>
        <patternFill patternType="none"/>
      </fill>
      <border/>
    </dxf>
    <dxf>
      <font/>
      <fill>
        <patternFill patternType="none"/>
      </fill>
      <border/>
    </dxf>
    <dxf>
      <font/>
      <fill>
        <patternFill patternType="solid">
          <fgColor rgb="FFDBE5F1"/>
          <bgColor rgb="FFDBE5F1"/>
        </patternFill>
      </fill>
      <border/>
    </dxf>
    <dxf>
      <font/>
      <fill>
        <patternFill patternType="solid">
          <fgColor rgb="FF00B050"/>
          <bgColor rgb="FF00B050"/>
        </patternFill>
      </fill>
      <border/>
    </dxf>
    <dxf>
      <font/>
      <fill>
        <patternFill patternType="solid">
          <fgColor rgb="FF92D050"/>
          <bgColor rgb="FF92D050"/>
        </patternFill>
      </fill>
      <border/>
    </dxf>
    <dxf>
      <font/>
      <fill>
        <patternFill patternType="solid">
          <fgColor rgb="FFFFFF00"/>
          <bgColor rgb="FFFFFF00"/>
        </patternFill>
      </fill>
      <border/>
    </dxf>
    <dxf>
      <font/>
      <fill>
        <patternFill patternType="none"/>
      </fill>
      <border/>
    </dxf>
    <dxf>
      <font/>
      <fill>
        <patternFill patternType="none"/>
      </fill>
      <border/>
    </dxf>
    <dxf>
      <font/>
      <fill>
        <patternFill patternType="solid">
          <fgColor rgb="FFF2DBDB"/>
          <bgColor rgb="FFF2DBDB"/>
        </patternFill>
      </fill>
      <border/>
    </dxf>
    <dxf>
      <font/>
      <fill>
        <patternFill patternType="solid">
          <fgColor rgb="FFFF0000"/>
          <bgColor rgb="FFFF0000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rgb="FFEAF1DD"/>
          <bgColor rgb="FFEAF1DD"/>
        </patternFill>
      </fill>
      <border/>
    </dxf>
  </dxfs>
  <tableStyles count="22">
    <tableStyle count="3" pivot="0" name="OO-style">
      <tableStyleElement dxfId="1" type="headerRow"/>
      <tableStyleElement dxfId="2" type="firstRowStripe"/>
      <tableStyleElement dxfId="3" type="secondRowStripe"/>
    </tableStyle>
    <tableStyle count="3" pivot="0" name="Все отправки-style">
      <tableStyleElement dxfId="4" type="headerRow"/>
      <tableStyleElement dxfId="5" type="firstRowStripe"/>
      <tableStyleElement dxfId="3" type="secondRowStripe"/>
    </tableStyle>
    <tableStyle count="3" pivot="0" name="1. Дубликаты-style">
      <tableStyleElement dxfId="10" type="headerRow"/>
      <tableStyleElement dxfId="11" type="firstRowStripe"/>
      <tableStyleElement dxfId="3" type="secondRowStripe"/>
    </tableStyle>
    <tableStyle count="3" pivot="0" name="2. Результаты-style">
      <tableStyleElement dxfId="4" type="headerRow"/>
      <tableStyleElement dxfId="5" type="firstRowStripe"/>
      <tableStyleElement dxfId="3" type="secondRowStripe"/>
    </tableStyle>
    <tableStyle count="3" pivot="0" name="Выбор варианта-style">
      <tableStyleElement dxfId="4" type="headerRow"/>
      <tableStyleElement dxfId="5" type="firstRowStripe"/>
      <tableStyleElement dxfId="3" type="secondRowStripe"/>
    </tableStyle>
    <tableStyle count="4" pivot="0" name="3. Анализ по МО-style">
      <tableStyleElement dxfId="4" type="headerRow"/>
      <tableStyleElement dxfId="5" type="firstRowStripe"/>
      <tableStyleElement dxfId="3" type="secondRowStripe"/>
      <tableStyleElement dxfId="3" type="totalRow"/>
    </tableStyle>
    <tableStyle count="4" pivot="0" name="5.1. Знание-style">
      <tableStyleElement dxfId="4" type="headerRow"/>
      <tableStyleElement dxfId="5" type="firstRowStripe"/>
      <tableStyleElement dxfId="3" type="secondRowStripe"/>
      <tableStyleElement dxfId="3" type="totalRow"/>
    </tableStyle>
    <tableStyle count="4" pivot="0" name="5.2. Здоровье-style">
      <tableStyleElement dxfId="4" type="headerRow"/>
      <tableStyleElement dxfId="5" type="firstRowStripe"/>
      <tableStyleElement dxfId="3" type="secondRowStripe"/>
      <tableStyleElement dxfId="3" type="totalRow"/>
    </tableStyle>
    <tableStyle count="4" pivot="0" name="5.3. Творчество-style">
      <tableStyleElement dxfId="4" type="headerRow"/>
      <tableStyleElement dxfId="5" type="firstRowStripe"/>
      <tableStyleElement dxfId="3" type="secondRowStripe"/>
      <tableStyleElement dxfId="3" type="totalRow"/>
    </tableStyle>
    <tableStyle count="4" pivot="0" name="5.4. Воспитание-style">
      <tableStyleElement dxfId="4" type="headerRow"/>
      <tableStyleElement dxfId="5" type="firstRowStripe"/>
      <tableStyleElement dxfId="3" type="secondRowStripe"/>
      <tableStyleElement dxfId="3" type="totalRow"/>
    </tableStyle>
    <tableStyle count="4" pivot="0" name="5.5. Профориентация-style">
      <tableStyleElement dxfId="4" type="headerRow"/>
      <tableStyleElement dxfId="5" type="firstRowStripe"/>
      <tableStyleElement dxfId="3" type="secondRowStripe"/>
      <tableStyleElement dxfId="3" type="totalRow"/>
    </tableStyle>
    <tableStyle count="4" pivot="0" name="5.6. Учитель. Школьная команда-style">
      <tableStyleElement dxfId="4" type="headerRow"/>
      <tableStyleElement dxfId="5" type="firstRowStripe"/>
      <tableStyleElement dxfId="3" type="secondRowStripe"/>
      <tableStyleElement dxfId="3" type="totalRow"/>
    </tableStyle>
    <tableStyle count="4" pivot="0" name="5.7. Школьный климат-style">
      <tableStyleElement dxfId="4" type="headerRow"/>
      <tableStyleElement dxfId="5" type="firstRowStripe"/>
      <tableStyleElement dxfId="3" type="secondRowStripe"/>
      <tableStyleElement dxfId="3" type="totalRow"/>
    </tableStyle>
    <tableStyle count="4" pivot="0" name="5.8. Образовательная среда-style">
      <tableStyleElement dxfId="4" type="headerRow"/>
      <tableStyleElement dxfId="5" type="firstRowStripe"/>
      <tableStyleElement dxfId="3" type="secondRowStripe"/>
      <tableStyleElement dxfId="3" type="totalRow"/>
    </tableStyle>
    <tableStyle count="3" pivot="0" name="Sections-style">
      <tableStyleElement dxfId="13" type="headerRow"/>
      <tableStyleElement dxfId="14" type="firstRowStripe"/>
      <tableStyleElement dxfId="3" type="secondRowStripe"/>
    </tableStyle>
    <tableStyle count="3" pivot="0" name="Sections-style 2">
      <tableStyleElement dxfId="13" type="headerRow"/>
      <tableStyleElement dxfId="14" type="firstRowStripe"/>
      <tableStyleElement dxfId="3" type="secondRowStripe"/>
    </tableStyle>
    <tableStyle count="3" pivot="0" name="Sections-style 3">
      <tableStyleElement dxfId="13" type="headerRow"/>
      <tableStyleElement dxfId="14" type="firstRowStripe"/>
      <tableStyleElement dxfId="3" type="secondRowStripe"/>
    </tableStyle>
    <tableStyle count="3" pivot="0" name="Sections-style 4">
      <tableStyleElement dxfId="13" type="headerRow"/>
      <tableStyleElement dxfId="14" type="firstRowStripe"/>
      <tableStyleElement dxfId="3" type="secondRowStripe"/>
    </tableStyle>
    <tableStyle count="3" pivot="0" name="Sections-style 5">
      <tableStyleElement dxfId="13" type="headerRow"/>
      <tableStyleElement dxfId="14" type="firstRowStripe"/>
      <tableStyleElement dxfId="3" type="secondRowStripe"/>
    </tableStyle>
    <tableStyle count="3" pivot="0" name="Sections-style 6">
      <tableStyleElement dxfId="13" type="headerRow"/>
      <tableStyleElement dxfId="14" type="firstRowStripe"/>
      <tableStyleElement dxfId="3" type="secondRowStripe"/>
    </tableStyle>
    <tableStyle count="3" pivot="0" name="Sections-style 7">
      <tableStyleElement dxfId="13" type="headerRow"/>
      <tableStyleElement dxfId="14" type="firstRowStripe"/>
      <tableStyleElement dxfId="3" type="secondRowStripe"/>
    </tableStyle>
    <tableStyle count="3" pivot="0" name="Sections-style 8">
      <tableStyleElement dxfId="13" type="headerRow"/>
      <tableStyleElement dxfId="14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6.xml"/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21" Type="http://schemas.openxmlformats.org/officeDocument/2006/relationships/worksheet" Target="worksheets/sheet17.xml"/><Relationship Id="rId13" Type="http://schemas.openxmlformats.org/officeDocument/2006/relationships/worksheet" Target="worksheets/sheet9.xml"/><Relationship Id="rId12" Type="http://schemas.openxmlformats.org/officeDocument/2006/relationships/worksheet" Target="worksheets/sheet8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5.xml"/><Relationship Id="rId15" Type="http://schemas.openxmlformats.org/officeDocument/2006/relationships/worksheet" Target="worksheets/sheet11.xml"/><Relationship Id="rId14" Type="http://schemas.openxmlformats.org/officeDocument/2006/relationships/worksheet" Target="worksheets/sheet10.xml"/><Relationship Id="rId17" Type="http://schemas.openxmlformats.org/officeDocument/2006/relationships/worksheet" Target="worksheets/sheet13.xml"/><Relationship Id="rId16" Type="http://schemas.openxmlformats.org/officeDocument/2006/relationships/worksheet" Target="worksheets/sheet12.xml"/><Relationship Id="rId5" Type="http://schemas.openxmlformats.org/officeDocument/2006/relationships/worksheet" Target="worksheets/sheet2.xml"/><Relationship Id="rId19" Type="http://schemas.openxmlformats.org/officeDocument/2006/relationships/worksheet" Target="worksheets/sheet15.xml"/><Relationship Id="rId6" Type="http://schemas.openxmlformats.org/officeDocument/2006/relationships/chartsheet" Target="chartsheets/sheet1.xml"/><Relationship Id="rId18" Type="http://schemas.openxmlformats.org/officeDocument/2006/relationships/worksheet" Target="worksheets/sheet14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plotArea>
      <c:layout/>
      <c:barChart>
        <c:barDir val="col"/>
        <c:ser>
          <c:idx val="0"/>
          <c:order val="0"/>
          <c:tx>
            <c:v>Прошли (раз)</c:v>
          </c:tx>
          <c:spPr>
            <a:solidFill>
              <a:srgbClr val="4285F4"/>
            </a:solidFill>
            <a:ln cmpd="sng">
              <a:noFill/>
            </a:ln>
          </c:spPr>
          <c:cat>
            <c:strRef>
              <c:f>'1. Дубликаты'!$A$2:$A$59</c:f>
            </c:strRef>
          </c:cat>
          <c:val>
            <c:numRef>
              <c:f>'1. Дубликаты'!$B$2:$B$59</c:f>
              <c:numCache/>
            </c:numRef>
          </c:val>
        </c:ser>
        <c:ser>
          <c:idx val="1"/>
          <c:order val="1"/>
          <c:tx>
            <c:strRef>
              <c:f>'1. Дубликаты'!$C$1</c:f>
            </c:strRef>
          </c:tx>
          <c:cat>
            <c:strRef>
              <c:f>'1. Дубликаты'!$A$2:$A$59</c:f>
            </c:strRef>
          </c:cat>
          <c:val>
            <c:numRef>
              <c:f>'1. Дубликаты'!$C$2:$C$59</c:f>
              <c:numCache/>
            </c:numRef>
          </c:val>
        </c:ser>
        <c:ser>
          <c:idx val="2"/>
          <c:order val="2"/>
          <c:tx>
            <c:strRef>
              <c:f>'1. Дубликаты'!$D$1</c:f>
            </c:strRef>
          </c:tx>
          <c:cat>
            <c:strRef>
              <c:f>'1. Дубликаты'!$A$2:$A$59</c:f>
            </c:strRef>
          </c:cat>
          <c:val>
            <c:numRef>
              <c:f>'1. Дубликаты'!$D$2:$D$59</c:f>
              <c:numCache/>
            </c:numRef>
          </c:val>
        </c:ser>
        <c:axId val="1317069154"/>
        <c:axId val="431558296"/>
      </c:barChart>
      <c:catAx>
        <c:axId val="131706915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431558296"/>
      </c:catAx>
      <c:valAx>
        <c:axId val="43155829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1317069154"/>
      </c:valAx>
    </c:plotArea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Распределение уровней ОО РД по результатам прохождения самодиагностики в разрезе по МО</a:t>
            </a:r>
          </a:p>
        </c:rich>
      </c:tx>
      <c:overlay val="0"/>
    </c:title>
    <c:plotArea>
      <c:layout/>
      <c:barChart>
        <c:barDir val="bar"/>
        <c:grouping val="percentStacked"/>
        <c:ser>
          <c:idx val="0"/>
          <c:order val="0"/>
          <c:tx>
            <c:v>Высокий 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'3. Анализ по МО'!$G$2:$G$56</c:f>
            </c:strRef>
          </c:cat>
          <c:val>
            <c:numRef>
              <c:f>'3. Анализ по МО'!$I$2:$I$56</c:f>
              <c:numCache/>
            </c:numRef>
          </c:val>
        </c:ser>
        <c:ser>
          <c:idx val="1"/>
          <c:order val="1"/>
          <c:tx>
            <c:v>Средний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'3. Анализ по МО'!$G$2:$G$56</c:f>
            </c:strRef>
          </c:cat>
          <c:val>
            <c:numRef>
              <c:f>'3. Анализ по МО'!$J$2:$J$56</c:f>
              <c:numCache/>
            </c:numRef>
          </c:val>
        </c:ser>
        <c:ser>
          <c:idx val="2"/>
          <c:order val="2"/>
          <c:tx>
            <c:v>Базовый </c:v>
          </c:tx>
          <c:spPr>
            <a:solidFill>
              <a:srgbClr val="CC99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'3. Анализ по МО'!$G$2:$G$56</c:f>
            </c:strRef>
          </c:cat>
          <c:val>
            <c:numRef>
              <c:f>'3. Анализ по МО'!$K$2:$K$56</c:f>
              <c:numCache/>
            </c:numRef>
          </c:val>
        </c:ser>
        <c:ser>
          <c:idx val="3"/>
          <c:order val="3"/>
          <c:tx>
            <c:v>Ниже базового </c:v>
          </c:tx>
          <c:spPr>
            <a:solidFill>
              <a:srgbClr val="FF00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'3. Анализ по МО'!$G$2:$G$56</c:f>
            </c:strRef>
          </c:cat>
          <c:val>
            <c:numRef>
              <c:f>'3. Анализ по МО'!$L$2:$L$56</c:f>
              <c:numCache/>
            </c:numRef>
          </c:val>
        </c:ser>
        <c:overlap val="100"/>
        <c:axId val="892024460"/>
        <c:axId val="1596905010"/>
      </c:barChart>
      <c:catAx>
        <c:axId val="892024460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596905010"/>
      </c:catAx>
      <c:valAx>
        <c:axId val="1596905010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892024460"/>
        <c:crosses val="max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Общие уровни и оценки МО по результатам самодиагностики</a:t>
            </a:r>
          </a:p>
        </c:rich>
      </c:tx>
      <c:overlay val="0"/>
    </c:title>
    <c:plotArea>
      <c:layout/>
      <c:barChart>
        <c:barDir val="bar"/>
        <c:grouping val="stacked"/>
        <c:ser>
          <c:idx val="0"/>
          <c:order val="0"/>
          <c:tx>
            <c:v>Средний 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'3. Анализ по МО'!$G$2:$G$55</c:f>
            </c:strRef>
          </c:cat>
          <c:val>
            <c:numRef>
              <c:f>'3. Анализ по МО'!$N$2:$N$55</c:f>
              <c:numCache/>
            </c:numRef>
          </c:val>
        </c:ser>
        <c:ser>
          <c:idx val="1"/>
          <c:order val="1"/>
          <c:tx>
            <c:v>Базовый  </c:v>
          </c:tx>
          <c:spPr>
            <a:solidFill>
              <a:srgbClr val="CC990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'3. Анализ по МО'!$G$2:$G$55</c:f>
            </c:strRef>
          </c:cat>
          <c:val>
            <c:numRef>
              <c:f>'3. Анализ по МО'!$O$2:$O$55</c:f>
              <c:numCache/>
            </c:numRef>
          </c:val>
        </c:ser>
        <c:ser>
          <c:idx val="2"/>
          <c:order val="2"/>
          <c:tx>
            <c:strRef>
              <c:f>'3. Анализ по МО'!$P$1</c:f>
            </c:strRef>
          </c:tx>
          <c:cat>
            <c:strRef>
              <c:f>'3. Анализ по МО'!$G$2:$G$55</c:f>
            </c:strRef>
          </c:cat>
          <c:val>
            <c:numRef>
              <c:f>'3. Анализ по МО'!$P$2:$P$55</c:f>
              <c:numCache/>
            </c:numRef>
          </c:val>
        </c:ser>
        <c:overlap val="100"/>
        <c:axId val="2147041091"/>
        <c:axId val="1896694097"/>
      </c:barChart>
      <c:catAx>
        <c:axId val="2147041091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896694097"/>
      </c:catAx>
      <c:valAx>
        <c:axId val="1896694097"/>
        <c:scaling>
          <c:orientation val="minMax"/>
          <c:max val="4.5"/>
        </c:scaling>
        <c:delete val="0"/>
        <c:axPos val="b"/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/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2147041091"/>
        <c:crosses val="max"/>
        <c:majorUnit val="1.0"/>
        <c:minorUnit val="0.5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0"/>
  </c:chart>
</c:chartSpace>
</file>

<file path=xl/charts/chart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Распределение уровней ОО РД по результатам прохождения самодиагностики (ноябрь 2025)</a:t>
            </a:r>
          </a:p>
        </c:rich>
      </c:tx>
      <c:overlay val="0"/>
    </c:title>
    <c:plotArea>
      <c:layout>
        <c:manualLayout>
          <c:xMode val="edge"/>
          <c:yMode val="edge"/>
          <c:x val="0.17027476637884031"/>
          <c:y val="0.18536420782495674"/>
          <c:w val="0.6709082330758275"/>
          <c:h val="0.7131534760064117"/>
        </c:manualLayout>
      </c:layout>
      <c:pieChart>
        <c:varyColors val="1"/>
        <c:ser>
          <c:idx val="0"/>
          <c:order val="0"/>
          <c:tx>
            <c:strRef>
              <c:f>'4. Анализ по РД'!$I$2</c:f>
            </c:strRef>
          </c:tx>
          <c:dPt>
            <c:idx val="0"/>
            <c:spPr>
              <a:solidFill>
                <a:srgbClr val="00B050"/>
              </a:solidFill>
            </c:spPr>
          </c:dPt>
          <c:dPt>
            <c:idx val="1"/>
            <c:spPr>
              <a:solidFill>
                <a:srgbClr val="92D050"/>
              </a:solidFill>
            </c:spPr>
          </c:dPt>
          <c:dPt>
            <c:idx val="2"/>
            <c:spPr>
              <a:solidFill>
                <a:srgbClr val="CC9900"/>
              </a:solidFill>
            </c:spPr>
          </c:dPt>
          <c:dPt>
            <c:idx val="3"/>
            <c:spPr>
              <a:solidFill>
                <a:srgbClr val="FF0000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'4. Анализ по РД'!$H$3:$H$6</c:f>
            </c:strRef>
          </c:cat>
          <c:val>
            <c:numRef>
              <c:f>'4. Анализ по РД'!$I$3:$I$6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Распределение уровней ОО РД по результатам прохождения самодиагностики (ноябрь 2024)</a:t>
            </a:r>
          </a:p>
        </c:rich>
      </c:tx>
      <c:overlay val="0"/>
    </c:title>
    <c:plotArea>
      <c:layout>
        <c:manualLayout>
          <c:xMode val="edge"/>
          <c:yMode val="edge"/>
          <c:x val="0.17027476637884031"/>
          <c:y val="0.18536420782495674"/>
          <c:w val="0.6709082330758275"/>
          <c:h val="0.7131534760064117"/>
        </c:manualLayout>
      </c:layout>
      <c:pieChart>
        <c:varyColors val="1"/>
        <c:ser>
          <c:idx val="0"/>
          <c:order val="0"/>
          <c:tx>
            <c:strRef>
              <c:f>'4. Анализ по РД'!$C$2</c:f>
            </c:strRef>
          </c:tx>
          <c:dPt>
            <c:idx val="0"/>
            <c:spPr>
              <a:solidFill>
                <a:srgbClr val="00B050"/>
              </a:solidFill>
            </c:spPr>
          </c:dPt>
          <c:dPt>
            <c:idx val="1"/>
            <c:spPr>
              <a:solidFill>
                <a:srgbClr val="92D050"/>
              </a:solidFill>
            </c:spPr>
          </c:dPt>
          <c:dPt>
            <c:idx val="2"/>
            <c:spPr>
              <a:solidFill>
                <a:srgbClr val="CC9900"/>
              </a:solidFill>
            </c:spPr>
          </c:dPt>
          <c:dPt>
            <c:idx val="3"/>
            <c:spPr>
              <a:solidFill>
                <a:srgbClr val="FF0000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'4. Анализ по РД'!$B$3:$B$6</c:f>
            </c:strRef>
          </c:cat>
          <c:val>
            <c:numRef>
              <c:f>'4. Анализ по РД'!$C$3:$C$6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Результаты прохождения самодиагностики в 2024 и 2025 гг.</a:t>
            </a:r>
          </a:p>
        </c:rich>
      </c:tx>
      <c:overlay val="0"/>
    </c:title>
    <c:plotArea>
      <c:layout/>
      <c:barChart>
        <c:barDir val="col"/>
        <c:ser>
          <c:idx val="0"/>
          <c:order val="0"/>
          <c:tx>
            <c:v>ноябрь 2024</c:v>
          </c:tx>
          <c:spPr>
            <a:solidFill>
              <a:srgbClr val="4285F4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9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'4. Анализ по РД'!$M$3:$M$6</c:f>
            </c:strRef>
          </c:cat>
          <c:val>
            <c:numRef>
              <c:f>'4. Анализ по РД'!$N$3:$N$6</c:f>
              <c:numCache/>
            </c:numRef>
          </c:val>
        </c:ser>
        <c:ser>
          <c:idx val="1"/>
          <c:order val="1"/>
          <c:tx>
            <c:v>ноябрь 2025</c:v>
          </c:tx>
          <c:spPr>
            <a:solidFill>
              <a:srgbClr val="00B050"/>
            </a:solidFill>
            <a:ln cmpd="sng">
              <a:noFill/>
            </a:ln>
          </c:spPr>
          <c:dPt>
            <c:idx val="1"/>
            <c:spPr>
              <a:solidFill>
                <a:srgbClr val="92D050"/>
              </a:solidFill>
              <a:ln cmpd="sng">
                <a:noFill/>
              </a:ln>
            </c:spPr>
          </c:dPt>
          <c:dPt>
            <c:idx val="2"/>
            <c:spPr>
              <a:solidFill>
                <a:srgbClr val="FFC000"/>
              </a:solidFill>
              <a:ln cmpd="sng">
                <a:noFill/>
              </a:ln>
            </c:spPr>
          </c:dPt>
          <c:dPt>
            <c:idx val="3"/>
            <c:spPr>
              <a:solidFill>
                <a:srgbClr val="FF0000"/>
              </a:solidFill>
              <a:ln cmpd="sng">
                <a:noFill/>
              </a:ln>
            </c:spPr>
          </c:dPt>
          <c:dLbls>
            <c:numFmt formatCode="General" sourceLinked="1"/>
            <c:txPr>
              <a:bodyPr/>
              <a:lstStyle/>
              <a:p>
                <a:pPr lvl="0">
                  <a:defRPr b="0" i="0" sz="9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'4. Анализ по РД'!$M$3:$M$6</c:f>
            </c:strRef>
          </c:cat>
          <c:val>
            <c:numRef>
              <c:f>'4. Анализ по РД'!$O$3:$O$6</c:f>
              <c:numCache/>
            </c:numRef>
          </c:val>
        </c:ser>
        <c:axId val="116940597"/>
        <c:axId val="676408395"/>
      </c:barChart>
      <c:catAx>
        <c:axId val="1169405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900">
                <a:solidFill>
                  <a:srgbClr val="000000"/>
                </a:solidFill>
                <a:latin typeface="+mn-lt"/>
              </a:defRPr>
            </a:pPr>
          </a:p>
        </c:txPr>
        <c:crossAx val="676408395"/>
      </c:catAx>
      <c:valAx>
        <c:axId val="676408395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16940597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1" i="0" sz="1400">
                <a:solidFill>
                  <a:srgbClr val="757575"/>
                </a:solidFill>
                <a:latin typeface="+mn-lt"/>
              </a:defRPr>
            </a:pPr>
            <a:r>
              <a:rPr b="1" i="0" sz="1400">
                <a:solidFill>
                  <a:srgbClr val="757575"/>
                </a:solidFill>
                <a:latin typeface="+mn-lt"/>
              </a:rPr>
              <a:t>Распределение уровней ОО РД по результатам прохождения самодиагностики в разрезе по магистральным направлениям и ключевым условиям</a:t>
            </a:r>
          </a:p>
        </c:rich>
      </c:tx>
      <c:overlay val="0"/>
    </c:title>
    <c:plotArea>
      <c:layout/>
      <c:barChart>
        <c:barDir val="bar"/>
        <c:grouping val="percentStacked"/>
        <c:ser>
          <c:idx val="0"/>
          <c:order val="0"/>
          <c:tx>
            <c:strRef>
              <c:f>'5. Направления'!$H$1</c:f>
            </c:strRef>
          </c:tx>
          <c:cat>
            <c:strRef>
              <c:f>'5. Направления'!$F$2:$F$9</c:f>
            </c:strRef>
          </c:cat>
          <c:val>
            <c:numRef>
              <c:f>'5. Направления'!$H$2:$H$9</c:f>
              <c:numCache/>
            </c:numRef>
          </c:val>
        </c:ser>
        <c:ser>
          <c:idx val="1"/>
          <c:order val="1"/>
          <c:tx>
            <c:strRef>
              <c:f>'5. Направления'!$I$1</c:f>
            </c:strRef>
          </c:tx>
          <c:cat>
            <c:strRef>
              <c:f>'5. Направления'!$F$2:$F$9</c:f>
            </c:strRef>
          </c:cat>
          <c:val>
            <c:numRef>
              <c:f>'5. Направления'!$I$2:$I$9</c:f>
              <c:numCache/>
            </c:numRef>
          </c:val>
        </c:ser>
        <c:ser>
          <c:idx val="2"/>
          <c:order val="2"/>
          <c:tx>
            <c:strRef>
              <c:f>'5. Направления'!$J$1</c:f>
            </c:strRef>
          </c:tx>
          <c:cat>
            <c:strRef>
              <c:f>'5. Направления'!$F$2:$F$9</c:f>
            </c:strRef>
          </c:cat>
          <c:val>
            <c:numRef>
              <c:f>'5. Направления'!$J$2:$J$9</c:f>
              <c:numCache/>
            </c:numRef>
          </c:val>
        </c:ser>
        <c:ser>
          <c:idx val="3"/>
          <c:order val="3"/>
          <c:tx>
            <c:strRef>
              <c:f>'5. Направления'!$K$1</c:f>
            </c:strRef>
          </c:tx>
          <c:cat>
            <c:strRef>
              <c:f>'5. Направления'!$F$2:$F$9</c:f>
            </c:strRef>
          </c:cat>
          <c:val>
            <c:numRef>
              <c:f>'5. Направления'!$K$2:$K$9</c:f>
              <c:numCache/>
            </c:numRef>
          </c:val>
        </c:ser>
        <c:overlap val="100"/>
        <c:axId val="17724945"/>
        <c:axId val="1034427168"/>
      </c:barChart>
      <c:catAx>
        <c:axId val="17724945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1" i="0" sz="1200">
                <a:solidFill>
                  <a:srgbClr val="000000"/>
                </a:solidFill>
                <a:latin typeface="+mn-lt"/>
              </a:defRPr>
            </a:pPr>
          </a:p>
        </c:txPr>
        <c:crossAx val="1034427168"/>
      </c:catAx>
      <c:valAx>
        <c:axId val="1034427168"/>
        <c:scaling>
          <c:orientation val="minMax"/>
        </c:scaling>
        <c:delete val="0"/>
        <c:axPos val="b"/>
        <c:tickLblPos val="nextTo"/>
        <c:spPr>
          <a:ln>
            <a:noFill/>
          </a:ln>
        </c:spPr>
        <c:crossAx val="17724945"/>
        <c:crosses val="max"/>
      </c:valAx>
    </c:plotArea>
    <c:legend>
      <c:legendPos val="b"/>
      <c:overlay val="0"/>
      <c:txPr>
        <a:bodyPr/>
        <a:lstStyle/>
        <a:p>
          <a:pPr lvl="0">
            <a:defRPr b="1" i="0" sz="120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Знание</a:t>
            </a:r>
          </a:p>
        </c:rich>
      </c:tx>
      <c:overlay val="0"/>
    </c:title>
    <c:plotArea>
      <c:layout>
        <c:manualLayout>
          <c:xMode val="edge"/>
          <c:yMode val="edge"/>
          <c:x val="0.17027472819372896"/>
          <c:y val="0.10050406885610415"/>
          <c:w val="0.7042930215990798"/>
          <c:h val="0.7504759695831585"/>
        </c:manualLayout>
      </c:layout>
      <c:pieChart>
        <c:varyColors val="1"/>
        <c:ser>
          <c:idx val="0"/>
          <c:order val="0"/>
          <c:dPt>
            <c:idx val="0"/>
            <c:spPr>
              <a:solidFill>
                <a:srgbClr val="00B050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'5. Направления'!$H$1:$K$1</c:f>
            </c:strRef>
          </c:cat>
          <c:val>
            <c:numRef>
              <c:f>'5. Направления'!$H$2:$K$2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Здоровье</a:t>
            </a:r>
          </a:p>
        </c:rich>
      </c:tx>
      <c:overlay val="0"/>
    </c:title>
    <c:plotArea>
      <c:layout>
        <c:manualLayout>
          <c:xMode val="edge"/>
          <c:yMode val="edge"/>
          <c:x val="0.17027472819372896"/>
          <c:y val="0.10050406885610415"/>
          <c:w val="0.7042930215990798"/>
          <c:h val="0.7504759695831585"/>
        </c:manualLayout>
      </c:layout>
      <c:pieChart>
        <c:varyColors val="1"/>
        <c:ser>
          <c:idx val="0"/>
          <c:order val="0"/>
          <c:dPt>
            <c:idx val="0"/>
            <c:spPr>
              <a:solidFill>
                <a:srgbClr val="00B050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'5. Направления'!$H$1:$K$1</c:f>
            </c:strRef>
          </c:cat>
          <c:val>
            <c:numRef>
              <c:f>'5. Направления'!$H$3:$K$3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Творчество</a:t>
            </a:r>
          </a:p>
        </c:rich>
      </c:tx>
      <c:overlay val="0"/>
    </c:title>
    <c:plotArea>
      <c:layout>
        <c:manualLayout>
          <c:xMode val="edge"/>
          <c:yMode val="edge"/>
          <c:x val="0.17027472819372896"/>
          <c:y val="0.10050406885610415"/>
          <c:w val="0.7042930215990798"/>
          <c:h val="0.7504759695831585"/>
        </c:manualLayout>
      </c:layout>
      <c:pieChart>
        <c:varyColors val="1"/>
        <c:ser>
          <c:idx val="0"/>
          <c:order val="0"/>
          <c:dPt>
            <c:idx val="0"/>
            <c:spPr>
              <a:solidFill>
                <a:srgbClr val="00B050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'5. Направления'!$H$1:$K$1</c:f>
            </c:strRef>
          </c:cat>
          <c:val>
            <c:numRef>
              <c:f>'5. Направления'!$H$4:$K$4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Воспитание</a:t>
            </a:r>
          </a:p>
        </c:rich>
      </c:tx>
      <c:overlay val="0"/>
    </c:title>
    <c:plotArea>
      <c:layout>
        <c:manualLayout>
          <c:xMode val="edge"/>
          <c:yMode val="edge"/>
          <c:x val="0.17027472819372896"/>
          <c:y val="0.10050406885610415"/>
          <c:w val="0.7042930215990798"/>
          <c:h val="0.7504759695831585"/>
        </c:manualLayout>
      </c:layout>
      <c:pieChart>
        <c:varyColors val="1"/>
        <c:ser>
          <c:idx val="0"/>
          <c:order val="0"/>
          <c:dPt>
            <c:idx val="0"/>
            <c:spPr>
              <a:solidFill>
                <a:srgbClr val="00B050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'5. Направления'!$H$1:$K$1</c:f>
            </c:strRef>
          </c:cat>
          <c:val>
            <c:numRef>
              <c:f>'5. Направления'!$H$5:$K$5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Профориентация</a:t>
            </a:r>
          </a:p>
        </c:rich>
      </c:tx>
      <c:overlay val="0"/>
    </c:title>
    <c:plotArea>
      <c:layout>
        <c:manualLayout>
          <c:xMode val="edge"/>
          <c:yMode val="edge"/>
          <c:x val="0.17027472819372896"/>
          <c:y val="0.10050406885610415"/>
          <c:w val="0.7042930215990798"/>
          <c:h val="0.7504759695831585"/>
        </c:manualLayout>
      </c:layout>
      <c:pieChart>
        <c:varyColors val="1"/>
        <c:ser>
          <c:idx val="0"/>
          <c:order val="0"/>
          <c:dPt>
            <c:idx val="0"/>
            <c:spPr>
              <a:solidFill>
                <a:srgbClr val="00B050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'5. Направления'!$H$1:$K$1</c:f>
            </c:strRef>
          </c:cat>
          <c:val>
            <c:numRef>
              <c:f>'5. Направления'!$H$6:$K$6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Учитель. Школьная команда</a:t>
            </a:r>
          </a:p>
        </c:rich>
      </c:tx>
      <c:overlay val="0"/>
    </c:title>
    <c:plotArea>
      <c:layout>
        <c:manualLayout>
          <c:xMode val="edge"/>
          <c:yMode val="edge"/>
          <c:x val="0.17027472819372896"/>
          <c:y val="0.10050406885610415"/>
          <c:w val="0.7042930215990798"/>
          <c:h val="0.7504759695831585"/>
        </c:manualLayout>
      </c:layout>
      <c:pieChart>
        <c:varyColors val="1"/>
        <c:ser>
          <c:idx val="0"/>
          <c:order val="0"/>
          <c:dPt>
            <c:idx val="0"/>
            <c:spPr>
              <a:solidFill>
                <a:srgbClr val="00B050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'5. Направления'!$H$1:$K$1</c:f>
            </c:strRef>
          </c:cat>
          <c:val>
            <c:numRef>
              <c:f>'5. Направления'!$H$7:$K$7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Школьный климат</a:t>
            </a:r>
          </a:p>
        </c:rich>
      </c:tx>
      <c:overlay val="0"/>
    </c:title>
    <c:plotArea>
      <c:layout>
        <c:manualLayout>
          <c:xMode val="edge"/>
          <c:yMode val="edge"/>
          <c:x val="0.17027472819372896"/>
          <c:y val="0.10050406885610415"/>
          <c:w val="0.7042930215990798"/>
          <c:h val="0.7504759695831585"/>
        </c:manualLayout>
      </c:layout>
      <c:pieChart>
        <c:varyColors val="1"/>
        <c:ser>
          <c:idx val="0"/>
          <c:order val="0"/>
          <c:dPt>
            <c:idx val="0"/>
            <c:spPr>
              <a:solidFill>
                <a:srgbClr val="00B050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'5. Направления'!$H$1:$K$1</c:f>
            </c:strRef>
          </c:cat>
          <c:val>
            <c:numRef>
              <c:f>'5. Направления'!$H$8:$K$8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Образовательная среда</a:t>
            </a:r>
          </a:p>
        </c:rich>
      </c:tx>
      <c:overlay val="0"/>
    </c:title>
    <c:plotArea>
      <c:layout>
        <c:manualLayout>
          <c:xMode val="edge"/>
          <c:yMode val="edge"/>
          <c:x val="0.17027472819372896"/>
          <c:y val="0.10050406885610415"/>
          <c:w val="0.7042930215990798"/>
          <c:h val="0.7504759695831585"/>
        </c:manualLayout>
      </c:layout>
      <c:pieChart>
        <c:varyColors val="1"/>
        <c:ser>
          <c:idx val="0"/>
          <c:order val="0"/>
          <c:dPt>
            <c:idx val="0"/>
            <c:spPr>
              <a:solidFill>
                <a:srgbClr val="00B050"/>
              </a:solidFill>
            </c:spPr>
          </c:dPt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'5. Направления'!$H$1:$K$1</c:f>
            </c:strRef>
          </c:cat>
          <c:val>
            <c:numRef>
              <c:f>'5. Направления'!$H$9:$K$9</c:f>
              <c:numCache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firstSliceAng val="0"/>
      </c:pieChart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Распределение уровней Магистрального направления «Знание» ОО РД по результатам прохождения самодиагностики в разрезе по МО</a:t>
            </a:r>
          </a:p>
        </c:rich>
      </c:tx>
      <c:overlay val="0"/>
    </c:title>
    <c:plotArea>
      <c:layout/>
      <c:barChart>
        <c:barDir val="bar"/>
        <c:grouping val="percentStacked"/>
        <c:ser>
          <c:idx val="0"/>
          <c:order val="0"/>
          <c:tx>
            <c:v>Высокий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'5.1. Знание'!$G$2:$G$55</c:f>
            </c:strRef>
          </c:cat>
          <c:val>
            <c:numRef>
              <c:f>'5.1. Знание'!$I$2:$I$55</c:f>
              <c:numCache/>
            </c:numRef>
          </c:val>
        </c:ser>
        <c:ser>
          <c:idx val="1"/>
          <c:order val="1"/>
          <c:tx>
            <c:v>Средний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'5.1. Знание'!$G$2:$G$55</c:f>
            </c:strRef>
          </c:cat>
          <c:val>
            <c:numRef>
              <c:f>'5.1. Знание'!$J$2:$J$55</c:f>
              <c:numCache/>
            </c:numRef>
          </c:val>
        </c:ser>
        <c:ser>
          <c:idx val="2"/>
          <c:order val="2"/>
          <c:tx>
            <c:v>Базовый </c:v>
          </c:tx>
          <c:spPr>
            <a:solidFill>
              <a:srgbClr val="CC99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'5.1. Знание'!$G$2:$G$55</c:f>
            </c:strRef>
          </c:cat>
          <c:val>
            <c:numRef>
              <c:f>'5.1. Знание'!$K$2:$K$55</c:f>
              <c:numCache/>
            </c:numRef>
          </c:val>
        </c:ser>
        <c:ser>
          <c:idx val="3"/>
          <c:order val="3"/>
          <c:tx>
            <c:v>Ниже базового </c:v>
          </c:tx>
          <c:spPr>
            <a:solidFill>
              <a:srgbClr val="FF00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'5.1. Знание'!$G$2:$G$55</c:f>
            </c:strRef>
          </c:cat>
          <c:val>
            <c:numRef>
              <c:f>'5.1. Знание'!$L$2:$L$55</c:f>
              <c:numCache/>
            </c:numRef>
          </c:val>
        </c:ser>
        <c:overlap val="100"/>
        <c:axId val="1317626933"/>
        <c:axId val="1110981759"/>
      </c:barChart>
      <c:catAx>
        <c:axId val="1317626933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110981759"/>
      </c:catAx>
      <c:valAx>
        <c:axId val="1110981759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317626933"/>
        <c:crosses val="max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Общие уровни и оценки МО по результатам самодиагностики (Магистральное направление «Знание»)</a:t>
            </a:r>
          </a:p>
        </c:rich>
      </c:tx>
      <c:overlay val="0"/>
    </c:title>
    <c:plotArea>
      <c:layout/>
      <c:barChart>
        <c:barDir val="bar"/>
        <c:grouping val="stacked"/>
        <c:ser>
          <c:idx val="0"/>
          <c:order val="0"/>
          <c:tx>
            <c:v>Средний 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'5.1. Знание'!$G$2:$G$55</c:f>
            </c:strRef>
          </c:cat>
          <c:val>
            <c:numRef>
              <c:f>'5.1. Знание'!$N$2:$N$55</c:f>
              <c:numCache/>
            </c:numRef>
          </c:val>
        </c:ser>
        <c:ser>
          <c:idx val="1"/>
          <c:order val="1"/>
          <c:tx>
            <c:v>Базовый  </c:v>
          </c:tx>
          <c:spPr>
            <a:solidFill>
              <a:srgbClr val="CC990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'5.1. Знание'!$G$2:$G$55</c:f>
            </c:strRef>
          </c:cat>
          <c:val>
            <c:numRef>
              <c:f>'5.1. Знание'!$O$2:$O$55</c:f>
              <c:numCache/>
            </c:numRef>
          </c:val>
        </c:ser>
        <c:ser>
          <c:idx val="2"/>
          <c:order val="2"/>
          <c:tx>
            <c:strRef>
              <c:f>'5.1. Знание'!$P$1</c:f>
            </c:strRef>
          </c:tx>
          <c:cat>
            <c:strRef>
              <c:f>'5.1. Знание'!$G$2:$G$55</c:f>
            </c:strRef>
          </c:cat>
          <c:val>
            <c:numRef>
              <c:f>'5.1. Знание'!$P$2:$P$55</c:f>
              <c:numCache/>
            </c:numRef>
          </c:val>
        </c:ser>
        <c:overlap val="100"/>
        <c:axId val="2136996990"/>
        <c:axId val="1649433515"/>
      </c:barChart>
      <c:catAx>
        <c:axId val="2136996990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649433515"/>
      </c:catAx>
      <c:valAx>
        <c:axId val="1649433515"/>
        <c:scaling>
          <c:orientation val="minMax"/>
          <c:max val="4.5"/>
        </c:scaling>
        <c:delete val="0"/>
        <c:axPos val="b"/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/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2136996990"/>
        <c:crosses val="max"/>
        <c:majorUnit val="1.0"/>
        <c:minorUnit val="0.5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0"/>
  </c:chart>
</c:chartSpace>
</file>

<file path=xl/charts/chart1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Распределение уровней Магистрального направления «Здоровье» ОО РД по результатам прохождения самодиагностики в разрезе по МО</a:t>
            </a:r>
          </a:p>
        </c:rich>
      </c:tx>
      <c:overlay val="0"/>
    </c:title>
    <c:plotArea>
      <c:layout/>
      <c:barChart>
        <c:barDir val="bar"/>
        <c:grouping val="percentStacked"/>
        <c:ser>
          <c:idx val="0"/>
          <c:order val="0"/>
          <c:tx>
            <c:v>Высокий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'5.2. Здоровье'!$G$2:$G$55</c:f>
            </c:strRef>
          </c:cat>
          <c:val>
            <c:numRef>
              <c:f>'5.2. Здоровье'!$I$2:$I$55</c:f>
              <c:numCache/>
            </c:numRef>
          </c:val>
        </c:ser>
        <c:ser>
          <c:idx val="1"/>
          <c:order val="1"/>
          <c:tx>
            <c:v>Средний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'5.2. Здоровье'!$G$2:$G$55</c:f>
            </c:strRef>
          </c:cat>
          <c:val>
            <c:numRef>
              <c:f>'5.2. Здоровье'!$J$2:$J$55</c:f>
              <c:numCache/>
            </c:numRef>
          </c:val>
        </c:ser>
        <c:ser>
          <c:idx val="2"/>
          <c:order val="2"/>
          <c:tx>
            <c:v>Базовый </c:v>
          </c:tx>
          <c:spPr>
            <a:solidFill>
              <a:srgbClr val="CC99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'5.2. Здоровье'!$G$2:$G$55</c:f>
            </c:strRef>
          </c:cat>
          <c:val>
            <c:numRef>
              <c:f>'5.2. Здоровье'!$K$2:$K$55</c:f>
              <c:numCache/>
            </c:numRef>
          </c:val>
        </c:ser>
        <c:ser>
          <c:idx val="3"/>
          <c:order val="3"/>
          <c:tx>
            <c:v>Ниже базового </c:v>
          </c:tx>
          <c:spPr>
            <a:solidFill>
              <a:srgbClr val="FF00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'5.2. Здоровье'!$G$2:$G$55</c:f>
            </c:strRef>
          </c:cat>
          <c:val>
            <c:numRef>
              <c:f>'5.2. Здоровье'!$L$2:$L$55</c:f>
              <c:numCache/>
            </c:numRef>
          </c:val>
        </c:ser>
        <c:overlap val="100"/>
        <c:axId val="922347660"/>
        <c:axId val="1467965202"/>
      </c:barChart>
      <c:catAx>
        <c:axId val="922347660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467965202"/>
      </c:catAx>
      <c:valAx>
        <c:axId val="146796520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922347660"/>
        <c:crosses val="max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1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Общие уровни и оценки МО по результатам самодиагностики (Магистральное направление «Здоровье»)</a:t>
            </a:r>
          </a:p>
        </c:rich>
      </c:tx>
      <c:overlay val="0"/>
    </c:title>
    <c:plotArea>
      <c:layout/>
      <c:barChart>
        <c:barDir val="bar"/>
        <c:grouping val="stacked"/>
        <c:ser>
          <c:idx val="0"/>
          <c:order val="0"/>
          <c:tx>
            <c:v>Высокий 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'5.2. Здоровье'!$G$2:$G$55</c:f>
            </c:strRef>
          </c:cat>
          <c:val>
            <c:numRef>
              <c:f>'5.2. Здоровье'!$N$2:$N$55</c:f>
              <c:numCache/>
            </c:numRef>
          </c:val>
        </c:ser>
        <c:ser>
          <c:idx val="1"/>
          <c:order val="1"/>
          <c:tx>
            <c:v>Средний 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'5.2. Здоровье'!$G$2:$G$55</c:f>
            </c:strRef>
          </c:cat>
          <c:val>
            <c:numRef>
              <c:f>'5.2. Здоровье'!$O$2:$O$55</c:f>
              <c:numCache/>
            </c:numRef>
          </c:val>
        </c:ser>
        <c:ser>
          <c:idx val="2"/>
          <c:order val="2"/>
          <c:tx>
            <c:v>Базовый  </c:v>
          </c:tx>
          <c:spPr>
            <a:solidFill>
              <a:srgbClr val="FFC00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'5.2. Здоровье'!$G$2:$G$55</c:f>
            </c:strRef>
          </c:cat>
          <c:val>
            <c:numRef>
              <c:f>'5.2. Здоровье'!$P$2:$P$55</c:f>
              <c:numCache/>
            </c:numRef>
          </c:val>
        </c:ser>
        <c:ser>
          <c:idx val="3"/>
          <c:order val="3"/>
          <c:tx>
            <c:strRef>
              <c:f>'5.2. Здоровье'!$Q$1</c:f>
            </c:strRef>
          </c:tx>
          <c:cat>
            <c:strRef>
              <c:f>'5.2. Здоровье'!$G$2:$G$55</c:f>
            </c:strRef>
          </c:cat>
          <c:val>
            <c:numRef>
              <c:f>'5.2. Здоровье'!$Q$2:$Q$55</c:f>
              <c:numCache/>
            </c:numRef>
          </c:val>
        </c:ser>
        <c:overlap val="100"/>
        <c:axId val="1168622152"/>
        <c:axId val="289050240"/>
      </c:barChart>
      <c:catAx>
        <c:axId val="1168622152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289050240"/>
      </c:catAx>
      <c:valAx>
        <c:axId val="289050240"/>
        <c:scaling>
          <c:orientation val="minMax"/>
          <c:max val="5.0"/>
        </c:scaling>
        <c:delete val="0"/>
        <c:axPos val="b"/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/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168622152"/>
        <c:crosses val="max"/>
        <c:majorUnit val="1.0"/>
        <c:minorUnit val="0.5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0"/>
  </c:chart>
</c:chartSpace>
</file>

<file path=xl/charts/chart2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Распределение уровней Магистрального направления «Творчество» ОО РД по результатам прохождения самодиагностики в разрезе по МО</a:t>
            </a:r>
          </a:p>
        </c:rich>
      </c:tx>
      <c:overlay val="0"/>
    </c:title>
    <c:plotArea>
      <c:layout/>
      <c:barChart>
        <c:barDir val="bar"/>
        <c:grouping val="percentStacked"/>
        <c:ser>
          <c:idx val="0"/>
          <c:order val="0"/>
          <c:tx>
            <c:v>Высокий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'5.3. Творчество'!$G$2:$G$55</c:f>
            </c:strRef>
          </c:cat>
          <c:val>
            <c:numRef>
              <c:f>'5.3. Творчество'!$I$2:$I$55</c:f>
              <c:numCache/>
            </c:numRef>
          </c:val>
        </c:ser>
        <c:ser>
          <c:idx val="1"/>
          <c:order val="1"/>
          <c:tx>
            <c:v>Средний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'5.3. Творчество'!$G$2:$G$55</c:f>
            </c:strRef>
          </c:cat>
          <c:val>
            <c:numRef>
              <c:f>'5.3. Творчество'!$J$2:$J$55</c:f>
              <c:numCache/>
            </c:numRef>
          </c:val>
        </c:ser>
        <c:ser>
          <c:idx val="2"/>
          <c:order val="2"/>
          <c:tx>
            <c:v>Базовый </c:v>
          </c:tx>
          <c:spPr>
            <a:solidFill>
              <a:srgbClr val="CC99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'5.3. Творчество'!$G$2:$G$55</c:f>
            </c:strRef>
          </c:cat>
          <c:val>
            <c:numRef>
              <c:f>'5.3. Творчество'!$K$2:$K$55</c:f>
              <c:numCache/>
            </c:numRef>
          </c:val>
        </c:ser>
        <c:ser>
          <c:idx val="3"/>
          <c:order val="3"/>
          <c:tx>
            <c:v>Ниже базового </c:v>
          </c:tx>
          <c:spPr>
            <a:solidFill>
              <a:srgbClr val="FF00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'5.3. Творчество'!$G$2:$G$55</c:f>
            </c:strRef>
          </c:cat>
          <c:val>
            <c:numRef>
              <c:f>'5.3. Творчество'!$L$2:$L$55</c:f>
              <c:numCache/>
            </c:numRef>
          </c:val>
        </c:ser>
        <c:overlap val="100"/>
        <c:axId val="1321936949"/>
        <c:axId val="1303089116"/>
      </c:barChart>
      <c:catAx>
        <c:axId val="132193694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303089116"/>
      </c:catAx>
      <c:valAx>
        <c:axId val="1303089116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321936949"/>
        <c:crosses val="max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Общие уровни и оценки МО по результатам самодиагностики (Магистральное направление «Творчество»)</a:t>
            </a:r>
          </a:p>
        </c:rich>
      </c:tx>
      <c:overlay val="0"/>
    </c:title>
    <c:plotArea>
      <c:layout/>
      <c:barChart>
        <c:barDir val="bar"/>
        <c:grouping val="stacked"/>
        <c:ser>
          <c:idx val="0"/>
          <c:order val="0"/>
          <c:tx>
            <c:v>Высокий 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'5.3. Творчество'!$G$2:$G$55</c:f>
            </c:strRef>
          </c:cat>
          <c:val>
            <c:numRef>
              <c:f>'5.3. Творчество'!$N$2:$N$55</c:f>
              <c:numCache/>
            </c:numRef>
          </c:val>
        </c:ser>
        <c:ser>
          <c:idx val="1"/>
          <c:order val="1"/>
          <c:tx>
            <c:v>Средний 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'5.3. Творчество'!$G$2:$G$55</c:f>
            </c:strRef>
          </c:cat>
          <c:val>
            <c:numRef>
              <c:f>'5.3. Творчество'!$O$2:$O$55</c:f>
              <c:numCache/>
            </c:numRef>
          </c:val>
        </c:ser>
        <c:ser>
          <c:idx val="2"/>
          <c:order val="2"/>
          <c:tx>
            <c:v>Базовый  </c:v>
          </c:tx>
          <c:spPr>
            <a:solidFill>
              <a:srgbClr val="FFC00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'5.3. Творчество'!$G$2:$G$55</c:f>
            </c:strRef>
          </c:cat>
          <c:val>
            <c:numRef>
              <c:f>'5.3. Творчество'!$P$2:$P$55</c:f>
              <c:numCache/>
            </c:numRef>
          </c:val>
        </c:ser>
        <c:ser>
          <c:idx val="3"/>
          <c:order val="3"/>
          <c:tx>
            <c:strRef>
              <c:f>'5.3. Творчество'!$Q$1</c:f>
            </c:strRef>
          </c:tx>
          <c:cat>
            <c:strRef>
              <c:f>'5.3. Творчество'!$G$2:$G$55</c:f>
            </c:strRef>
          </c:cat>
          <c:val>
            <c:numRef>
              <c:f>'5.3. Творчество'!$Q$2:$Q$55</c:f>
              <c:numCache/>
            </c:numRef>
          </c:val>
        </c:ser>
        <c:overlap val="100"/>
        <c:axId val="1333399806"/>
        <c:axId val="63046576"/>
      </c:barChart>
      <c:catAx>
        <c:axId val="133339980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63046576"/>
      </c:catAx>
      <c:valAx>
        <c:axId val="63046576"/>
        <c:scaling>
          <c:orientation val="minMax"/>
          <c:max val="5.0"/>
        </c:scaling>
        <c:delete val="0"/>
        <c:axPos val="b"/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/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333399806"/>
        <c:crosses val="max"/>
        <c:majorUnit val="1.0"/>
        <c:minorUnit val="0.5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0"/>
  </c:chart>
</c:chartSpace>
</file>

<file path=xl/charts/chart2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Распределение уровней Магистрального направления «Воспитание» ОО РД по результатам прохождения самодиагностики в разрезе по МО</a:t>
            </a:r>
          </a:p>
        </c:rich>
      </c:tx>
      <c:overlay val="0"/>
    </c:title>
    <c:plotArea>
      <c:layout/>
      <c:barChart>
        <c:barDir val="bar"/>
        <c:grouping val="percentStacked"/>
        <c:ser>
          <c:idx val="0"/>
          <c:order val="0"/>
          <c:tx>
            <c:v>Высокий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'5.4. Воспитание'!$G$2:$G$55</c:f>
            </c:strRef>
          </c:cat>
          <c:val>
            <c:numRef>
              <c:f>'5.4. Воспитание'!$I$2:$I$55</c:f>
              <c:numCache/>
            </c:numRef>
          </c:val>
        </c:ser>
        <c:ser>
          <c:idx val="1"/>
          <c:order val="1"/>
          <c:tx>
            <c:v>Средний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'5.4. Воспитание'!$G$2:$G$55</c:f>
            </c:strRef>
          </c:cat>
          <c:val>
            <c:numRef>
              <c:f>'5.4. Воспитание'!$J$2:$J$55</c:f>
              <c:numCache/>
            </c:numRef>
          </c:val>
        </c:ser>
        <c:ser>
          <c:idx val="2"/>
          <c:order val="2"/>
          <c:tx>
            <c:v>Базовый </c:v>
          </c:tx>
          <c:spPr>
            <a:solidFill>
              <a:srgbClr val="CC99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'5.4. Воспитание'!$G$2:$G$55</c:f>
            </c:strRef>
          </c:cat>
          <c:val>
            <c:numRef>
              <c:f>'5.4. Воспитание'!$K$2:$K$55</c:f>
              <c:numCache/>
            </c:numRef>
          </c:val>
        </c:ser>
        <c:ser>
          <c:idx val="3"/>
          <c:order val="3"/>
          <c:tx>
            <c:v>Ниже базового </c:v>
          </c:tx>
          <c:spPr>
            <a:solidFill>
              <a:srgbClr val="FF00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'5.4. Воспитание'!$G$2:$G$55</c:f>
            </c:strRef>
          </c:cat>
          <c:val>
            <c:numRef>
              <c:f>'5.4. Воспитание'!$L$2:$L$55</c:f>
              <c:numCache/>
            </c:numRef>
          </c:val>
        </c:ser>
        <c:overlap val="100"/>
        <c:axId val="2145766644"/>
        <c:axId val="2100368834"/>
      </c:barChart>
      <c:catAx>
        <c:axId val="2145766644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2100368834"/>
      </c:catAx>
      <c:valAx>
        <c:axId val="2100368834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145766644"/>
        <c:crosses val="max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Общие уровни и оценки МО по результатам самодиагностики (Магистральное направление «Воспитание»)</a:t>
            </a:r>
          </a:p>
        </c:rich>
      </c:tx>
      <c:overlay val="0"/>
    </c:title>
    <c:plotArea>
      <c:layout/>
      <c:barChart>
        <c:barDir val="bar"/>
        <c:grouping val="stacked"/>
        <c:ser>
          <c:idx val="0"/>
          <c:order val="0"/>
          <c:tx>
            <c:v>Высокий 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'5.4. Воспитание'!$G$2:$G$55</c:f>
            </c:strRef>
          </c:cat>
          <c:val>
            <c:numRef>
              <c:f>'5.4. Воспитание'!$N$2:$N$55</c:f>
              <c:numCache/>
            </c:numRef>
          </c:val>
        </c:ser>
        <c:ser>
          <c:idx val="1"/>
          <c:order val="1"/>
          <c:tx>
            <c:v>Средний  </c:v>
          </c:tx>
          <c:spPr>
            <a:solidFill>
              <a:srgbClr val="CC990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'5.4. Воспитание'!$G$2:$G$55</c:f>
            </c:strRef>
          </c:cat>
          <c:val>
            <c:numRef>
              <c:f>'5.4. Воспитание'!$O$2:$O$55</c:f>
              <c:numCache/>
            </c:numRef>
          </c:val>
        </c:ser>
        <c:ser>
          <c:idx val="2"/>
          <c:order val="2"/>
          <c:tx>
            <c:v>Базовый  </c:v>
          </c:tx>
          <c:spPr>
            <a:solidFill>
              <a:srgbClr val="FF000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'5.4. Воспитание'!$G$2:$G$55</c:f>
            </c:strRef>
          </c:cat>
          <c:val>
            <c:numRef>
              <c:f>'5.4. Воспитание'!$P$2:$P$55</c:f>
              <c:numCache/>
            </c:numRef>
          </c:val>
        </c:ser>
        <c:ser>
          <c:idx val="3"/>
          <c:order val="3"/>
          <c:tx>
            <c:strRef>
              <c:f>'5.4. Воспитание'!$Q$1</c:f>
            </c:strRef>
          </c:tx>
          <c:cat>
            <c:strRef>
              <c:f>'5.4. Воспитание'!$G$2:$G$55</c:f>
            </c:strRef>
          </c:cat>
          <c:val>
            <c:numRef>
              <c:f>'5.4. Воспитание'!$Q$2:$Q$55</c:f>
              <c:numCache/>
            </c:numRef>
          </c:val>
        </c:ser>
        <c:overlap val="100"/>
        <c:axId val="832036812"/>
        <c:axId val="933317896"/>
      </c:barChart>
      <c:catAx>
        <c:axId val="832036812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933317896"/>
      </c:catAx>
      <c:valAx>
        <c:axId val="933317896"/>
        <c:scaling>
          <c:orientation val="minMax"/>
          <c:max val="5.0"/>
        </c:scaling>
        <c:delete val="0"/>
        <c:axPos val="b"/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/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832036812"/>
        <c:crosses val="max"/>
        <c:majorUnit val="1.0"/>
        <c:minorUnit val="0.5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0"/>
  </c:chart>
</c:chartSpace>
</file>

<file path=xl/charts/chart24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Распределение уровней Магистрального направления «Профориентация» ОО РД по результатам прохождения самодиагностики в разрезе по МО</a:t>
            </a:r>
          </a:p>
        </c:rich>
      </c:tx>
      <c:overlay val="0"/>
    </c:title>
    <c:plotArea>
      <c:layout/>
      <c:barChart>
        <c:barDir val="bar"/>
        <c:grouping val="percentStacked"/>
        <c:ser>
          <c:idx val="0"/>
          <c:order val="0"/>
          <c:tx>
            <c:v>Высокий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'5.5. Профориентация'!$G$2:$G$55</c:f>
            </c:strRef>
          </c:cat>
          <c:val>
            <c:numRef>
              <c:f>'5.5. Профориентация'!$I$2:$I$55</c:f>
              <c:numCache/>
            </c:numRef>
          </c:val>
        </c:ser>
        <c:ser>
          <c:idx val="1"/>
          <c:order val="1"/>
          <c:tx>
            <c:v>Средний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'5.5. Профориентация'!$G$2:$G$55</c:f>
            </c:strRef>
          </c:cat>
          <c:val>
            <c:numRef>
              <c:f>'5.5. Профориентация'!$J$2:$J$55</c:f>
              <c:numCache/>
            </c:numRef>
          </c:val>
        </c:ser>
        <c:ser>
          <c:idx val="2"/>
          <c:order val="2"/>
          <c:tx>
            <c:v>Базовый </c:v>
          </c:tx>
          <c:spPr>
            <a:solidFill>
              <a:srgbClr val="CC99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'5.5. Профориентация'!$G$2:$G$55</c:f>
            </c:strRef>
          </c:cat>
          <c:val>
            <c:numRef>
              <c:f>'5.5. Профориентация'!$K$2:$K$55</c:f>
              <c:numCache/>
            </c:numRef>
          </c:val>
        </c:ser>
        <c:ser>
          <c:idx val="3"/>
          <c:order val="3"/>
          <c:tx>
            <c:v>Ниже базового </c:v>
          </c:tx>
          <c:spPr>
            <a:solidFill>
              <a:srgbClr val="FF00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'5.5. Профориентация'!$G$2:$G$55</c:f>
            </c:strRef>
          </c:cat>
          <c:val>
            <c:numRef>
              <c:f>'5.5. Профориентация'!$L$2:$L$55</c:f>
              <c:numCache/>
            </c:numRef>
          </c:val>
        </c:ser>
        <c:overlap val="100"/>
        <c:axId val="1602930398"/>
        <c:axId val="791889709"/>
      </c:barChart>
      <c:catAx>
        <c:axId val="1602930398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791889709"/>
      </c:catAx>
      <c:valAx>
        <c:axId val="791889709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602930398"/>
        <c:crosses val="max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5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Общие уровни и оценки МО по результатам самодиагностики (Магистральное направление «Профориентация»)</a:t>
            </a:r>
          </a:p>
        </c:rich>
      </c:tx>
      <c:overlay val="0"/>
    </c:title>
    <c:plotArea>
      <c:layout/>
      <c:barChart>
        <c:barDir val="bar"/>
        <c:grouping val="stacked"/>
        <c:ser>
          <c:idx val="0"/>
          <c:order val="0"/>
          <c:tx>
            <c:v>Высокий 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'5.5. Профориентация'!$G$2:$G$55</c:f>
            </c:strRef>
          </c:cat>
          <c:val>
            <c:numRef>
              <c:f>'5.5. Профориентация'!$N$2:$N$55</c:f>
              <c:numCache/>
            </c:numRef>
          </c:val>
        </c:ser>
        <c:ser>
          <c:idx val="1"/>
          <c:order val="1"/>
          <c:tx>
            <c:v>Средний 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'5.5. Профориентация'!$G$2:$G$55</c:f>
            </c:strRef>
          </c:cat>
          <c:val>
            <c:numRef>
              <c:f>'5.5. Профориентация'!$O$2:$O$55</c:f>
              <c:numCache/>
            </c:numRef>
          </c:val>
        </c:ser>
        <c:ser>
          <c:idx val="2"/>
          <c:order val="2"/>
          <c:tx>
            <c:strRef>
              <c:f>'5.5. Профориентация'!$P$1</c:f>
            </c:strRef>
          </c:tx>
          <c:cat>
            <c:strRef>
              <c:f>'5.5. Профориентация'!$G$2:$G$55</c:f>
            </c:strRef>
          </c:cat>
          <c:val>
            <c:numRef>
              <c:f>'5.5. Профориентация'!$P$2:$P$55</c:f>
              <c:numCache/>
            </c:numRef>
          </c:val>
        </c:ser>
        <c:ser>
          <c:idx val="3"/>
          <c:order val="3"/>
          <c:tx>
            <c:strRef>
              <c:f>'5.5. Профориентация'!$Q$1</c:f>
            </c:strRef>
          </c:tx>
          <c:cat>
            <c:strRef>
              <c:f>'5.5. Профориентация'!$G$2:$G$55</c:f>
            </c:strRef>
          </c:cat>
          <c:val>
            <c:numRef>
              <c:f>'5.5. Профориентация'!$Q$2:$Q$55</c:f>
              <c:numCache/>
            </c:numRef>
          </c:val>
        </c:ser>
        <c:overlap val="100"/>
        <c:axId val="893422225"/>
        <c:axId val="1458236661"/>
      </c:barChart>
      <c:catAx>
        <c:axId val="893422225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458236661"/>
      </c:catAx>
      <c:valAx>
        <c:axId val="1458236661"/>
        <c:scaling>
          <c:orientation val="minMax"/>
          <c:max val="5.0"/>
        </c:scaling>
        <c:delete val="0"/>
        <c:axPos val="b"/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/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893422225"/>
        <c:crosses val="max"/>
        <c:majorUnit val="1.0"/>
        <c:minorUnit val="0.5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0"/>
  </c:chart>
</c:chartSpace>
</file>

<file path=xl/charts/chart26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Распределение уровней Ключевого условия «Учитель. Школьная команда» ОО РД по результатам прохождения самодиагностики в разрезе по МО</a:t>
            </a:r>
          </a:p>
        </c:rich>
      </c:tx>
      <c:overlay val="0"/>
    </c:title>
    <c:plotArea>
      <c:layout/>
      <c:barChart>
        <c:barDir val="bar"/>
        <c:grouping val="percentStacked"/>
        <c:ser>
          <c:idx val="0"/>
          <c:order val="0"/>
          <c:tx>
            <c:v>Высокий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'5.6. Учитель. Школьная команда'!$G$2:$G$55</c:f>
            </c:strRef>
          </c:cat>
          <c:val>
            <c:numRef>
              <c:f>'5.6. Учитель. Школьная команда'!$I$2:$I$55</c:f>
              <c:numCache/>
            </c:numRef>
          </c:val>
        </c:ser>
        <c:ser>
          <c:idx val="1"/>
          <c:order val="1"/>
          <c:tx>
            <c:v>Средний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'5.6. Учитель. Школьная команда'!$G$2:$G$55</c:f>
            </c:strRef>
          </c:cat>
          <c:val>
            <c:numRef>
              <c:f>'5.6. Учитель. Школьная команда'!$J$2:$J$55</c:f>
              <c:numCache/>
            </c:numRef>
          </c:val>
        </c:ser>
        <c:ser>
          <c:idx val="2"/>
          <c:order val="2"/>
          <c:tx>
            <c:v>Базовый </c:v>
          </c:tx>
          <c:spPr>
            <a:solidFill>
              <a:srgbClr val="CC99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'5.6. Учитель. Школьная команда'!$G$2:$G$55</c:f>
            </c:strRef>
          </c:cat>
          <c:val>
            <c:numRef>
              <c:f>'5.6. Учитель. Школьная команда'!$K$2:$K$55</c:f>
              <c:numCache/>
            </c:numRef>
          </c:val>
        </c:ser>
        <c:ser>
          <c:idx val="3"/>
          <c:order val="3"/>
          <c:tx>
            <c:v>Ниже базового </c:v>
          </c:tx>
          <c:spPr>
            <a:solidFill>
              <a:srgbClr val="FF00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'5.6. Учитель. Школьная команда'!$G$2:$G$55</c:f>
            </c:strRef>
          </c:cat>
          <c:val>
            <c:numRef>
              <c:f>'5.6. Учитель. Школьная команда'!$L$2:$L$55</c:f>
              <c:numCache/>
            </c:numRef>
          </c:val>
        </c:ser>
        <c:overlap val="100"/>
        <c:axId val="269494894"/>
        <c:axId val="1443581583"/>
      </c:barChart>
      <c:catAx>
        <c:axId val="269494894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443581583"/>
      </c:catAx>
      <c:valAx>
        <c:axId val="1443581583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69494894"/>
        <c:crosses val="max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7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Общие уровни и оценки МО по результатам самодиагностики (Ключевое условие «Учитель. Школьная команда»)</a:t>
            </a:r>
          </a:p>
        </c:rich>
      </c:tx>
      <c:layout>
        <c:manualLayout>
          <c:xMode val="edge"/>
          <c:yMode val="edge"/>
          <c:x val="0.1635679597046116"/>
          <c:y val="0.00800966015469208"/>
        </c:manualLayout>
      </c:layout>
      <c:overlay val="0"/>
    </c:title>
    <c:plotArea>
      <c:layout/>
      <c:barChart>
        <c:barDir val="bar"/>
        <c:grouping val="stacked"/>
        <c:ser>
          <c:idx val="0"/>
          <c:order val="0"/>
          <c:tx>
            <c:v>Высокий 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'5.6. Учитель. Школьная команда'!$G$2:$G$55</c:f>
            </c:strRef>
          </c:cat>
          <c:val>
            <c:numRef>
              <c:f>'5.6. Учитель. Школьная команда'!$N$2:$N$55</c:f>
              <c:numCache/>
            </c:numRef>
          </c:val>
        </c:ser>
        <c:ser>
          <c:idx val="1"/>
          <c:order val="1"/>
          <c:tx>
            <c:v>Средний 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'5.6. Учитель. Школьная команда'!$G$2:$G$55</c:f>
            </c:strRef>
          </c:cat>
          <c:val>
            <c:numRef>
              <c:f>'5.6. Учитель. Школьная команда'!$O$2:$O$55</c:f>
              <c:numCache/>
            </c:numRef>
          </c:val>
        </c:ser>
        <c:ser>
          <c:idx val="2"/>
          <c:order val="2"/>
          <c:tx>
            <c:v>Базовый  </c:v>
          </c:tx>
          <c:spPr>
            <a:solidFill>
              <a:srgbClr val="FFC00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'5.6. Учитель. Школьная команда'!$G$2:$G$55</c:f>
            </c:strRef>
          </c:cat>
          <c:val>
            <c:numRef>
              <c:f>'5.6. Учитель. Школьная команда'!$P$2:$P$55</c:f>
              <c:numCache/>
            </c:numRef>
          </c:val>
        </c:ser>
        <c:ser>
          <c:idx val="3"/>
          <c:order val="3"/>
          <c:tx>
            <c:strRef>
              <c:f>'5.6. Учитель. Школьная команда'!$Q$1</c:f>
            </c:strRef>
          </c:tx>
          <c:cat>
            <c:strRef>
              <c:f>'5.6. Учитель. Школьная команда'!$G$2:$G$55</c:f>
            </c:strRef>
          </c:cat>
          <c:val>
            <c:numRef>
              <c:f>'5.6. Учитель. Школьная команда'!$Q$2:$Q$55</c:f>
              <c:numCache/>
            </c:numRef>
          </c:val>
        </c:ser>
        <c:overlap val="100"/>
        <c:axId val="1897414046"/>
        <c:axId val="73674689"/>
      </c:barChart>
      <c:catAx>
        <c:axId val="189741404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73674689"/>
      </c:catAx>
      <c:valAx>
        <c:axId val="73674689"/>
        <c:scaling>
          <c:orientation val="minMax"/>
          <c:max val="5.0"/>
        </c:scaling>
        <c:delete val="0"/>
        <c:axPos val="b"/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/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897414046"/>
        <c:crosses val="max"/>
        <c:majorUnit val="1.0"/>
        <c:minorUnit val="0.5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0"/>
  </c:chart>
</c:chartSpace>
</file>

<file path=xl/charts/chart28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Распределение уровней Ключевого условия «Школьный климат» ОО РД по результатам прохождения самодиагностики в разрезе по МО</a:t>
            </a:r>
          </a:p>
        </c:rich>
      </c:tx>
      <c:overlay val="0"/>
    </c:title>
    <c:plotArea>
      <c:layout/>
      <c:barChart>
        <c:barDir val="bar"/>
        <c:grouping val="percentStacked"/>
        <c:ser>
          <c:idx val="0"/>
          <c:order val="0"/>
          <c:tx>
            <c:v>Высокий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'5.7. Школьный климат'!$G$2:$G$55</c:f>
            </c:strRef>
          </c:cat>
          <c:val>
            <c:numRef>
              <c:f>'5.7. Школьный климат'!$I$2:$I$55</c:f>
              <c:numCache/>
            </c:numRef>
          </c:val>
        </c:ser>
        <c:ser>
          <c:idx val="1"/>
          <c:order val="1"/>
          <c:tx>
            <c:v>Средний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'5.7. Школьный климат'!$G$2:$G$55</c:f>
            </c:strRef>
          </c:cat>
          <c:val>
            <c:numRef>
              <c:f>'5.7. Школьный климат'!$J$2:$J$55</c:f>
              <c:numCache/>
            </c:numRef>
          </c:val>
        </c:ser>
        <c:ser>
          <c:idx val="2"/>
          <c:order val="2"/>
          <c:tx>
            <c:v>Базовый </c:v>
          </c:tx>
          <c:spPr>
            <a:solidFill>
              <a:srgbClr val="CC99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'5.7. Школьный климат'!$G$2:$G$55</c:f>
            </c:strRef>
          </c:cat>
          <c:val>
            <c:numRef>
              <c:f>'5.7. Школьный климат'!$K$2:$K$55</c:f>
              <c:numCache/>
            </c:numRef>
          </c:val>
        </c:ser>
        <c:ser>
          <c:idx val="3"/>
          <c:order val="3"/>
          <c:tx>
            <c:v>Ниже базового </c:v>
          </c:tx>
          <c:spPr>
            <a:solidFill>
              <a:srgbClr val="FF00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'5.7. Школьный климат'!$G$2:$G$55</c:f>
            </c:strRef>
          </c:cat>
          <c:val>
            <c:numRef>
              <c:f>'5.7. Школьный климат'!$L$2:$L$55</c:f>
              <c:numCache/>
            </c:numRef>
          </c:val>
        </c:ser>
        <c:overlap val="100"/>
        <c:axId val="296159482"/>
        <c:axId val="533058597"/>
      </c:barChart>
      <c:catAx>
        <c:axId val="296159482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533058597"/>
      </c:catAx>
      <c:valAx>
        <c:axId val="533058597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96159482"/>
        <c:crosses val="max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29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Общие уровни и оценки МО по результатам самодиагностики (Ключевое условие «Школьный климат»)</a:t>
            </a:r>
          </a:p>
        </c:rich>
      </c:tx>
      <c:layout>
        <c:manualLayout>
          <c:xMode val="edge"/>
          <c:yMode val="edge"/>
          <c:x val="0.1635679597046116"/>
          <c:y val="0.00800966015469208"/>
        </c:manualLayout>
      </c:layout>
      <c:overlay val="0"/>
    </c:title>
    <c:plotArea>
      <c:layout/>
      <c:barChart>
        <c:barDir val="bar"/>
        <c:grouping val="stacked"/>
        <c:ser>
          <c:idx val="0"/>
          <c:order val="0"/>
          <c:tx>
            <c:v>Высокий 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'5.7. Школьный климат'!$G$2:$G$55</c:f>
            </c:strRef>
          </c:cat>
          <c:val>
            <c:numRef>
              <c:f>'5.7. Школьный климат'!$N$2:$N$55</c:f>
              <c:numCache/>
            </c:numRef>
          </c:val>
        </c:ser>
        <c:ser>
          <c:idx val="1"/>
          <c:order val="1"/>
          <c:tx>
            <c:v>Средний 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'5.7. Школьный климат'!$G$2:$G$55</c:f>
            </c:strRef>
          </c:cat>
          <c:val>
            <c:numRef>
              <c:f>'5.7. Школьный климат'!$O$2:$O$55</c:f>
              <c:numCache/>
            </c:numRef>
          </c:val>
        </c:ser>
        <c:ser>
          <c:idx val="2"/>
          <c:order val="2"/>
          <c:tx>
            <c:v>Базовый  </c:v>
          </c:tx>
          <c:spPr>
            <a:solidFill>
              <a:srgbClr val="FFC00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'5.7. Школьный климат'!$G$2:$G$55</c:f>
            </c:strRef>
          </c:cat>
          <c:val>
            <c:numRef>
              <c:f>'5.7. Школьный климат'!$P$2:$P$55</c:f>
              <c:numCache/>
            </c:numRef>
          </c:val>
        </c:ser>
        <c:ser>
          <c:idx val="3"/>
          <c:order val="3"/>
          <c:tx>
            <c:strRef>
              <c:f>'5.7. Школьный климат'!$Q$1</c:f>
            </c:strRef>
          </c:tx>
          <c:cat>
            <c:strRef>
              <c:f>'5.7. Школьный климат'!$G$2:$G$55</c:f>
            </c:strRef>
          </c:cat>
          <c:val>
            <c:numRef>
              <c:f>'5.7. Школьный климат'!$Q$2:$Q$55</c:f>
              <c:numCache/>
            </c:numRef>
          </c:val>
        </c:ser>
        <c:overlap val="100"/>
        <c:axId val="365219619"/>
        <c:axId val="1964800509"/>
      </c:barChart>
      <c:catAx>
        <c:axId val="36521961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964800509"/>
      </c:catAx>
      <c:valAx>
        <c:axId val="1964800509"/>
        <c:scaling>
          <c:orientation val="minMax"/>
          <c:max val="5.0"/>
        </c:scaling>
        <c:delete val="0"/>
        <c:axPos val="b"/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/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365219619"/>
        <c:crosses val="max"/>
        <c:majorUnit val="1.0"/>
        <c:minorUnit val="0.5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0"/>
  </c:chart>
</c:chartSpace>
</file>

<file path=xl/charts/chart30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Распределение уровней Ключевого условия «Образовательная среда» ОО РД по результатам прохождения самодиагностики в разрезе по МО</a:t>
            </a:r>
          </a:p>
        </c:rich>
      </c:tx>
      <c:overlay val="0"/>
    </c:title>
    <c:plotArea>
      <c:layout/>
      <c:barChart>
        <c:barDir val="bar"/>
        <c:grouping val="percentStacked"/>
        <c:ser>
          <c:idx val="0"/>
          <c:order val="0"/>
          <c:tx>
            <c:v>Высокий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'5.8. Образовательная среда'!$G$2:$G$55</c:f>
            </c:strRef>
          </c:cat>
          <c:val>
            <c:numRef>
              <c:f>'5.8. Образовательная среда'!$I$2:$I$55</c:f>
              <c:numCache/>
            </c:numRef>
          </c:val>
        </c:ser>
        <c:ser>
          <c:idx val="1"/>
          <c:order val="1"/>
          <c:tx>
            <c:v>Средний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'5.8. Образовательная среда'!$G$2:$G$55</c:f>
            </c:strRef>
          </c:cat>
          <c:val>
            <c:numRef>
              <c:f>'5.8. Образовательная среда'!$J$2:$J$55</c:f>
              <c:numCache/>
            </c:numRef>
          </c:val>
        </c:ser>
        <c:ser>
          <c:idx val="2"/>
          <c:order val="2"/>
          <c:tx>
            <c:v>Базовый </c:v>
          </c:tx>
          <c:spPr>
            <a:solidFill>
              <a:srgbClr val="CC99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'5.8. Образовательная среда'!$G$2:$G$55</c:f>
            </c:strRef>
          </c:cat>
          <c:val>
            <c:numRef>
              <c:f>'5.8. Образовательная среда'!$K$2:$K$55</c:f>
              <c:numCache/>
            </c:numRef>
          </c:val>
        </c:ser>
        <c:ser>
          <c:idx val="3"/>
          <c:order val="3"/>
          <c:tx>
            <c:v>Ниже базового </c:v>
          </c:tx>
          <c:spPr>
            <a:solidFill>
              <a:srgbClr val="FF0000"/>
            </a:solidFill>
            <a:ln cmpd="sng">
              <a:noFill/>
            </a:ln>
          </c:spPr>
          <c:dLbls>
            <c:numFmt formatCode="0%;0%;;" sourceLinked="0"/>
            <c:txPr>
              <a:bodyPr/>
              <a:lstStyle/>
              <a:p>
                <a:pPr lvl="0">
                  <a:defRPr b="1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'5.8. Образовательная среда'!$G$2:$G$55</c:f>
            </c:strRef>
          </c:cat>
          <c:val>
            <c:numRef>
              <c:f>'5.8. Образовательная среда'!$L$2:$L$55</c:f>
              <c:numCache/>
            </c:numRef>
          </c:val>
        </c:ser>
        <c:overlap val="100"/>
        <c:axId val="640970647"/>
        <c:axId val="577584265"/>
      </c:barChart>
      <c:catAx>
        <c:axId val="640970647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577584265"/>
      </c:catAx>
      <c:valAx>
        <c:axId val="577584265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>
            <a:noFill/>
          </a:ln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640970647"/>
        <c:crosses val="max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1"/>
  </c:chart>
</c:chartSpace>
</file>

<file path=xl/charts/chart3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 i="0" sz="1400">
                <a:solidFill>
                  <a:srgbClr val="000000"/>
                </a:solidFill>
                <a:latin typeface="+mn-lt"/>
              </a:defRPr>
            </a:pPr>
            <a:r>
              <a:rPr b="0" i="0" sz="1400">
                <a:solidFill>
                  <a:srgbClr val="000000"/>
                </a:solidFill>
                <a:latin typeface="+mn-lt"/>
              </a:rPr>
              <a:t>Общие уровни и оценки МО по результатам самодиагностики (Ключевое условие «Образовательная среда»)</a:t>
            </a:r>
          </a:p>
        </c:rich>
      </c:tx>
      <c:layout>
        <c:manualLayout>
          <c:xMode val="edge"/>
          <c:yMode val="edge"/>
          <c:x val="0.1635679597046116"/>
          <c:y val="0.00800966015469208"/>
        </c:manualLayout>
      </c:layout>
      <c:overlay val="0"/>
    </c:title>
    <c:plotArea>
      <c:layout/>
      <c:barChart>
        <c:barDir val="bar"/>
        <c:grouping val="stacked"/>
        <c:ser>
          <c:idx val="0"/>
          <c:order val="0"/>
          <c:tx>
            <c:v>Высокий  </c:v>
          </c:tx>
          <c:spPr>
            <a:solidFill>
              <a:srgbClr val="00B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'5.8. Образовательная среда'!$G$2:$G$55</c:f>
            </c:strRef>
          </c:cat>
          <c:val>
            <c:numRef>
              <c:f>'5.8. Образовательная среда'!$N$2:$N$55</c:f>
              <c:numCache/>
            </c:numRef>
          </c:val>
        </c:ser>
        <c:ser>
          <c:idx val="1"/>
          <c:order val="1"/>
          <c:tx>
            <c:v>Средний  </c:v>
          </c:tx>
          <c:spPr>
            <a:solidFill>
              <a:srgbClr val="92D050"/>
            </a:solidFill>
            <a:ln cmpd="sng">
              <a:noFill/>
            </a:ln>
          </c:spPr>
          <c:dLbls>
            <c:numFmt formatCode="General" sourceLinked="1"/>
            <c:txPr>
              <a:bodyPr/>
              <a:lstStyle/>
              <a:p>
                <a:pPr lvl="0">
                  <a:defRPr b="0" i="0" sz="1200">
                    <a:solidFill>
                      <a:srgbClr val="000000"/>
                    </a:solidFill>
                    <a:latin typeface="+mn-lt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</c:dLbls>
          <c:cat>
            <c:strRef>
              <c:f>'5.8. Образовательная среда'!$G$2:$G$55</c:f>
            </c:strRef>
          </c:cat>
          <c:val>
            <c:numRef>
              <c:f>'5.8. Образовательная среда'!$O$2:$O$55</c:f>
              <c:numCache/>
            </c:numRef>
          </c:val>
        </c:ser>
        <c:ser>
          <c:idx val="2"/>
          <c:order val="2"/>
          <c:tx>
            <c:strRef>
              <c:f>'5.8. Образовательная среда'!$P$1</c:f>
            </c:strRef>
          </c:tx>
          <c:cat>
            <c:strRef>
              <c:f>'5.8. Образовательная среда'!$G$2:$G$55</c:f>
            </c:strRef>
          </c:cat>
          <c:val>
            <c:numRef>
              <c:f>'5.8. Образовательная среда'!$P$2:$P$55</c:f>
              <c:numCache/>
            </c:numRef>
          </c:val>
        </c:ser>
        <c:ser>
          <c:idx val="3"/>
          <c:order val="3"/>
          <c:tx>
            <c:strRef>
              <c:f>'5.8. Образовательная среда'!$Q$1</c:f>
            </c:strRef>
          </c:tx>
          <c:cat>
            <c:strRef>
              <c:f>'5.8. Образовательная среда'!$G$2:$G$55</c:f>
            </c:strRef>
          </c:cat>
          <c:val>
            <c:numRef>
              <c:f>'5.8. Образовательная среда'!$Q$2:$Q$55</c:f>
              <c:numCache/>
            </c:numRef>
          </c:val>
        </c:ser>
        <c:overlap val="100"/>
        <c:axId val="1591229599"/>
        <c:axId val="1403948633"/>
      </c:barChart>
      <c:catAx>
        <c:axId val="159122959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>
          <a:ln>
            <a:noFill/>
          </a:ln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403948633"/>
      </c:catAx>
      <c:valAx>
        <c:axId val="1403948633"/>
        <c:scaling>
          <c:orientation val="minMax"/>
          <c:max val="5.0"/>
        </c:scaling>
        <c:delete val="0"/>
        <c:axPos val="b"/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/>
                </a:r>
              </a:p>
            </c:rich>
          </c:tx>
          <c:overlay val="0"/>
        </c:title>
        <c:numFmt formatCode="General" sourceLinked="1"/>
        <c:majorTickMark val="cross"/>
        <c:minorTickMark val="cross"/>
        <c:tickLblPos val="nextTo"/>
        <c:spPr>
          <a:ln/>
        </c:spPr>
        <c:txPr>
          <a:bodyPr/>
          <a:lstStyle/>
          <a:p>
            <a:pPr lvl="0">
              <a:defRPr b="0" i="0" sz="1200">
                <a:solidFill>
                  <a:srgbClr val="000000"/>
                </a:solidFill>
                <a:latin typeface="+mn-lt"/>
              </a:defRPr>
            </a:pPr>
          </a:p>
        </c:txPr>
        <c:crossAx val="1591229599"/>
        <c:crosses val="max"/>
        <c:majorUnit val="1.0"/>
        <c:minorUnit val="0.5"/>
      </c:valAx>
    </c:plotArea>
    <c:legend>
      <c:legendPos val="b"/>
      <c:overlay val="0"/>
      <c:txPr>
        <a:bodyPr/>
        <a:lstStyle/>
        <a:p>
          <a:pPr lvl="0">
            <a:defRPr b="0" i="0" sz="1200">
              <a:solidFill>
                <a:srgbClr val="000000"/>
              </a:solidFill>
              <a:latin typeface="+mn-lt"/>
            </a:defRPr>
          </a:pPr>
        </a:p>
      </c:txPr>
    </c:legend>
    <c:plotVisOnly val="0"/>
  </c:chart>
</c:chartSpace>
</file>

<file path=xl/chart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Views>
    <sheetView workbookViewId="0"/>
  </sheetViews>
  <drawing r:id="rId1"/>
</chartsheet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chart" Target="../charts/chart2.xml"/><Relationship Id="rId2" Type="http://schemas.openxmlformats.org/officeDocument/2006/relationships/chart" Target="../charts/chart3.xml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chart" Target="../charts/chart4.xml"/><Relationship Id="rId2" Type="http://schemas.openxmlformats.org/officeDocument/2006/relationships/chart" Target="../charts/chart5.xml"/><Relationship Id="rId3" Type="http://schemas.openxmlformats.org/officeDocument/2006/relationships/chart" Target="../charts/chart6.xml"/></Relationships>
</file>

<file path=xl/drawings/_rels/drawing9.xml.rels><?xml version="1.0" encoding="UTF-8" standalone="yes"?><Relationships xmlns="http://schemas.openxmlformats.org/package/2006/relationships"><Relationship Id="rId1" Type="http://schemas.openxmlformats.org/officeDocument/2006/relationships/chart" Target="../charts/chart7.xml"/><Relationship Id="rId2" Type="http://schemas.openxmlformats.org/officeDocument/2006/relationships/chart" Target="../charts/chart8.xml"/><Relationship Id="rId3" Type="http://schemas.openxmlformats.org/officeDocument/2006/relationships/chart" Target="../charts/chart9.xml"/><Relationship Id="rId4" Type="http://schemas.openxmlformats.org/officeDocument/2006/relationships/chart" Target="../charts/chart10.xml"/><Relationship Id="rId9" Type="http://schemas.openxmlformats.org/officeDocument/2006/relationships/chart" Target="../charts/chart15.xml"/><Relationship Id="rId5" Type="http://schemas.openxmlformats.org/officeDocument/2006/relationships/chart" Target="../charts/chart11.xml"/><Relationship Id="rId6" Type="http://schemas.openxmlformats.org/officeDocument/2006/relationships/chart" Target="../charts/chart12.xml"/><Relationship Id="rId7" Type="http://schemas.openxmlformats.org/officeDocument/2006/relationships/chart" Target="../charts/chart13.xml"/><Relationship Id="rId8" Type="http://schemas.openxmlformats.org/officeDocument/2006/relationships/chart" Target="../charts/chart14.xml"/></Relationships>
</file>

<file path=xl/drawings/_rels/drawing10.xml.rels><?xml version="1.0" encoding="UTF-8" standalone="yes"?><Relationships xmlns="http://schemas.openxmlformats.org/package/2006/relationships"><Relationship Id="rId1" Type="http://schemas.openxmlformats.org/officeDocument/2006/relationships/chart" Target="../charts/chart16.xml"/><Relationship Id="rId2" Type="http://schemas.openxmlformats.org/officeDocument/2006/relationships/chart" Target="../charts/chart17.xml"/></Relationships>
</file>

<file path=xl/drawings/_rels/drawing1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8.xml"/><Relationship Id="rId2" Type="http://schemas.openxmlformats.org/officeDocument/2006/relationships/chart" Target="../charts/chart19.xml"/></Relationships>
</file>

<file path=xl/drawings/_rels/drawing12.xml.rels><?xml version="1.0" encoding="UTF-8" standalone="yes"?><Relationships xmlns="http://schemas.openxmlformats.org/package/2006/relationships"><Relationship Id="rId1" Type="http://schemas.openxmlformats.org/officeDocument/2006/relationships/chart" Target="../charts/chart20.xml"/><Relationship Id="rId2" Type="http://schemas.openxmlformats.org/officeDocument/2006/relationships/chart" Target="../charts/chart21.xml"/></Relationships>
</file>

<file path=xl/drawings/_rels/drawing13.xml.rels><?xml version="1.0" encoding="UTF-8" standalone="yes"?><Relationships xmlns="http://schemas.openxmlformats.org/package/2006/relationships"><Relationship Id="rId1" Type="http://schemas.openxmlformats.org/officeDocument/2006/relationships/chart" Target="../charts/chart22.xml"/><Relationship Id="rId2" Type="http://schemas.openxmlformats.org/officeDocument/2006/relationships/chart" Target="../charts/chart23.xml"/></Relationships>
</file>

<file path=xl/drawings/_rels/drawing14.xml.rels><?xml version="1.0" encoding="UTF-8" standalone="yes"?><Relationships xmlns="http://schemas.openxmlformats.org/package/2006/relationships"><Relationship Id="rId1" Type="http://schemas.openxmlformats.org/officeDocument/2006/relationships/chart" Target="../charts/chart24.xml"/><Relationship Id="rId2" Type="http://schemas.openxmlformats.org/officeDocument/2006/relationships/chart" Target="../charts/chart25.xml"/></Relationships>
</file>

<file path=xl/drawings/_rels/drawing15.xml.rels><?xml version="1.0" encoding="UTF-8" standalone="yes"?><Relationships xmlns="http://schemas.openxmlformats.org/package/2006/relationships"><Relationship Id="rId1" Type="http://schemas.openxmlformats.org/officeDocument/2006/relationships/chart" Target="../charts/chart26.xml"/><Relationship Id="rId2" Type="http://schemas.openxmlformats.org/officeDocument/2006/relationships/chart" Target="../charts/chart27.xml"/></Relationships>
</file>

<file path=xl/drawings/_rels/drawing16.xml.rels><?xml version="1.0" encoding="UTF-8" standalone="yes"?><Relationships xmlns="http://schemas.openxmlformats.org/package/2006/relationships"><Relationship Id="rId1" Type="http://schemas.openxmlformats.org/officeDocument/2006/relationships/chart" Target="../charts/chart28.xml"/><Relationship Id="rId2" Type="http://schemas.openxmlformats.org/officeDocument/2006/relationships/chart" Target="../charts/chart29.xml"/></Relationships>
</file>

<file path=xl/drawings/_rels/drawing17.xml.rels><?xml version="1.0" encoding="UTF-8" standalone="yes"?><Relationships xmlns="http://schemas.openxmlformats.org/package/2006/relationships"><Relationship Id="rId1" Type="http://schemas.openxmlformats.org/officeDocument/2006/relationships/chart" Target="../charts/chart30.xml"/><Relationship Id="rId2" Type="http://schemas.openxmlformats.org/officeDocument/2006/relationships/chart" Target="../charts/chart3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absoluteAnchor>
    <xdr:pos x="0" y="0"/>
    <xdr:ext cx="8610600" cy="6276975"/>
    <xdr:graphicFrame>
      <xdr:nvGraphicFramePr>
        <xdr:cNvPr id="1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absolute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104775</xdr:colOff>
      <xdr:row>56</xdr:row>
      <xdr:rowOff>95250</xdr:rowOff>
    </xdr:from>
    <xdr:ext cx="10382250" cy="13249275"/>
    <xdr:graphicFrame>
      <xdr:nvGraphicFramePr>
        <xdr:cNvPr id="2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</xdr:col>
      <xdr:colOff>228600</xdr:colOff>
      <xdr:row>123</xdr:row>
      <xdr:rowOff>171450</xdr:rowOff>
    </xdr:from>
    <xdr:ext cx="5953125" cy="13325475"/>
    <xdr:graphicFrame>
      <xdr:nvGraphicFramePr>
        <xdr:cNvPr id="3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542925</xdr:colOff>
      <xdr:row>8</xdr:row>
      <xdr:rowOff>47625</xdr:rowOff>
    </xdr:from>
    <xdr:ext cx="3600450" cy="4448175"/>
    <xdr:graphicFrame>
      <xdr:nvGraphicFramePr>
        <xdr:cNvPr id="4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57150</xdr:colOff>
      <xdr:row>8</xdr:row>
      <xdr:rowOff>38100</xdr:rowOff>
    </xdr:from>
    <xdr:ext cx="3600450" cy="4448175"/>
    <xdr:graphicFrame>
      <xdr:nvGraphicFramePr>
        <xdr:cNvPr id="5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11</xdr:col>
      <xdr:colOff>342900</xdr:colOff>
      <xdr:row>8</xdr:row>
      <xdr:rowOff>28575</xdr:rowOff>
    </xdr:from>
    <xdr:ext cx="4486275" cy="4476750"/>
    <xdr:graphicFrame>
      <xdr:nvGraphicFramePr>
        <xdr:cNvPr id="6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238125</xdr:colOff>
      <xdr:row>9</xdr:row>
      <xdr:rowOff>180975</xdr:rowOff>
    </xdr:from>
    <xdr:ext cx="9191625" cy="4800600"/>
    <xdr:graphicFrame>
      <xdr:nvGraphicFramePr>
        <xdr:cNvPr id="7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0</xdr:col>
      <xdr:colOff>257175</xdr:colOff>
      <xdr:row>35</xdr:row>
      <xdr:rowOff>9525</xdr:rowOff>
    </xdr:from>
    <xdr:ext cx="4591050" cy="4638675"/>
    <xdr:graphicFrame>
      <xdr:nvGraphicFramePr>
        <xdr:cNvPr id="8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6</xdr:col>
      <xdr:colOff>447675</xdr:colOff>
      <xdr:row>35</xdr:row>
      <xdr:rowOff>19050</xdr:rowOff>
    </xdr:from>
    <xdr:ext cx="4524375" cy="4638675"/>
    <xdr:graphicFrame>
      <xdr:nvGraphicFramePr>
        <xdr:cNvPr id="9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  <xdr:oneCellAnchor>
    <xdr:from>
      <xdr:col>0</xdr:col>
      <xdr:colOff>238125</xdr:colOff>
      <xdr:row>58</xdr:row>
      <xdr:rowOff>180975</xdr:rowOff>
    </xdr:from>
    <xdr:ext cx="4591050" cy="4657725"/>
    <xdr:graphicFrame>
      <xdr:nvGraphicFramePr>
        <xdr:cNvPr id="10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4"/>
        </a:graphicData>
      </a:graphic>
    </xdr:graphicFrame>
    <xdr:clientData fLocksWithSheet="0"/>
  </xdr:oneCellAnchor>
  <xdr:oneCellAnchor>
    <xdr:from>
      <xdr:col>6</xdr:col>
      <xdr:colOff>457200</xdr:colOff>
      <xdr:row>58</xdr:row>
      <xdr:rowOff>180975</xdr:rowOff>
    </xdr:from>
    <xdr:ext cx="4524375" cy="4657725"/>
    <xdr:graphicFrame>
      <xdr:nvGraphicFramePr>
        <xdr:cNvPr id="11" name="Chart 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5"/>
        </a:graphicData>
      </a:graphic>
    </xdr:graphicFrame>
    <xdr:clientData fLocksWithSheet="0"/>
  </xdr:oneCellAnchor>
  <xdr:oneCellAnchor>
    <xdr:from>
      <xdr:col>0</xdr:col>
      <xdr:colOff>247650</xdr:colOff>
      <xdr:row>82</xdr:row>
      <xdr:rowOff>161925</xdr:rowOff>
    </xdr:from>
    <xdr:ext cx="4591050" cy="4657725"/>
    <xdr:graphicFrame>
      <xdr:nvGraphicFramePr>
        <xdr:cNvPr id="12" name="Chart 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6"/>
        </a:graphicData>
      </a:graphic>
    </xdr:graphicFrame>
    <xdr:clientData fLocksWithSheet="0"/>
  </xdr:oneCellAnchor>
  <xdr:oneCellAnchor>
    <xdr:from>
      <xdr:col>6</xdr:col>
      <xdr:colOff>438150</xdr:colOff>
      <xdr:row>82</xdr:row>
      <xdr:rowOff>171450</xdr:rowOff>
    </xdr:from>
    <xdr:ext cx="4524375" cy="4657725"/>
    <xdr:graphicFrame>
      <xdr:nvGraphicFramePr>
        <xdr:cNvPr id="13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7"/>
        </a:graphicData>
      </a:graphic>
    </xdr:graphicFrame>
    <xdr:clientData fLocksWithSheet="0"/>
  </xdr:oneCellAnchor>
  <xdr:oneCellAnchor>
    <xdr:from>
      <xdr:col>0</xdr:col>
      <xdr:colOff>228600</xdr:colOff>
      <xdr:row>106</xdr:row>
      <xdr:rowOff>142875</xdr:rowOff>
    </xdr:from>
    <xdr:ext cx="4591050" cy="4657725"/>
    <xdr:graphicFrame>
      <xdr:nvGraphicFramePr>
        <xdr:cNvPr id="14" name="Chart 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8"/>
        </a:graphicData>
      </a:graphic>
    </xdr:graphicFrame>
    <xdr:clientData fLocksWithSheet="0"/>
  </xdr:oneCellAnchor>
  <xdr:oneCellAnchor>
    <xdr:from>
      <xdr:col>6</xdr:col>
      <xdr:colOff>447675</xdr:colOff>
      <xdr:row>106</xdr:row>
      <xdr:rowOff>142875</xdr:rowOff>
    </xdr:from>
    <xdr:ext cx="4524375" cy="4657725"/>
    <xdr:graphicFrame>
      <xdr:nvGraphicFramePr>
        <xdr:cNvPr id="15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9"/>
        </a:graphicData>
      </a:graphic>
    </xdr:graphicFrame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104775</xdr:colOff>
      <xdr:row>56</xdr:row>
      <xdr:rowOff>95250</xdr:rowOff>
    </xdr:from>
    <xdr:ext cx="10382250" cy="13249275"/>
    <xdr:graphicFrame>
      <xdr:nvGraphicFramePr>
        <xdr:cNvPr id="16" name="Chart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</xdr:col>
      <xdr:colOff>228600</xdr:colOff>
      <xdr:row>123</xdr:row>
      <xdr:rowOff>171450</xdr:rowOff>
    </xdr:from>
    <xdr:ext cx="5953125" cy="13325475"/>
    <xdr:graphicFrame>
      <xdr:nvGraphicFramePr>
        <xdr:cNvPr id="17" name="Chart 1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104775</xdr:colOff>
      <xdr:row>56</xdr:row>
      <xdr:rowOff>95250</xdr:rowOff>
    </xdr:from>
    <xdr:ext cx="11115675" cy="13249275"/>
    <xdr:graphicFrame>
      <xdr:nvGraphicFramePr>
        <xdr:cNvPr id="18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</xdr:col>
      <xdr:colOff>228600</xdr:colOff>
      <xdr:row>123</xdr:row>
      <xdr:rowOff>171450</xdr:rowOff>
    </xdr:from>
    <xdr:ext cx="5953125" cy="13325475"/>
    <xdr:graphicFrame>
      <xdr:nvGraphicFramePr>
        <xdr:cNvPr id="19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152400</xdr:colOff>
      <xdr:row>56</xdr:row>
      <xdr:rowOff>114300</xdr:rowOff>
    </xdr:from>
    <xdr:ext cx="11115675" cy="13249275"/>
    <xdr:graphicFrame>
      <xdr:nvGraphicFramePr>
        <xdr:cNvPr id="20" name="Chart 2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</xdr:col>
      <xdr:colOff>228600</xdr:colOff>
      <xdr:row>123</xdr:row>
      <xdr:rowOff>171450</xdr:rowOff>
    </xdr:from>
    <xdr:ext cx="6905625" cy="13325475"/>
    <xdr:graphicFrame>
      <xdr:nvGraphicFramePr>
        <xdr:cNvPr id="21" name="Chart 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104775</xdr:colOff>
      <xdr:row>56</xdr:row>
      <xdr:rowOff>95250</xdr:rowOff>
    </xdr:from>
    <xdr:ext cx="11115675" cy="13249275"/>
    <xdr:graphicFrame>
      <xdr:nvGraphicFramePr>
        <xdr:cNvPr id="22" name="Chart 2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</xdr:col>
      <xdr:colOff>228600</xdr:colOff>
      <xdr:row>123</xdr:row>
      <xdr:rowOff>171450</xdr:rowOff>
    </xdr:from>
    <xdr:ext cx="6905625" cy="13325475"/>
    <xdr:graphicFrame>
      <xdr:nvGraphicFramePr>
        <xdr:cNvPr id="23" name="Chart 2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104775</xdr:colOff>
      <xdr:row>56</xdr:row>
      <xdr:rowOff>95250</xdr:rowOff>
    </xdr:from>
    <xdr:ext cx="11115675" cy="13249275"/>
    <xdr:graphicFrame>
      <xdr:nvGraphicFramePr>
        <xdr:cNvPr id="24" name="Chart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</xdr:col>
      <xdr:colOff>228600</xdr:colOff>
      <xdr:row>123</xdr:row>
      <xdr:rowOff>171450</xdr:rowOff>
    </xdr:from>
    <xdr:ext cx="6905625" cy="13325475"/>
    <xdr:graphicFrame>
      <xdr:nvGraphicFramePr>
        <xdr:cNvPr id="25" name="Chart 2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104775</xdr:colOff>
      <xdr:row>56</xdr:row>
      <xdr:rowOff>95250</xdr:rowOff>
    </xdr:from>
    <xdr:ext cx="11115675" cy="13249275"/>
    <xdr:graphicFrame>
      <xdr:nvGraphicFramePr>
        <xdr:cNvPr id="26" name="Chart 2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</xdr:col>
      <xdr:colOff>228600</xdr:colOff>
      <xdr:row>123</xdr:row>
      <xdr:rowOff>171450</xdr:rowOff>
    </xdr:from>
    <xdr:ext cx="6905625" cy="13325475"/>
    <xdr:graphicFrame>
      <xdr:nvGraphicFramePr>
        <xdr:cNvPr id="27" name="Chart 2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104775</xdr:colOff>
      <xdr:row>56</xdr:row>
      <xdr:rowOff>95250</xdr:rowOff>
    </xdr:from>
    <xdr:ext cx="11115675" cy="13249275"/>
    <xdr:graphicFrame>
      <xdr:nvGraphicFramePr>
        <xdr:cNvPr id="28" name="Chart 2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</xdr:col>
      <xdr:colOff>228600</xdr:colOff>
      <xdr:row>123</xdr:row>
      <xdr:rowOff>171450</xdr:rowOff>
    </xdr:from>
    <xdr:ext cx="6905625" cy="13325475"/>
    <xdr:graphicFrame>
      <xdr:nvGraphicFramePr>
        <xdr:cNvPr id="29" name="Chart 2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104775</xdr:colOff>
      <xdr:row>56</xdr:row>
      <xdr:rowOff>95250</xdr:rowOff>
    </xdr:from>
    <xdr:ext cx="11115675" cy="13249275"/>
    <xdr:graphicFrame>
      <xdr:nvGraphicFramePr>
        <xdr:cNvPr id="30" name="Chart 3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</xdr:col>
      <xdr:colOff>228600</xdr:colOff>
      <xdr:row>123</xdr:row>
      <xdr:rowOff>171450</xdr:rowOff>
    </xdr:from>
    <xdr:ext cx="6905625" cy="13325475"/>
    <xdr:graphicFrame>
      <xdr:nvGraphicFramePr>
        <xdr:cNvPr id="31" name="Chart 3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ref="A1:E1391" displayName="Table_1" name="Table_1" id="1">
  <tableColumns count="5">
    <tableColumn name="№" id="1"/>
    <tableColumn name="ИНН" id="2"/>
    <tableColumn name="МО" id="3"/>
    <tableColumn name="ОО" id="4"/>
    <tableColumn name="Примечания" id="5"/>
  </tableColumns>
  <tableStyleInfo name="OO-style" showColumnStripes="0" showFirstColumn="1" showLastColumn="1" showRowStripes="1"/>
</table>
</file>

<file path=xl/tables/table2.xml><?xml version="1.0" encoding="utf-8"?>
<table xmlns="http://schemas.openxmlformats.org/spreadsheetml/2006/main" ref="A1:Q1436" displayName="Table_2" name="Table_2" id="2">
  <tableColumns count="17">
    <tableColumn name="ИНН" id="1"/>
    <tableColumn name="МО" id="2"/>
    <tableColumn name="ОО" id="3"/>
    <tableColumn name="№ варианта самодиагностики" id="4"/>
    <tableColumn name="Балл" id="5"/>
    <tableColumn name="Максимальный балл" id="6"/>
    <tableColumn name="№ уровня" id="7"/>
    <tableColumn name="Уровень" id="8"/>
    <tableColumn name="Ключевое условие &quot;Учитель. Школьная команда&quot;" id="9"/>
    <tableColumn name="Ключевое условие &quot;Образовательная среда&quot;" id="10"/>
    <tableColumn name="Ключевое условие &quot;Школьный климат&quot;" id="11"/>
    <tableColumn name="Магистральное направление &quot;Воспитание&quot;" id="12"/>
    <tableColumn name="Магистральное направление &quot;Здоровье&quot;" id="13"/>
    <tableColumn name="Магистральное направление &quot;Знание&quot;" id="14"/>
    <tableColumn name="Знание" id="15"/>
    <tableColumn name="Магистральное направление &quot;Профориентация&quot;" id="16"/>
    <tableColumn name="Магистральное направление &quot;Творчество&quot;" id="17"/>
  </tableColumns>
  <tableStyleInfo name="Все отправки-style" showColumnStripes="0" showFirstColumn="1" showLastColumn="1" showRowStripes="1"/>
</table>
</file>

<file path=xl/tables/table3.xml><?xml version="1.0" encoding="utf-8"?>
<table xmlns="http://schemas.openxmlformats.org/spreadsheetml/2006/main" ref="A1:D59" displayName="Table_3" name="Table_3" id="3">
  <tableColumns count="4">
    <tableColumn name="ИНН" id="1"/>
    <tableColumn name="МО" id="2"/>
    <tableColumn name="ОО" id="3"/>
    <tableColumn name="Прошли (раз)" id="4"/>
  </tableColumns>
  <tableStyleInfo name="1. Дубликаты-style" showColumnStripes="0" showFirstColumn="1" showLastColumn="1" showRowStripes="1"/>
</table>
</file>

<file path=xl/tables/table4.xml><?xml version="1.0" encoding="utf-8"?>
<table xmlns="http://schemas.openxmlformats.org/spreadsheetml/2006/main" ref="A1:X1350" displayName="Table_4" name="Table_4" id="4">
  <tableColumns count="24">
    <tableColumn name="ИНН" id="1"/>
    <tableColumn name="МО" id="2"/>
    <tableColumn name="ОО" id="3"/>
    <tableColumn name="№ варианта самодиагностики" id="4"/>
    <tableColumn name="Балл" id="5"/>
    <tableColumn name="Максимальный балл" id="6"/>
    <tableColumn name="№ уровня" id="7"/>
    <tableColumn name="Уровень" id="8"/>
    <tableColumn name="Ключевое условие &quot;Учитель. Школьная команда&quot;" id="9"/>
    <tableColumn name="Учитель. Школьная команда" id="10"/>
    <tableColumn name="Ключевое условие &quot;Образовательная среда&quot;" id="11"/>
    <tableColumn name="Образовательная среда" id="12"/>
    <tableColumn name="Ключевое условие &quot;Школьный климат&quot;" id="13"/>
    <tableColumn name="Школьный климат" id="14"/>
    <tableColumn name="Магистральное направление &quot;Воспитание&quot;" id="15"/>
    <tableColumn name="Воспитание" id="16"/>
    <tableColumn name="Магистральное направление &quot;Здоровье&quot;" id="17"/>
    <tableColumn name="Здоровье" id="18"/>
    <tableColumn name="Магистральное направление &quot;Знание&quot;" id="19"/>
    <tableColumn name="Знание" id="20"/>
    <tableColumn name="Магистральное направление &quot;Профориентация&quot;" id="21"/>
    <tableColumn name="Профориентация" id="22"/>
    <tableColumn name="Магистральное направление &quot;Творчество&quot;" id="23"/>
    <tableColumn name="Творчество" id="24"/>
  </tableColumns>
  <tableStyleInfo name="2. Результаты-style" showColumnStripes="0" showFirstColumn="1" showLastColumn="1" showRowStripes="1"/>
</table>
</file>

<file path=xl/tables/table5.xml><?xml version="1.0" encoding="utf-8"?>
<table xmlns="http://schemas.openxmlformats.org/spreadsheetml/2006/main" ref="A1:D7" displayName="Table_5" name="Table_5" id="5">
  <tableColumns count="4">
    <tableColumn name="ИНН" id="1"/>
    <tableColumn name="МО" id="2"/>
    <tableColumn name="ОО" id="3"/>
    <tableColumn name="№ варианта" id="4"/>
  </tableColumns>
  <tableStyleInfo name="Выбор варианта-style" showColumnStripes="0" showFirstColumn="1" showLastColumn="1" showRowStripes="1"/>
</table>
</file>

<file path=xl/tables/table6.xml><?xml version="1.0" encoding="utf-8"?>
<table xmlns="http://schemas.openxmlformats.org/spreadsheetml/2006/main" totalsRowCount="1" ref="A1:Q56" displayName="Table_6" name="Table_6" id="6">
  <tableColumns count="17">
    <tableColumn name="№" id="1"/>
    <tableColumn totalsRowFunction="custom" name="Высокий" id="2"/>
    <tableColumn totalsRowFunction="custom" name="Средний" id="3"/>
    <tableColumn totalsRowFunction="custom" name="Базовый" id="4"/>
    <tableColumn totalsRowFunction="custom" name="Ниже базового" id="5"/>
    <tableColumn name="№ " id="6"/>
    <tableColumn totalsRowLabel="Всего" name="Муниципалитет" id="7"/>
    <tableColumn totalsRowFunction="custom" name="Прошли" id="8"/>
    <tableColumn totalsRowFunction="custom" name="Высокий  " id="9"/>
    <tableColumn totalsRowFunction="custom" name="Средний " id="10"/>
    <tableColumn totalsRowFunction="custom" name="Базовый " id="11"/>
    <tableColumn totalsRowFunction="custom" name="Ниже базового " id="12"/>
    <tableColumn totalsRowFunction="custom" name="Общая оценка МО (от 2 до 5)" id="13"/>
    <tableColumn name="Средний  " id="14"/>
    <tableColumn name="Базовый  " id="15"/>
    <tableColumn name="Ниже базового  " id="16"/>
    <tableColumn totalsRowFunction="custom" name="Общий уровень МО" id="17"/>
  </tableColumns>
  <tableStyleInfo name="3. Анализ по МО-style" showColumnStripes="0" showFirstColumn="1" showLastColumn="1" showRowStripes="1"/>
</table>
</file>

<file path=xl/tables/table7.xml><?xml version="1.0" encoding="utf-8"?>
<table xmlns="http://schemas.openxmlformats.org/spreadsheetml/2006/main" totalsRowCount="1" ref="A1:Q56" displayName="Table_7" name="Table_7" id="7">
  <tableColumns count="17">
    <tableColumn name="№" id="1"/>
    <tableColumn totalsRowFunction="custom" name="Высокий" id="2"/>
    <tableColumn totalsRowFunction="custom" name="Средний" id="3"/>
    <tableColumn totalsRowFunction="custom" name="Базовый" id="4"/>
    <tableColumn totalsRowFunction="custom" name="Ниже базового" id="5"/>
    <tableColumn name="№ " id="6"/>
    <tableColumn totalsRowLabel="Всего" name="Муниципалитет" id="7"/>
    <tableColumn totalsRowFunction="custom" name="Прошли" id="8"/>
    <tableColumn totalsRowFunction="custom" name="Высокий " id="9"/>
    <tableColumn totalsRowFunction="custom" name="Средний " id="10"/>
    <tableColumn totalsRowFunction="custom" name="Базовый " id="11"/>
    <tableColumn totalsRowFunction="custom" name="Ниже базового " id="12"/>
    <tableColumn totalsRowFunction="custom" name="Общая оценка МО (от 2 до 5)" id="13"/>
    <tableColumn name="Средний  " id="14"/>
    <tableColumn name="Базовый  " id="15"/>
    <tableColumn name="Ниже базового  " id="16"/>
    <tableColumn totalsRowFunction="custom" name="Общий уровень МО" id="17"/>
  </tableColumns>
  <tableStyleInfo name="5.1. Знание-style" showColumnStripes="0" showFirstColumn="1" showLastColumn="1" showRowStripes="1"/>
</table>
</file>

<file path=xl/tables/table8.xml><?xml version="1.0" encoding="utf-8"?>
<table xmlns="http://schemas.openxmlformats.org/spreadsheetml/2006/main" totalsRowCount="1" ref="A1:R56" displayName="Table_8" name="Table_8" id="8">
  <tableColumns count="18">
    <tableColumn name="№" id="1"/>
    <tableColumn totalsRowFunction="custom" name="Высокий" id="2"/>
    <tableColumn totalsRowFunction="custom" name="Средний" id="3"/>
    <tableColumn totalsRowFunction="custom" name="Базовый" id="4"/>
    <tableColumn totalsRowFunction="custom" name="Ниже базового" id="5"/>
    <tableColumn name="№ " id="6"/>
    <tableColumn totalsRowLabel="Всего" name="Муниципалитет" id="7"/>
    <tableColumn totalsRowFunction="custom" name="Прошли" id="8"/>
    <tableColumn totalsRowFunction="custom" name="Высокий " id="9"/>
    <tableColumn totalsRowFunction="custom" name="Средний " id="10"/>
    <tableColumn totalsRowFunction="custom" name="Базовый " id="11"/>
    <tableColumn totalsRowFunction="custom" name="Ниже базового " id="12"/>
    <tableColumn totalsRowFunction="custom" name="Общая оценка МО (от 2 до 5)" id="13"/>
    <tableColumn name="Высокий  " id="14"/>
    <tableColumn name="Средний  " id="15"/>
    <tableColumn name="Базовый  " id="16"/>
    <tableColumn name="Ниже базового  " id="17"/>
    <tableColumn totalsRowFunction="custom" name="Общий уровень МО" id="18"/>
  </tableColumns>
  <tableStyleInfo name="5.2. Здоровье-style" showColumnStripes="0" showFirstColumn="1" showLastColumn="1" showRowStripes="1"/>
</table>
</file>

<file path=xl/tables/table9.xml><?xml version="1.0" encoding="utf-8"?>
<table xmlns="http://schemas.openxmlformats.org/spreadsheetml/2006/main" totalsRowCount="1" ref="A1:R56" displayName="Table_9" name="Table_9" id="9">
  <tableColumns count="18">
    <tableColumn name="№" id="1"/>
    <tableColumn totalsRowFunction="custom" name="Высокий" id="2"/>
    <tableColumn totalsRowFunction="custom" name="Средний" id="3"/>
    <tableColumn totalsRowFunction="custom" name="Базовый" id="4"/>
    <tableColumn totalsRowFunction="custom" name="Ниже базового" id="5"/>
    <tableColumn name="№ " id="6"/>
    <tableColumn totalsRowLabel="Всего" name="Муниципалитет" id="7"/>
    <tableColumn totalsRowFunction="custom" name="Прошли" id="8"/>
    <tableColumn totalsRowFunction="custom" name="Высокий " id="9"/>
    <tableColumn totalsRowFunction="custom" name="Средний " id="10"/>
    <tableColumn totalsRowFunction="custom" name="Базовый " id="11"/>
    <tableColumn totalsRowFunction="custom" name="Ниже базового " id="12"/>
    <tableColumn totalsRowFunction="custom" name="Общая оценка МО (от 2 до 5)" id="13"/>
    <tableColumn name="Высокий  " id="14"/>
    <tableColumn name="Средний  " id="15"/>
    <tableColumn name="Базовый  " id="16"/>
    <tableColumn name="Ниже базового  " id="17"/>
    <tableColumn totalsRowFunction="custom" name="Общий уровень МО" id="18"/>
  </tableColumns>
  <tableStyleInfo name="5.3. Творчество-style" showColumnStripes="0" showFirstColumn="1" showLastColumn="1" showRowStripes="1"/>
</table>
</file>

<file path=xl/tables/table10.xml><?xml version="1.0" encoding="utf-8"?>
<table xmlns="http://schemas.openxmlformats.org/spreadsheetml/2006/main" totalsRowCount="1" ref="A1:R56" displayName="Table_10" name="Table_10" id="10">
  <tableColumns count="18">
    <tableColumn name="№" id="1"/>
    <tableColumn totalsRowFunction="custom" name="Высокий" id="2"/>
    <tableColumn totalsRowFunction="custom" name="Средний" id="3"/>
    <tableColumn totalsRowFunction="custom" name="Базовый" id="4"/>
    <tableColumn totalsRowFunction="custom" name="Ниже базового" id="5"/>
    <tableColumn name="№ " id="6"/>
    <tableColumn totalsRowLabel="Всего" name="Муниципалитет" id="7"/>
    <tableColumn totalsRowFunction="custom" name="Прошли" id="8"/>
    <tableColumn totalsRowFunction="custom" name="Высокий " id="9"/>
    <tableColumn totalsRowFunction="custom" name="Средний " id="10"/>
    <tableColumn totalsRowFunction="custom" name="Базовый " id="11"/>
    <tableColumn totalsRowFunction="custom" name="Ниже базового " id="12"/>
    <tableColumn totalsRowFunction="custom" name="Общая оценка МО (от 2 до 5)" id="13"/>
    <tableColumn name="Высокий  " id="14"/>
    <tableColumn name="Средний  " id="15"/>
    <tableColumn name="Базовый  " id="16"/>
    <tableColumn name="Ниже базового  " id="17"/>
    <tableColumn totalsRowFunction="custom" name="Общий уровень МО" id="18"/>
  </tableColumns>
  <tableStyleInfo name="5.4. Воспитание-style" showColumnStripes="0" showFirstColumn="1" showLastColumn="1" showRowStripes="1"/>
</table>
</file>

<file path=xl/tables/table11.xml><?xml version="1.0" encoding="utf-8"?>
<table xmlns="http://schemas.openxmlformats.org/spreadsheetml/2006/main" totalsRowCount="1" ref="A1:R56" displayName="Table_11" name="Table_11" id="11">
  <tableColumns count="18">
    <tableColumn name="№" id="1"/>
    <tableColumn totalsRowFunction="custom" name="Высокий" id="2"/>
    <tableColumn totalsRowFunction="custom" name="Средний" id="3"/>
    <tableColumn totalsRowFunction="custom" name="Базовый" id="4"/>
    <tableColumn totalsRowFunction="custom" name="Ниже базового" id="5"/>
    <tableColumn name="№ " id="6"/>
    <tableColumn totalsRowLabel="Всего" name="Муниципалитет" id="7"/>
    <tableColumn totalsRowFunction="custom" name="Прошли" id="8"/>
    <tableColumn totalsRowFunction="custom" name="Высокий " id="9"/>
    <tableColumn totalsRowFunction="custom" name="Средний " id="10"/>
    <tableColumn totalsRowFunction="custom" name="Базовый " id="11"/>
    <tableColumn totalsRowFunction="custom" name="Ниже базового " id="12"/>
    <tableColumn totalsRowFunction="custom" name="Общая оценка МО (от 2 до 5)" id="13"/>
    <tableColumn name="Высокий  " id="14"/>
    <tableColumn name="Средний  " id="15"/>
    <tableColumn name="Базовый  " id="16"/>
    <tableColumn name="Ниже базового  " id="17"/>
    <tableColumn totalsRowFunction="custom" name="Общий уровень МО" id="18"/>
  </tableColumns>
  <tableStyleInfo name="5.5. Профориентация-style" showColumnStripes="0" showFirstColumn="1" showLastColumn="1" showRowStripes="1"/>
</table>
</file>

<file path=xl/tables/table12.xml><?xml version="1.0" encoding="utf-8"?>
<table xmlns="http://schemas.openxmlformats.org/spreadsheetml/2006/main" totalsRowCount="1" ref="A1:R56" displayName="Table_12" name="Table_12" id="12">
  <tableColumns count="18">
    <tableColumn name="№" id="1"/>
    <tableColumn totalsRowFunction="custom" name="Высокий" id="2"/>
    <tableColumn totalsRowFunction="custom" name="Средний" id="3"/>
    <tableColumn totalsRowFunction="custom" name="Базовый" id="4"/>
    <tableColumn totalsRowFunction="custom" name="Ниже базового" id="5"/>
    <tableColumn name="№ " id="6"/>
    <tableColumn totalsRowLabel="Всего" name="Муниципалитет" id="7"/>
    <tableColumn totalsRowFunction="custom" name="Прошли" id="8"/>
    <tableColumn totalsRowFunction="custom" name="Высокий " id="9"/>
    <tableColumn totalsRowFunction="custom" name="Средний " id="10"/>
    <tableColumn totalsRowFunction="custom" name="Базовый " id="11"/>
    <tableColumn totalsRowFunction="custom" name="Ниже базового " id="12"/>
    <tableColumn totalsRowFunction="custom" name="Общая оценка МО (от 2 до 5)" id="13"/>
    <tableColumn name="Высокий  " id="14"/>
    <tableColumn name="Средний  " id="15"/>
    <tableColumn name="Базовый  " id="16"/>
    <tableColumn name="Ниже базового  " id="17"/>
    <tableColumn totalsRowFunction="custom" name="Общий уровень МО" id="18"/>
  </tableColumns>
  <tableStyleInfo name="5.6. Учитель. Школьная команда-style" showColumnStripes="0" showFirstColumn="1" showLastColumn="1" showRowStripes="1"/>
</table>
</file>

<file path=xl/tables/table13.xml><?xml version="1.0" encoding="utf-8"?>
<table xmlns="http://schemas.openxmlformats.org/spreadsheetml/2006/main" totalsRowCount="1" ref="A1:R56" displayName="Table_13" name="Table_13" id="13">
  <tableColumns count="18">
    <tableColumn name="№" id="1"/>
    <tableColumn totalsRowFunction="custom" name="Высокий" id="2"/>
    <tableColumn totalsRowFunction="custom" name="Средний" id="3"/>
    <tableColumn totalsRowFunction="custom" name="Базовый" id="4"/>
    <tableColumn totalsRowFunction="custom" name="Ниже базового" id="5"/>
    <tableColumn name="№ " id="6"/>
    <tableColumn totalsRowLabel="Всего" name="Муниципалитет" id="7"/>
    <tableColumn totalsRowFunction="custom" name="Прошли" id="8"/>
    <tableColumn totalsRowFunction="custom" name="Высокий " id="9"/>
    <tableColumn totalsRowFunction="custom" name="Средний " id="10"/>
    <tableColumn totalsRowFunction="custom" name="Базовый " id="11"/>
    <tableColumn totalsRowFunction="custom" name="Ниже базового " id="12"/>
    <tableColumn totalsRowFunction="custom" name="Общая оценка МО (от 2 до 5)" id="13"/>
    <tableColumn name="Высокий  " id="14"/>
    <tableColumn name="Средний  " id="15"/>
    <tableColumn name="Базовый  " id="16"/>
    <tableColumn name="Ниже базового  " id="17"/>
    <tableColumn totalsRowFunction="custom" name="Общий уровень МО" id="18"/>
  </tableColumns>
  <tableStyleInfo name="5.7. Школьный климат-style" showColumnStripes="0" showFirstColumn="1" showLastColumn="1" showRowStripes="1"/>
</table>
</file>

<file path=xl/tables/table14.xml><?xml version="1.0" encoding="utf-8"?>
<table xmlns="http://schemas.openxmlformats.org/spreadsheetml/2006/main" totalsRowCount="1" ref="A1:R56" displayName="Table_14" name="Table_14" id="14">
  <tableColumns count="18">
    <tableColumn name="№" id="1"/>
    <tableColumn totalsRowFunction="custom" name="Высокий" id="2"/>
    <tableColumn totalsRowFunction="custom" name="Средний" id="3"/>
    <tableColumn totalsRowFunction="custom" name="Базовый" id="4"/>
    <tableColumn totalsRowFunction="custom" name="Ниже базового" id="5"/>
    <tableColumn name="№ " id="6"/>
    <tableColumn totalsRowLabel="Всего" name="Муниципалитет" id="7"/>
    <tableColumn totalsRowFunction="custom" name="Прошли" id="8"/>
    <tableColumn totalsRowFunction="custom" name="Высокий " id="9"/>
    <tableColumn totalsRowFunction="custom" name="Средний " id="10"/>
    <tableColumn totalsRowFunction="custom" name="Базовый " id="11"/>
    <tableColumn totalsRowFunction="custom" name="Ниже базового " id="12"/>
    <tableColumn totalsRowFunction="custom" name="Общая оценка МО (от 2 до 5)" id="13"/>
    <tableColumn name="Высокий  " id="14"/>
    <tableColumn name="Средний  " id="15"/>
    <tableColumn name="Базовый  " id="16"/>
    <tableColumn name="Ниже базового  " id="17"/>
    <tableColumn totalsRowFunction="custom" name="Общий уровень МО" id="18"/>
  </tableColumns>
  <tableStyleInfo name="5.8. Образовательная среда-style" showColumnStripes="0" showFirstColumn="1" showLastColumn="1" showRowStripes="1"/>
</table>
</file>

<file path=xl/tables/table15.xml><?xml version="1.0" encoding="utf-8"?>
<table xmlns="http://schemas.openxmlformats.org/spreadsheetml/2006/main" ref="A2:D23" displayName="Table_15" name="Table_15" id="15">
  <tableColumns count="4">
    <tableColumn name="Вариант" id="1"/>
    <tableColumn name="Базовый" id="2"/>
    <tableColumn name="Средний" id="3"/>
    <tableColumn name="Высокий" id="4"/>
  </tableColumns>
  <tableStyleInfo name="Sections-style" showColumnStripes="0" showFirstColumn="1" showLastColumn="1" showRowStripes="1"/>
</table>
</file>

<file path=xl/tables/table16.xml><?xml version="1.0" encoding="utf-8"?>
<table xmlns="http://schemas.openxmlformats.org/spreadsheetml/2006/main" ref="F2:I23" displayName="Table_16" name="Table_16" id="16">
  <tableColumns count="4">
    <tableColumn name="Вариант" id="1"/>
    <tableColumn name="Базовый" id="2"/>
    <tableColumn name="Средний" id="3"/>
    <tableColumn name="Высокий" id="4"/>
  </tableColumns>
  <tableStyleInfo name="Sections-style 2" showColumnStripes="0" showFirstColumn="1" showLastColumn="1" showRowStripes="1"/>
</table>
</file>

<file path=xl/tables/table17.xml><?xml version="1.0" encoding="utf-8"?>
<table xmlns="http://schemas.openxmlformats.org/spreadsheetml/2006/main" ref="K2:N23" displayName="Table_17" name="Table_17" id="17">
  <tableColumns count="4">
    <tableColumn name="Вариант" id="1"/>
    <tableColumn name="Базовый" id="2"/>
    <tableColumn name="Средний" id="3"/>
    <tableColumn name="Высокий" id="4"/>
  </tableColumns>
  <tableStyleInfo name="Sections-style 3" showColumnStripes="0" showFirstColumn="1" showLastColumn="1" showRowStripes="1"/>
</table>
</file>

<file path=xl/tables/table18.xml><?xml version="1.0" encoding="utf-8"?>
<table xmlns="http://schemas.openxmlformats.org/spreadsheetml/2006/main" ref="P2:S23" displayName="Table_18" name="Table_18" id="18">
  <tableColumns count="4">
    <tableColumn name="Вариант" id="1"/>
    <tableColumn name="Базовый" id="2"/>
    <tableColumn name="Средний" id="3"/>
    <tableColumn name="Высокий" id="4"/>
  </tableColumns>
  <tableStyleInfo name="Sections-style 4" showColumnStripes="0" showFirstColumn="1" showLastColumn="1" showRowStripes="1"/>
</table>
</file>

<file path=xl/tables/table19.xml><?xml version="1.0" encoding="utf-8"?>
<table xmlns="http://schemas.openxmlformats.org/spreadsheetml/2006/main" ref="A26:D47" displayName="Table_19" name="Table_19" id="19">
  <tableColumns count="4">
    <tableColumn name="Вариант" id="1"/>
    <tableColumn name="Базовый" id="2"/>
    <tableColumn name="Средний" id="3"/>
    <tableColumn name="Высокий" id="4"/>
  </tableColumns>
  <tableStyleInfo name="Sections-style 5" showColumnStripes="0" showFirstColumn="1" showLastColumn="1" showRowStripes="1"/>
</table>
</file>

<file path=xl/tables/table20.xml><?xml version="1.0" encoding="utf-8"?>
<table xmlns="http://schemas.openxmlformats.org/spreadsheetml/2006/main" ref="F26:I47" displayName="Table_20" name="Table_20" id="20">
  <tableColumns count="4">
    <tableColumn name="Вариант" id="1"/>
    <tableColumn name="Базовый" id="2"/>
    <tableColumn name="Средний" id="3"/>
    <tableColumn name="Высокий" id="4"/>
  </tableColumns>
  <tableStyleInfo name="Sections-style 6" showColumnStripes="0" showFirstColumn="1" showLastColumn="1" showRowStripes="1"/>
</table>
</file>

<file path=xl/tables/table21.xml><?xml version="1.0" encoding="utf-8"?>
<table xmlns="http://schemas.openxmlformats.org/spreadsheetml/2006/main" ref="K26:N47" displayName="Table_21" name="Table_21" id="21">
  <tableColumns count="4">
    <tableColumn name="Вариант" id="1"/>
    <tableColumn name="Базовый" id="2"/>
    <tableColumn name="Средний" id="3"/>
    <tableColumn name="Высокий" id="4"/>
  </tableColumns>
  <tableStyleInfo name="Sections-style 7" showColumnStripes="0" showFirstColumn="1" showLastColumn="1" showRowStripes="1"/>
</table>
</file>

<file path=xl/tables/table22.xml><?xml version="1.0" encoding="utf-8"?>
<table xmlns="http://schemas.openxmlformats.org/spreadsheetml/2006/main" ref="P26:S47" displayName="Table_22" name="Table_22" id="22">
  <tableColumns count="4">
    <tableColumn name="Вариант" id="1"/>
    <tableColumn name="Базовый" id="2"/>
    <tableColumn name="Средний" id="3"/>
    <tableColumn name="Высокий" id="4"/>
  </tableColumns>
  <tableStyleInfo name="Sections-style 8" showColumnStripes="0" showFirstColumn="1" showLastColumn="1" showRowStripes="1"/>
</table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ysClr lastClr="000000" val="windowText"/>
      </a:dk1>
      <a:lt1>
        <a:sysClr lastClr="FFFFFF"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cap="flat" cmpd="sng" w="9525" algn="ctr">
          <a:solidFill>
            <a:schemeClr val="phClr">
              <a:shade val="95000"/>
              <a:satMod val="105000"/>
            </a:schemeClr>
          </a:solidFill>
          <a:prstDash val="solid"/>
        </a:ln>
        <a:ln cap="flat" cmpd="sng" w="25400" algn="ctr">
          <a:solidFill>
            <a:schemeClr val="phClr"/>
          </a:solidFill>
          <a:prstDash val="solid"/>
        </a:ln>
        <a:ln cap="flat" cmpd="sng" w="38100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rotWithShape="0" dir="5400000" dist="20000">
              <a:srgbClr val="000000">
                <a:alpha val="38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</a:effectStyle>
        <a:effectStyle>
          <a:effectLst>
            <a:outerShdw blurRad="40000" rotWithShape="0" dir="5400000" dist="23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h="25400" w="635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b="180000" l="50000" r="50000" t="-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b="50000" l="50000" r="50000" t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3" Type="http://schemas.openxmlformats.org/officeDocument/2006/relationships/table" Target="../tables/table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table" Target="../tables/table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Relationship Id="rId3" Type="http://schemas.openxmlformats.org/officeDocument/2006/relationships/table" Target="../tables/table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Relationship Id="rId3" Type="http://schemas.openxmlformats.org/officeDocument/2006/relationships/table" Target="../tables/table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Relationship Id="rId3" Type="http://schemas.openxmlformats.org/officeDocument/2006/relationships/table" Target="../tables/table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Relationship Id="rId3" Type="http://schemas.openxmlformats.org/officeDocument/2006/relationships/table" Target="../tables/table7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Relationship Id="rId3" Type="http://schemas.openxmlformats.org/officeDocument/2006/relationships/table" Target="../tables/table8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Relationship Id="rId3" Type="http://schemas.openxmlformats.org/officeDocument/2006/relationships/table" Target="../tables/table9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Relationship Id="rId3" Type="http://schemas.openxmlformats.org/officeDocument/2006/relationships/table" Target="../tables/table10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Relationship Id="rId3" Type="http://schemas.openxmlformats.org/officeDocument/2006/relationships/table" Target="../tables/table11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Relationship Id="rId3" Type="http://schemas.openxmlformats.org/officeDocument/2006/relationships/table" Target="../tables/table12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Relationship Id="rId3" Type="http://schemas.openxmlformats.org/officeDocument/2006/relationships/table" Target="../tables/table13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Relationship Id="rId3" Type="http://schemas.openxmlformats.org/officeDocument/2006/relationships/table" Target="../tables/table14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Relationship Id="rId11" Type="http://schemas.openxmlformats.org/officeDocument/2006/relationships/table" Target="../tables/table16.xml"/><Relationship Id="rId10" Type="http://schemas.openxmlformats.org/officeDocument/2006/relationships/table" Target="../tables/table15.xml"/><Relationship Id="rId13" Type="http://schemas.openxmlformats.org/officeDocument/2006/relationships/table" Target="../tables/table18.xml"/><Relationship Id="rId12" Type="http://schemas.openxmlformats.org/officeDocument/2006/relationships/table" Target="../tables/table17.xml"/><Relationship Id="rId15" Type="http://schemas.openxmlformats.org/officeDocument/2006/relationships/table" Target="../tables/table20.xml"/><Relationship Id="rId14" Type="http://schemas.openxmlformats.org/officeDocument/2006/relationships/table" Target="../tables/table19.xml"/><Relationship Id="rId17" Type="http://schemas.openxmlformats.org/officeDocument/2006/relationships/table" Target="../tables/table22.xml"/><Relationship Id="rId16" Type="http://schemas.openxmlformats.org/officeDocument/2006/relationships/table" Target="../tables/table2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F7F7F"/>
    <outlinePr summaryBelow="0"/>
    <pageSetUpPr/>
  </sheetPr>
  <sheetViews>
    <sheetView workbookViewId="0"/>
  </sheetViews>
  <sheetFormatPr customHeight="1" defaultColWidth="14.43" defaultRowHeight="15.0" outlineLevelRow="1"/>
  <cols>
    <col customWidth="1" min="1" max="1" width="8.71"/>
    <col customWidth="1" min="2" max="2" width="11.71"/>
    <col customWidth="1" min="3" max="3" width="17.57"/>
    <col customWidth="1" min="4" max="4" width="49.29"/>
    <col customWidth="1" min="5" max="5" width="15.86"/>
    <col customWidth="1" min="6" max="11" width="8.71"/>
  </cols>
  <sheetData>
    <row r="1" ht="78.0" customHeight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</row>
    <row r="2" outlineLevel="1">
      <c r="A2" s="3">
        <v>1.0</v>
      </c>
      <c r="B2" s="4">
        <v>5.01001823E8</v>
      </c>
      <c r="C2" s="5" t="s">
        <v>5</v>
      </c>
      <c r="D2" s="5" t="s">
        <v>6</v>
      </c>
      <c r="E2" s="6"/>
    </row>
    <row r="3" outlineLevel="1">
      <c r="A3" s="3">
        <v>2.0</v>
      </c>
      <c r="B3" s="4">
        <v>5.01001781E8</v>
      </c>
      <c r="C3" s="5" t="s">
        <v>5</v>
      </c>
      <c r="D3" s="5" t="s">
        <v>7</v>
      </c>
      <c r="E3" s="6"/>
    </row>
    <row r="4" outlineLevel="1">
      <c r="A4" s="3">
        <v>3.0</v>
      </c>
      <c r="B4" s="4">
        <v>5.01001809E8</v>
      </c>
      <c r="C4" s="5" t="s">
        <v>5</v>
      </c>
      <c r="D4" s="5" t="s">
        <v>8</v>
      </c>
      <c r="E4" s="6"/>
    </row>
    <row r="5" outlineLevel="1">
      <c r="A5" s="3">
        <v>4.0</v>
      </c>
      <c r="B5" s="4">
        <v>5.0100183E8</v>
      </c>
      <c r="C5" s="5" t="s">
        <v>5</v>
      </c>
      <c r="D5" s="5" t="s">
        <v>9</v>
      </c>
      <c r="E5" s="6"/>
    </row>
    <row r="6" outlineLevel="1">
      <c r="A6" s="3">
        <v>5.0</v>
      </c>
      <c r="B6" s="4">
        <v>5.01001848E8</v>
      </c>
      <c r="C6" s="5" t="s">
        <v>5</v>
      </c>
      <c r="D6" s="5" t="s">
        <v>10</v>
      </c>
      <c r="E6" s="6"/>
    </row>
    <row r="7" outlineLevel="1">
      <c r="A7" s="3">
        <v>6.0</v>
      </c>
      <c r="B7" s="4">
        <v>5.01001887E8</v>
      </c>
      <c r="C7" s="5" t="s">
        <v>5</v>
      </c>
      <c r="D7" s="5" t="s">
        <v>11</v>
      </c>
      <c r="E7" s="6"/>
    </row>
    <row r="8" outlineLevel="1">
      <c r="A8" s="3">
        <v>7.0</v>
      </c>
      <c r="B8" s="4">
        <v>5.01001911E8</v>
      </c>
      <c r="C8" s="5" t="s">
        <v>5</v>
      </c>
      <c r="D8" s="5" t="s">
        <v>12</v>
      </c>
      <c r="E8" s="6"/>
    </row>
    <row r="9" outlineLevel="1">
      <c r="A9" s="3">
        <v>8.0</v>
      </c>
      <c r="B9" s="4">
        <v>5.01001816E8</v>
      </c>
      <c r="C9" s="5" t="s">
        <v>5</v>
      </c>
      <c r="D9" s="5" t="s">
        <v>13</v>
      </c>
      <c r="E9" s="6"/>
    </row>
    <row r="10" outlineLevel="1">
      <c r="A10" s="3">
        <v>9.0</v>
      </c>
      <c r="B10" s="4">
        <v>5.01001774E8</v>
      </c>
      <c r="C10" s="5" t="s">
        <v>5</v>
      </c>
      <c r="D10" s="5" t="s">
        <v>14</v>
      </c>
      <c r="E10" s="6"/>
    </row>
    <row r="11" outlineLevel="1">
      <c r="A11" s="3">
        <v>10.0</v>
      </c>
      <c r="B11" s="4">
        <v>5.01001799E8</v>
      </c>
      <c r="C11" s="5" t="s">
        <v>5</v>
      </c>
      <c r="D11" s="5" t="s">
        <v>15</v>
      </c>
      <c r="E11" s="6"/>
    </row>
    <row r="12" outlineLevel="1">
      <c r="A12" s="3">
        <v>11.0</v>
      </c>
      <c r="B12" s="4">
        <v>5.01001855E8</v>
      </c>
      <c r="C12" s="5" t="s">
        <v>5</v>
      </c>
      <c r="D12" s="5" t="s">
        <v>16</v>
      </c>
      <c r="E12" s="6"/>
    </row>
    <row r="13" outlineLevel="1">
      <c r="A13" s="3">
        <v>12.0</v>
      </c>
      <c r="B13" s="4">
        <v>5.01001904E8</v>
      </c>
      <c r="C13" s="5" t="s">
        <v>5</v>
      </c>
      <c r="D13" s="5" t="s">
        <v>17</v>
      </c>
      <c r="E13" s="6"/>
    </row>
    <row r="14" outlineLevel="1">
      <c r="A14" s="3">
        <v>13.0</v>
      </c>
      <c r="B14" s="4">
        <v>5.01001894E8</v>
      </c>
      <c r="C14" s="5" t="s">
        <v>5</v>
      </c>
      <c r="D14" s="5" t="s">
        <v>18</v>
      </c>
      <c r="E14" s="6"/>
    </row>
    <row r="15" outlineLevel="1">
      <c r="A15" s="3">
        <v>14.0</v>
      </c>
      <c r="B15" s="4">
        <v>5.01001929E8</v>
      </c>
      <c r="C15" s="5" t="s">
        <v>5</v>
      </c>
      <c r="D15" s="5" t="s">
        <v>19</v>
      </c>
      <c r="E15" s="6"/>
    </row>
    <row r="16" outlineLevel="1">
      <c r="A16" s="3">
        <v>15.0</v>
      </c>
      <c r="B16" s="4">
        <v>5.0100187E8</v>
      </c>
      <c r="C16" s="5" t="s">
        <v>5</v>
      </c>
      <c r="D16" s="5" t="s">
        <v>20</v>
      </c>
      <c r="E16" s="6"/>
    </row>
    <row r="17" outlineLevel="1">
      <c r="A17" s="3">
        <v>16.0</v>
      </c>
      <c r="B17" s="4">
        <v>5.02005404E8</v>
      </c>
      <c r="C17" s="5" t="s">
        <v>21</v>
      </c>
      <c r="D17" s="5" t="s">
        <v>22</v>
      </c>
      <c r="E17" s="6"/>
    </row>
    <row r="18" outlineLevel="1">
      <c r="A18" s="3">
        <v>17.0</v>
      </c>
      <c r="B18" s="4">
        <v>5.02004746E8</v>
      </c>
      <c r="C18" s="5" t="s">
        <v>21</v>
      </c>
      <c r="D18" s="5" t="s">
        <v>23</v>
      </c>
      <c r="E18" s="6"/>
    </row>
    <row r="19" outlineLevel="1">
      <c r="A19" s="3">
        <v>18.0</v>
      </c>
      <c r="B19" s="4">
        <v>5.02004432E8</v>
      </c>
      <c r="C19" s="5" t="s">
        <v>21</v>
      </c>
      <c r="D19" s="5" t="s">
        <v>24</v>
      </c>
      <c r="E19" s="6"/>
    </row>
    <row r="20" outlineLevel="1">
      <c r="A20" s="3">
        <v>19.0</v>
      </c>
      <c r="B20" s="4">
        <v>5.02005281E8</v>
      </c>
      <c r="C20" s="5" t="s">
        <v>21</v>
      </c>
      <c r="D20" s="5" t="s">
        <v>25</v>
      </c>
      <c r="E20" s="6"/>
    </row>
    <row r="21" ht="15.75" customHeight="1" outlineLevel="1">
      <c r="A21" s="3">
        <v>20.0</v>
      </c>
      <c r="B21" s="4">
        <v>5.02005147E8</v>
      </c>
      <c r="C21" s="5" t="s">
        <v>21</v>
      </c>
      <c r="D21" s="5" t="s">
        <v>26</v>
      </c>
      <c r="E21" s="6"/>
    </row>
    <row r="22" ht="15.75" customHeight="1" outlineLevel="1">
      <c r="A22" s="3">
        <v>21.0</v>
      </c>
      <c r="B22" s="4">
        <v>5.02005098E8</v>
      </c>
      <c r="C22" s="5" t="s">
        <v>21</v>
      </c>
      <c r="D22" s="5" t="s">
        <v>27</v>
      </c>
      <c r="E22" s="6"/>
    </row>
    <row r="23" ht="15.75" customHeight="1" outlineLevel="1">
      <c r="A23" s="3">
        <v>22.0</v>
      </c>
      <c r="B23" s="4">
        <v>5.02005411E8</v>
      </c>
      <c r="C23" s="5" t="s">
        <v>21</v>
      </c>
      <c r="D23" s="5" t="s">
        <v>28</v>
      </c>
      <c r="E23" s="6"/>
    </row>
    <row r="24" ht="15.75" customHeight="1" outlineLevel="1">
      <c r="A24" s="3">
        <v>23.0</v>
      </c>
      <c r="B24" s="4">
        <v>5.0200488E8</v>
      </c>
      <c r="C24" s="5" t="s">
        <v>21</v>
      </c>
      <c r="D24" s="5" t="s">
        <v>29</v>
      </c>
      <c r="E24" s="6"/>
    </row>
    <row r="25" ht="15.75" customHeight="1" outlineLevel="1">
      <c r="A25" s="3">
        <v>24.0</v>
      </c>
      <c r="B25" s="4">
        <v>5.02005108E8</v>
      </c>
      <c r="C25" s="5" t="s">
        <v>21</v>
      </c>
      <c r="D25" s="5" t="s">
        <v>30</v>
      </c>
      <c r="E25" s="6"/>
    </row>
    <row r="26" ht="15.75" customHeight="1" outlineLevel="1">
      <c r="A26" s="3">
        <v>25.0</v>
      </c>
      <c r="B26" s="4">
        <v>5.0200508E8</v>
      </c>
      <c r="C26" s="5" t="s">
        <v>21</v>
      </c>
      <c r="D26" s="5" t="s">
        <v>31</v>
      </c>
      <c r="E26" s="6"/>
    </row>
    <row r="27" ht="15.75" customHeight="1" outlineLevel="1">
      <c r="A27" s="3">
        <v>26.0</v>
      </c>
      <c r="B27" s="4">
        <v>5.0200513E8</v>
      </c>
      <c r="C27" s="5" t="s">
        <v>21</v>
      </c>
      <c r="D27" s="5" t="s">
        <v>32</v>
      </c>
      <c r="E27" s="6"/>
    </row>
    <row r="28" ht="15.75" customHeight="1" outlineLevel="1">
      <c r="A28" s="3">
        <v>27.0</v>
      </c>
      <c r="B28" s="4">
        <v>5.020055E8</v>
      </c>
      <c r="C28" s="5" t="s">
        <v>21</v>
      </c>
      <c r="D28" s="5" t="s">
        <v>33</v>
      </c>
      <c r="E28" s="6"/>
    </row>
    <row r="29" ht="15.75" customHeight="1" outlineLevel="1">
      <c r="A29" s="3">
        <v>28.0</v>
      </c>
      <c r="B29" s="4">
        <v>5.02005355E8</v>
      </c>
      <c r="C29" s="5" t="s">
        <v>21</v>
      </c>
      <c r="D29" s="5" t="s">
        <v>34</v>
      </c>
      <c r="E29" s="6"/>
    </row>
    <row r="30" ht="15.75" customHeight="1" outlineLevel="1">
      <c r="A30" s="3">
        <v>29.0</v>
      </c>
      <c r="B30" s="4">
        <v>5.02004993E8</v>
      </c>
      <c r="C30" s="5" t="s">
        <v>21</v>
      </c>
      <c r="D30" s="5" t="s">
        <v>35</v>
      </c>
      <c r="E30" s="6"/>
    </row>
    <row r="31" ht="15.75" customHeight="1" outlineLevel="1">
      <c r="A31" s="3">
        <v>30.0</v>
      </c>
      <c r="B31" s="4">
        <v>5.02005041E8</v>
      </c>
      <c r="C31" s="5" t="s">
        <v>21</v>
      </c>
      <c r="D31" s="5" t="s">
        <v>36</v>
      </c>
      <c r="E31" s="6"/>
    </row>
    <row r="32" ht="15.75" customHeight="1" outlineLevel="1">
      <c r="A32" s="3">
        <v>31.0</v>
      </c>
      <c r="B32" s="4">
        <v>5.02005228E8</v>
      </c>
      <c r="C32" s="5" t="s">
        <v>21</v>
      </c>
      <c r="D32" s="5" t="s">
        <v>37</v>
      </c>
      <c r="E32" s="6"/>
    </row>
    <row r="33" ht="15.75" customHeight="1" outlineLevel="1">
      <c r="A33" s="3">
        <v>32.0</v>
      </c>
      <c r="B33" s="4">
        <v>5.02004954E8</v>
      </c>
      <c r="C33" s="5" t="s">
        <v>21</v>
      </c>
      <c r="D33" s="5" t="s">
        <v>38</v>
      </c>
      <c r="E33" s="6"/>
    </row>
    <row r="34" ht="15.75" customHeight="1" outlineLevel="1">
      <c r="A34" s="3">
        <v>33.0</v>
      </c>
      <c r="B34" s="4">
        <v>5.02005299E8</v>
      </c>
      <c r="C34" s="5" t="s">
        <v>21</v>
      </c>
      <c r="D34" s="5" t="s">
        <v>39</v>
      </c>
      <c r="E34" s="6"/>
    </row>
    <row r="35" ht="15.75" customHeight="1" outlineLevel="1">
      <c r="A35" s="3">
        <v>34.0</v>
      </c>
      <c r="B35" s="4">
        <v>5.02005154E8</v>
      </c>
      <c r="C35" s="5" t="s">
        <v>21</v>
      </c>
      <c r="D35" s="5" t="s">
        <v>40</v>
      </c>
      <c r="E35" s="6"/>
    </row>
    <row r="36" ht="15.75" customHeight="1" outlineLevel="1">
      <c r="A36" s="3">
        <v>35.0</v>
      </c>
      <c r="B36" s="4">
        <v>5.02004425E8</v>
      </c>
      <c r="C36" s="5" t="s">
        <v>21</v>
      </c>
      <c r="D36" s="5" t="s">
        <v>41</v>
      </c>
      <c r="E36" s="6"/>
    </row>
    <row r="37" ht="15.75" customHeight="1" outlineLevel="1">
      <c r="A37" s="3">
        <v>36.0</v>
      </c>
      <c r="B37" s="4">
        <v>5.02005274E8</v>
      </c>
      <c r="C37" s="5" t="s">
        <v>21</v>
      </c>
      <c r="D37" s="5" t="s">
        <v>42</v>
      </c>
      <c r="E37" s="6"/>
    </row>
    <row r="38" ht="15.75" customHeight="1" outlineLevel="1">
      <c r="A38" s="3">
        <v>37.0</v>
      </c>
      <c r="B38" s="4">
        <v>5.0200521E8</v>
      </c>
      <c r="C38" s="5" t="s">
        <v>21</v>
      </c>
      <c r="D38" s="5" t="s">
        <v>43</v>
      </c>
      <c r="E38" s="6"/>
    </row>
    <row r="39" ht="15.75" customHeight="1" outlineLevel="1">
      <c r="A39" s="3">
        <v>38.0</v>
      </c>
      <c r="B39" s="4">
        <v>5.02006782E8</v>
      </c>
      <c r="C39" s="5" t="s">
        <v>21</v>
      </c>
      <c r="D39" s="5" t="s">
        <v>44</v>
      </c>
      <c r="E39" s="6"/>
    </row>
    <row r="40" ht="15.75" customHeight="1" outlineLevel="1">
      <c r="A40" s="3">
        <v>39.0</v>
      </c>
      <c r="B40" s="4">
        <v>5.0200501E8</v>
      </c>
      <c r="C40" s="5" t="s">
        <v>21</v>
      </c>
      <c r="D40" s="5" t="s">
        <v>45</v>
      </c>
      <c r="E40" s="6"/>
    </row>
    <row r="41" ht="15.75" customHeight="1" outlineLevel="1">
      <c r="A41" s="3">
        <v>40.0</v>
      </c>
      <c r="B41" s="4">
        <v>5.02004947E8</v>
      </c>
      <c r="C41" s="5" t="s">
        <v>21</v>
      </c>
      <c r="D41" s="5" t="s">
        <v>46</v>
      </c>
      <c r="E41" s="6"/>
    </row>
    <row r="42" ht="15.75" customHeight="1" outlineLevel="1">
      <c r="A42" s="3">
        <v>41.0</v>
      </c>
      <c r="B42" s="4">
        <v>5.02009832E8</v>
      </c>
      <c r="C42" s="5" t="s">
        <v>21</v>
      </c>
      <c r="D42" s="5" t="s">
        <v>47</v>
      </c>
      <c r="E42" s="6"/>
    </row>
    <row r="43" ht="15.75" customHeight="1" outlineLevel="1">
      <c r="A43" s="3">
        <v>42.0</v>
      </c>
      <c r="B43" s="4">
        <v>5.02004464E8</v>
      </c>
      <c r="C43" s="5" t="s">
        <v>21</v>
      </c>
      <c r="D43" s="5" t="s">
        <v>48</v>
      </c>
      <c r="E43" s="6"/>
    </row>
    <row r="44" ht="15.75" customHeight="1" outlineLevel="1">
      <c r="A44" s="3">
        <v>43.0</v>
      </c>
      <c r="B44" s="4">
        <v>5.02005348E8</v>
      </c>
      <c r="C44" s="5" t="s">
        <v>21</v>
      </c>
      <c r="D44" s="5" t="s">
        <v>49</v>
      </c>
      <c r="E44" s="6"/>
    </row>
    <row r="45" ht="15.75" customHeight="1" outlineLevel="1">
      <c r="A45" s="3">
        <v>44.0</v>
      </c>
      <c r="B45" s="4">
        <v>5.02005066E8</v>
      </c>
      <c r="C45" s="5" t="s">
        <v>21</v>
      </c>
      <c r="D45" s="5" t="s">
        <v>50</v>
      </c>
      <c r="E45" s="6"/>
    </row>
    <row r="46" ht="15.75" customHeight="1" outlineLevel="1">
      <c r="A46" s="3">
        <v>45.0</v>
      </c>
      <c r="B46" s="4">
        <v>5.02004898E8</v>
      </c>
      <c r="C46" s="5" t="s">
        <v>21</v>
      </c>
      <c r="D46" s="5" t="s">
        <v>51</v>
      </c>
      <c r="E46" s="6"/>
    </row>
    <row r="47" ht="15.75" customHeight="1" outlineLevel="1">
      <c r="A47" s="3">
        <v>46.0</v>
      </c>
      <c r="B47" s="4">
        <v>5.02004383E8</v>
      </c>
      <c r="C47" s="5" t="s">
        <v>21</v>
      </c>
      <c r="D47" s="5" t="s">
        <v>52</v>
      </c>
      <c r="E47" s="6"/>
    </row>
    <row r="48" ht="15.75" customHeight="1" outlineLevel="1">
      <c r="A48" s="3">
        <v>47.0</v>
      </c>
      <c r="B48" s="4">
        <v>5.02005186E8</v>
      </c>
      <c r="C48" s="5" t="s">
        <v>21</v>
      </c>
      <c r="D48" s="5" t="s">
        <v>53</v>
      </c>
      <c r="E48" s="6"/>
    </row>
    <row r="49" ht="15.75" customHeight="1" outlineLevel="1">
      <c r="A49" s="3">
        <v>48.0</v>
      </c>
      <c r="B49" s="4">
        <v>5.02005027E8</v>
      </c>
      <c r="C49" s="5" t="s">
        <v>21</v>
      </c>
      <c r="D49" s="5" t="s">
        <v>54</v>
      </c>
      <c r="E49" s="6"/>
    </row>
    <row r="50" ht="15.75" customHeight="1" outlineLevel="1">
      <c r="A50" s="3">
        <v>49.0</v>
      </c>
      <c r="B50" s="4">
        <v>5.02004986E8</v>
      </c>
      <c r="C50" s="5" t="s">
        <v>21</v>
      </c>
      <c r="D50" s="5" t="s">
        <v>55</v>
      </c>
      <c r="E50" s="6"/>
    </row>
    <row r="51" ht="15.75" customHeight="1" outlineLevel="1">
      <c r="A51" s="3">
        <v>50.0</v>
      </c>
      <c r="B51" s="4">
        <v>5.02005179E8</v>
      </c>
      <c r="C51" s="5" t="s">
        <v>21</v>
      </c>
      <c r="D51" s="5" t="s">
        <v>56</v>
      </c>
      <c r="E51" s="6"/>
    </row>
    <row r="52" ht="15.75" customHeight="1" outlineLevel="1">
      <c r="A52" s="3">
        <v>51.0</v>
      </c>
      <c r="B52" s="4">
        <v>5.0200557E8</v>
      </c>
      <c r="C52" s="5" t="s">
        <v>21</v>
      </c>
      <c r="D52" s="5" t="s">
        <v>57</v>
      </c>
      <c r="E52" s="6"/>
    </row>
    <row r="53" ht="15.75" customHeight="1" outlineLevel="1">
      <c r="A53" s="3">
        <v>52.0</v>
      </c>
      <c r="B53" s="4">
        <v>5.02005161E8</v>
      </c>
      <c r="C53" s="5" t="s">
        <v>21</v>
      </c>
      <c r="D53" s="5" t="s">
        <v>58</v>
      </c>
      <c r="E53" s="6"/>
    </row>
    <row r="54" ht="15.75" customHeight="1" outlineLevel="1">
      <c r="A54" s="3">
        <v>53.0</v>
      </c>
      <c r="B54" s="4">
        <v>5.02004979E8</v>
      </c>
      <c r="C54" s="5" t="s">
        <v>21</v>
      </c>
      <c r="D54" s="5" t="s">
        <v>59</v>
      </c>
      <c r="E54" s="6"/>
    </row>
    <row r="55" ht="15.75" customHeight="1" outlineLevel="1">
      <c r="A55" s="3">
        <v>54.0</v>
      </c>
      <c r="B55" s="4">
        <v>5.02004908E8</v>
      </c>
      <c r="C55" s="5" t="s">
        <v>21</v>
      </c>
      <c r="D55" s="5" t="s">
        <v>60</v>
      </c>
      <c r="E55" s="6"/>
    </row>
    <row r="56" ht="15.75" customHeight="1" outlineLevel="1">
      <c r="A56" s="3">
        <v>55.0</v>
      </c>
      <c r="B56" s="4">
        <v>5.02004915E8</v>
      </c>
      <c r="C56" s="5" t="s">
        <v>21</v>
      </c>
      <c r="D56" s="5" t="s">
        <v>61</v>
      </c>
      <c r="E56" s="6"/>
    </row>
    <row r="57" ht="15.75" customHeight="1" outlineLevel="1">
      <c r="A57" s="3">
        <v>56.0</v>
      </c>
      <c r="B57" s="4">
        <v>5.02005429E8</v>
      </c>
      <c r="C57" s="5" t="s">
        <v>21</v>
      </c>
      <c r="D57" s="5" t="s">
        <v>62</v>
      </c>
      <c r="E57" s="6"/>
    </row>
    <row r="58" ht="15.75" customHeight="1" outlineLevel="1">
      <c r="A58" s="3">
        <v>57.0</v>
      </c>
      <c r="B58" s="4">
        <v>5.0200493E8</v>
      </c>
      <c r="C58" s="5" t="s">
        <v>21</v>
      </c>
      <c r="D58" s="5" t="s">
        <v>63</v>
      </c>
      <c r="E58" s="6"/>
    </row>
    <row r="59" ht="15.75" customHeight="1" outlineLevel="1">
      <c r="A59" s="3">
        <v>58.0</v>
      </c>
      <c r="B59" s="4">
        <v>5.02005387E8</v>
      </c>
      <c r="C59" s="5" t="s">
        <v>21</v>
      </c>
      <c r="D59" s="5" t="s">
        <v>64</v>
      </c>
      <c r="E59" s="6"/>
    </row>
    <row r="60" ht="15.75" customHeight="1" outlineLevel="1">
      <c r="A60" s="3">
        <v>59.0</v>
      </c>
      <c r="B60" s="4">
        <v>5.0200537E8</v>
      </c>
      <c r="C60" s="5" t="s">
        <v>21</v>
      </c>
      <c r="D60" s="5" t="s">
        <v>65</v>
      </c>
      <c r="E60" s="6"/>
    </row>
    <row r="61" ht="15.75" customHeight="1" outlineLevel="1">
      <c r="A61" s="3">
        <v>60.0</v>
      </c>
      <c r="B61" s="4">
        <v>5.02005436E8</v>
      </c>
      <c r="C61" s="5" t="s">
        <v>21</v>
      </c>
      <c r="D61" s="5" t="s">
        <v>66</v>
      </c>
      <c r="E61" s="6"/>
    </row>
    <row r="62" ht="15.75" customHeight="1" outlineLevel="1">
      <c r="A62" s="3">
        <v>61.0</v>
      </c>
      <c r="B62" s="4">
        <v>5.0300534E8</v>
      </c>
      <c r="C62" s="5" t="s">
        <v>67</v>
      </c>
      <c r="D62" s="5" t="s">
        <v>68</v>
      </c>
      <c r="E62" s="6"/>
    </row>
    <row r="63" ht="15.75" customHeight="1" outlineLevel="1">
      <c r="A63" s="3">
        <v>62.0</v>
      </c>
      <c r="B63" s="4">
        <v>5.03005333E8</v>
      </c>
      <c r="C63" s="5" t="s">
        <v>67</v>
      </c>
      <c r="D63" s="5" t="s">
        <v>69</v>
      </c>
      <c r="E63" s="6"/>
    </row>
    <row r="64" ht="15.75" customHeight="1" outlineLevel="1">
      <c r="A64" s="3">
        <v>63.0</v>
      </c>
      <c r="B64" s="4">
        <v>5.03005365E8</v>
      </c>
      <c r="C64" s="5" t="s">
        <v>67</v>
      </c>
      <c r="D64" s="5" t="s">
        <v>70</v>
      </c>
      <c r="E64" s="6"/>
    </row>
    <row r="65" ht="15.75" customHeight="1" outlineLevel="1">
      <c r="A65" s="3">
        <v>64.0</v>
      </c>
      <c r="B65" s="4">
        <v>5.03005598E8</v>
      </c>
      <c r="C65" s="5" t="s">
        <v>67</v>
      </c>
      <c r="D65" s="5" t="s">
        <v>71</v>
      </c>
      <c r="E65" s="6"/>
    </row>
    <row r="66" ht="15.75" customHeight="1" outlineLevel="1">
      <c r="A66" s="3">
        <v>65.0</v>
      </c>
      <c r="B66" s="4">
        <v>5.03008849E8</v>
      </c>
      <c r="C66" s="5" t="s">
        <v>67</v>
      </c>
      <c r="D66" s="5" t="s">
        <v>72</v>
      </c>
      <c r="E66" s="6"/>
    </row>
    <row r="67" ht="15.75" customHeight="1" outlineLevel="1">
      <c r="A67" s="3">
        <v>66.0</v>
      </c>
      <c r="B67" s="4">
        <v>5.03005319E8</v>
      </c>
      <c r="C67" s="5" t="s">
        <v>67</v>
      </c>
      <c r="D67" s="5" t="s">
        <v>73</v>
      </c>
      <c r="E67" s="6"/>
    </row>
    <row r="68" ht="15.75" customHeight="1" outlineLevel="1">
      <c r="A68" s="3">
        <v>67.0</v>
      </c>
      <c r="B68" s="4">
        <v>5.03005291E8</v>
      </c>
      <c r="C68" s="5" t="s">
        <v>67</v>
      </c>
      <c r="D68" s="5" t="s">
        <v>74</v>
      </c>
      <c r="E68" s="6"/>
    </row>
    <row r="69" ht="15.75" customHeight="1" outlineLevel="1">
      <c r="A69" s="3">
        <v>68.0</v>
      </c>
      <c r="B69" s="4">
        <v>5.03005372E8</v>
      </c>
      <c r="C69" s="5" t="s">
        <v>67</v>
      </c>
      <c r="D69" s="5" t="s">
        <v>75</v>
      </c>
      <c r="E69" s="6"/>
    </row>
    <row r="70" ht="15.75" customHeight="1" outlineLevel="1">
      <c r="A70" s="3">
        <v>69.0</v>
      </c>
      <c r="B70" s="4">
        <v>5.03005326E8</v>
      </c>
      <c r="C70" s="5" t="s">
        <v>67</v>
      </c>
      <c r="D70" s="5" t="s">
        <v>76</v>
      </c>
      <c r="E70" s="6"/>
    </row>
    <row r="71" ht="15.75" customHeight="1" outlineLevel="1">
      <c r="A71" s="3">
        <v>70.0</v>
      </c>
      <c r="B71" s="4">
        <v>5.03005358E8</v>
      </c>
      <c r="C71" s="5" t="s">
        <v>67</v>
      </c>
      <c r="D71" s="5" t="s">
        <v>77</v>
      </c>
      <c r="E71" s="6"/>
    </row>
    <row r="72" ht="15.75" customHeight="1" outlineLevel="1">
      <c r="A72" s="3">
        <v>71.0</v>
      </c>
      <c r="B72" s="4">
        <v>5.03005421E8</v>
      </c>
      <c r="C72" s="5" t="s">
        <v>67</v>
      </c>
      <c r="D72" s="5" t="s">
        <v>78</v>
      </c>
      <c r="E72" s="6"/>
    </row>
    <row r="73" ht="15.75" customHeight="1" outlineLevel="1">
      <c r="A73" s="3">
        <v>72.0</v>
      </c>
      <c r="B73" s="4">
        <v>5.0300538E8</v>
      </c>
      <c r="C73" s="5" t="s">
        <v>67</v>
      </c>
      <c r="D73" s="5" t="s">
        <v>79</v>
      </c>
      <c r="E73" s="6"/>
    </row>
    <row r="74" ht="15.75" customHeight="1" outlineLevel="1">
      <c r="A74" s="3">
        <v>73.0</v>
      </c>
      <c r="B74" s="4">
        <v>5.0300546E8</v>
      </c>
      <c r="C74" s="5" t="s">
        <v>67</v>
      </c>
      <c r="D74" s="5" t="s">
        <v>80</v>
      </c>
      <c r="E74" s="6"/>
    </row>
    <row r="75" ht="15.75" customHeight="1" outlineLevel="1">
      <c r="A75" s="3">
        <v>74.0</v>
      </c>
      <c r="B75" s="4">
        <v>5.03005943E8</v>
      </c>
      <c r="C75" s="5" t="s">
        <v>67</v>
      </c>
      <c r="D75" s="5" t="s">
        <v>81</v>
      </c>
      <c r="E75" s="6"/>
    </row>
    <row r="76" ht="15.75" customHeight="1" outlineLevel="1">
      <c r="A76" s="3">
        <v>75.0</v>
      </c>
      <c r="B76" s="4">
        <v>5.0300453E8</v>
      </c>
      <c r="C76" s="5" t="s">
        <v>67</v>
      </c>
      <c r="D76" s="5" t="s">
        <v>82</v>
      </c>
      <c r="E76" s="6"/>
    </row>
    <row r="77" ht="15.75" customHeight="1" outlineLevel="1">
      <c r="A77" s="3">
        <v>76.0</v>
      </c>
      <c r="B77" s="4">
        <v>5.04036574E8</v>
      </c>
      <c r="C77" s="5" t="s">
        <v>83</v>
      </c>
      <c r="D77" s="5" t="s">
        <v>84</v>
      </c>
      <c r="E77" s="6"/>
    </row>
    <row r="78" ht="15.75" customHeight="1" outlineLevel="1">
      <c r="A78" s="3">
        <v>77.0</v>
      </c>
      <c r="B78" s="4">
        <v>5.04006379E8</v>
      </c>
      <c r="C78" s="5" t="s">
        <v>83</v>
      </c>
      <c r="D78" s="5" t="s">
        <v>85</v>
      </c>
      <c r="E78" s="6"/>
    </row>
    <row r="79" ht="15.75" customHeight="1" outlineLevel="1">
      <c r="A79" s="3">
        <v>78.0</v>
      </c>
      <c r="B79" s="4">
        <v>5.04006971E8</v>
      </c>
      <c r="C79" s="5" t="s">
        <v>83</v>
      </c>
      <c r="D79" s="5" t="s">
        <v>86</v>
      </c>
      <c r="E79" s="6"/>
    </row>
    <row r="80" ht="15.75" customHeight="1" outlineLevel="1">
      <c r="A80" s="3">
        <v>79.0</v>
      </c>
      <c r="B80" s="4">
        <v>5.04006724E8</v>
      </c>
      <c r="C80" s="5" t="s">
        <v>83</v>
      </c>
      <c r="D80" s="5" t="s">
        <v>87</v>
      </c>
      <c r="E80" s="6"/>
    </row>
    <row r="81" ht="15.75" customHeight="1" outlineLevel="1">
      <c r="A81" s="3">
        <v>80.0</v>
      </c>
      <c r="B81" s="4">
        <v>5.04009605E8</v>
      </c>
      <c r="C81" s="5" t="s">
        <v>83</v>
      </c>
      <c r="D81" s="5" t="s">
        <v>88</v>
      </c>
      <c r="E81" s="6"/>
    </row>
    <row r="82" ht="15.75" customHeight="1" outlineLevel="1">
      <c r="A82" s="3">
        <v>81.0</v>
      </c>
      <c r="B82" s="4">
        <v>5.04006467E8</v>
      </c>
      <c r="C82" s="5" t="s">
        <v>83</v>
      </c>
      <c r="D82" s="5" t="s">
        <v>89</v>
      </c>
      <c r="E82" s="6"/>
    </row>
    <row r="83" ht="15.75" customHeight="1" outlineLevel="1">
      <c r="A83" s="3">
        <v>82.0</v>
      </c>
      <c r="B83" s="4">
        <v>5.04006474E8</v>
      </c>
      <c r="C83" s="5" t="s">
        <v>83</v>
      </c>
      <c r="D83" s="5" t="s">
        <v>90</v>
      </c>
      <c r="E83" s="6"/>
    </row>
    <row r="84" ht="15.75" customHeight="1" outlineLevel="1">
      <c r="A84" s="3">
        <v>83.0</v>
      </c>
      <c r="B84" s="4">
        <v>5.04005569E8</v>
      </c>
      <c r="C84" s="5" t="s">
        <v>83</v>
      </c>
      <c r="D84" s="5" t="s">
        <v>91</v>
      </c>
      <c r="E84" s="6"/>
    </row>
    <row r="85" ht="15.75" customHeight="1" outlineLevel="1">
      <c r="A85" s="3">
        <v>84.0</v>
      </c>
      <c r="B85" s="4">
        <v>5.04016585E8</v>
      </c>
      <c r="C85" s="5" t="s">
        <v>83</v>
      </c>
      <c r="D85" s="5" t="s">
        <v>92</v>
      </c>
      <c r="E85" s="6"/>
    </row>
    <row r="86" ht="15.75" customHeight="1" outlineLevel="1">
      <c r="A86" s="3">
        <v>85.0</v>
      </c>
      <c r="B86" s="4">
        <v>5.04007005E8</v>
      </c>
      <c r="C86" s="5" t="s">
        <v>83</v>
      </c>
      <c r="D86" s="5" t="s">
        <v>93</v>
      </c>
      <c r="E86" s="6"/>
    </row>
    <row r="87" ht="15.75" customHeight="1" outlineLevel="1">
      <c r="A87" s="3">
        <v>86.0</v>
      </c>
      <c r="B87" s="4">
        <v>5.04008496E8</v>
      </c>
      <c r="C87" s="5" t="s">
        <v>83</v>
      </c>
      <c r="D87" s="5" t="s">
        <v>94</v>
      </c>
      <c r="E87" s="6"/>
    </row>
    <row r="88" ht="15.75" customHeight="1" outlineLevel="1">
      <c r="A88" s="3">
        <v>87.0</v>
      </c>
      <c r="B88" s="4">
        <v>5.04006386E8</v>
      </c>
      <c r="C88" s="5" t="s">
        <v>83</v>
      </c>
      <c r="D88" s="5" t="s">
        <v>95</v>
      </c>
      <c r="E88" s="6"/>
    </row>
    <row r="89" ht="15.75" customHeight="1" outlineLevel="1">
      <c r="A89" s="3">
        <v>88.0</v>
      </c>
      <c r="B89" s="4">
        <v>5.04006996E8</v>
      </c>
      <c r="C89" s="5" t="s">
        <v>83</v>
      </c>
      <c r="D89" s="5" t="s">
        <v>96</v>
      </c>
      <c r="E89" s="6"/>
    </row>
    <row r="90" ht="15.75" customHeight="1" outlineLevel="1">
      <c r="A90" s="3">
        <v>89.0</v>
      </c>
      <c r="B90" s="4">
        <v>5.04006481E8</v>
      </c>
      <c r="C90" s="5" t="s">
        <v>83</v>
      </c>
      <c r="D90" s="5" t="s">
        <v>97</v>
      </c>
      <c r="E90" s="6"/>
    </row>
    <row r="91" ht="15.75" customHeight="1" outlineLevel="1">
      <c r="A91" s="3">
        <v>90.0</v>
      </c>
      <c r="B91" s="4">
        <v>5.04006957E8</v>
      </c>
      <c r="C91" s="5" t="s">
        <v>83</v>
      </c>
      <c r="D91" s="5" t="s">
        <v>98</v>
      </c>
      <c r="E91" s="6"/>
    </row>
    <row r="92" ht="15.75" customHeight="1" outlineLevel="1">
      <c r="A92" s="3">
        <v>91.0</v>
      </c>
      <c r="B92" s="4">
        <v>5.04006227E8</v>
      </c>
      <c r="C92" s="5" t="s">
        <v>83</v>
      </c>
      <c r="D92" s="5" t="s">
        <v>99</v>
      </c>
      <c r="E92" s="6"/>
    </row>
    <row r="93" ht="15.75" customHeight="1" outlineLevel="1">
      <c r="A93" s="3">
        <v>92.0</v>
      </c>
      <c r="B93" s="4">
        <v>5.04007132E8</v>
      </c>
      <c r="C93" s="5" t="s">
        <v>83</v>
      </c>
      <c r="D93" s="5" t="s">
        <v>100</v>
      </c>
      <c r="E93" s="6"/>
    </row>
    <row r="94" ht="15.75" customHeight="1" outlineLevel="1">
      <c r="A94" s="3">
        <v>93.0</v>
      </c>
      <c r="B94" s="4">
        <v>5.04008489E8</v>
      </c>
      <c r="C94" s="5" t="s">
        <v>83</v>
      </c>
      <c r="D94" s="5" t="s">
        <v>101</v>
      </c>
      <c r="E94" s="6"/>
    </row>
    <row r="95" ht="15.75" customHeight="1" outlineLevel="1">
      <c r="A95" s="3">
        <v>94.0</v>
      </c>
      <c r="B95" s="4">
        <v>5.0400621E8</v>
      </c>
      <c r="C95" s="5" t="s">
        <v>83</v>
      </c>
      <c r="D95" s="5" t="s">
        <v>102</v>
      </c>
      <c r="E95" s="6"/>
    </row>
    <row r="96" ht="15.75" customHeight="1" outlineLevel="1">
      <c r="A96" s="3">
        <v>95.0</v>
      </c>
      <c r="B96" s="4">
        <v>5.04006516E8</v>
      </c>
      <c r="C96" s="5" t="s">
        <v>83</v>
      </c>
      <c r="D96" s="5" t="s">
        <v>103</v>
      </c>
      <c r="E96" s="6"/>
    </row>
    <row r="97" ht="15.75" customHeight="1" outlineLevel="1">
      <c r="A97" s="3">
        <v>96.0</v>
      </c>
      <c r="B97" s="4">
        <v>5.05002842E8</v>
      </c>
      <c r="C97" s="5" t="s">
        <v>104</v>
      </c>
      <c r="D97" s="5" t="s">
        <v>105</v>
      </c>
      <c r="E97" s="6"/>
    </row>
    <row r="98" ht="15.75" customHeight="1" outlineLevel="1">
      <c r="A98" s="3">
        <v>97.0</v>
      </c>
      <c r="B98" s="4">
        <v>5.05002803E8</v>
      </c>
      <c r="C98" s="5" t="s">
        <v>104</v>
      </c>
      <c r="D98" s="5" t="s">
        <v>106</v>
      </c>
      <c r="E98" s="6"/>
    </row>
    <row r="99" ht="15.75" customHeight="1" outlineLevel="1">
      <c r="A99" s="3">
        <v>98.0</v>
      </c>
      <c r="B99" s="4">
        <v>5.0500281E8</v>
      </c>
      <c r="C99" s="5" t="s">
        <v>104</v>
      </c>
      <c r="D99" s="5" t="s">
        <v>107</v>
      </c>
      <c r="E99" s="6"/>
    </row>
    <row r="100" ht="15.75" customHeight="1" outlineLevel="1">
      <c r="A100" s="3">
        <v>99.0</v>
      </c>
      <c r="B100" s="4">
        <v>5.05002828E8</v>
      </c>
      <c r="C100" s="5" t="s">
        <v>104</v>
      </c>
      <c r="D100" s="5" t="s">
        <v>108</v>
      </c>
      <c r="E100" s="6"/>
    </row>
    <row r="101" ht="15.75" customHeight="1" outlineLevel="1">
      <c r="A101" s="3">
        <v>100.0</v>
      </c>
      <c r="B101" s="4">
        <v>5.0500285E8</v>
      </c>
      <c r="C101" s="5" t="s">
        <v>104</v>
      </c>
      <c r="D101" s="5" t="s">
        <v>109</v>
      </c>
      <c r="E101" s="6"/>
    </row>
    <row r="102" ht="15.75" customHeight="1" outlineLevel="1">
      <c r="A102" s="3">
        <v>101.0</v>
      </c>
      <c r="B102" s="4">
        <v>5.05002793E8</v>
      </c>
      <c r="C102" s="5" t="s">
        <v>104</v>
      </c>
      <c r="D102" s="5" t="s">
        <v>110</v>
      </c>
      <c r="E102" s="6"/>
    </row>
    <row r="103" ht="15.75" customHeight="1" outlineLevel="1">
      <c r="A103" s="3">
        <v>102.0</v>
      </c>
      <c r="B103" s="4">
        <v>5.05002786E8</v>
      </c>
      <c r="C103" s="5" t="s">
        <v>104</v>
      </c>
      <c r="D103" s="5" t="s">
        <v>111</v>
      </c>
      <c r="E103" s="6"/>
    </row>
    <row r="104" ht="15.75" customHeight="1" outlineLevel="1">
      <c r="A104" s="3">
        <v>103.0</v>
      </c>
      <c r="B104" s="4">
        <v>5.05002715E8</v>
      </c>
      <c r="C104" s="5" t="s">
        <v>104</v>
      </c>
      <c r="D104" s="5" t="s">
        <v>112</v>
      </c>
      <c r="E104" s="6"/>
    </row>
    <row r="105" ht="15.75" customHeight="1" outlineLevel="1">
      <c r="A105" s="3">
        <v>104.0</v>
      </c>
      <c r="B105" s="4">
        <v>5.05002754E8</v>
      </c>
      <c r="C105" s="5" t="s">
        <v>104</v>
      </c>
      <c r="D105" s="5" t="s">
        <v>113</v>
      </c>
      <c r="E105" s="6"/>
    </row>
    <row r="106" ht="15.75" customHeight="1" outlineLevel="1">
      <c r="A106" s="3">
        <v>105.0</v>
      </c>
      <c r="B106" s="4">
        <v>5.05002899E8</v>
      </c>
      <c r="C106" s="5" t="s">
        <v>104</v>
      </c>
      <c r="D106" s="5" t="s">
        <v>114</v>
      </c>
      <c r="E106" s="6"/>
    </row>
    <row r="107" ht="15.75" customHeight="1" outlineLevel="1">
      <c r="A107" s="3">
        <v>106.0</v>
      </c>
      <c r="B107" s="4">
        <v>5.05002761E8</v>
      </c>
      <c r="C107" s="5" t="s">
        <v>104</v>
      </c>
      <c r="D107" s="5" t="s">
        <v>115</v>
      </c>
      <c r="E107" s="6"/>
    </row>
    <row r="108" ht="15.75" customHeight="1" outlineLevel="1">
      <c r="A108" s="3">
        <v>107.0</v>
      </c>
      <c r="B108" s="4">
        <v>5.05002835E8</v>
      </c>
      <c r="C108" s="5" t="s">
        <v>104</v>
      </c>
      <c r="D108" s="5" t="s">
        <v>116</v>
      </c>
      <c r="E108" s="6"/>
    </row>
    <row r="109" ht="15.75" customHeight="1" outlineLevel="1">
      <c r="A109" s="3">
        <v>108.0</v>
      </c>
      <c r="B109" s="4">
        <v>5.05002708E8</v>
      </c>
      <c r="C109" s="5" t="s">
        <v>104</v>
      </c>
      <c r="D109" s="5" t="s">
        <v>117</v>
      </c>
      <c r="E109" s="6"/>
    </row>
    <row r="110" ht="15.75" customHeight="1" outlineLevel="1">
      <c r="A110" s="3">
        <v>109.0</v>
      </c>
      <c r="B110" s="4">
        <v>5.05007551E8</v>
      </c>
      <c r="C110" s="5" t="s">
        <v>104</v>
      </c>
      <c r="D110" s="5" t="s">
        <v>118</v>
      </c>
      <c r="E110" s="6"/>
    </row>
    <row r="111" ht="15.75" customHeight="1" outlineLevel="1">
      <c r="A111" s="3">
        <v>110.0</v>
      </c>
      <c r="B111" s="4">
        <v>5.05002779E8</v>
      </c>
      <c r="C111" s="5" t="s">
        <v>104</v>
      </c>
      <c r="D111" s="5" t="s">
        <v>119</v>
      </c>
      <c r="E111" s="6"/>
    </row>
    <row r="112" ht="15.75" customHeight="1" outlineLevel="1">
      <c r="A112" s="3">
        <v>111.0</v>
      </c>
      <c r="B112" s="4">
        <v>5.0500273E8</v>
      </c>
      <c r="C112" s="5" t="s">
        <v>104</v>
      </c>
      <c r="D112" s="5" t="s">
        <v>120</v>
      </c>
      <c r="E112" s="6"/>
    </row>
    <row r="113" ht="15.75" customHeight="1" outlineLevel="1">
      <c r="A113" s="3">
        <v>112.0</v>
      </c>
      <c r="B113" s="4">
        <v>5.05002747E8</v>
      </c>
      <c r="C113" s="5" t="s">
        <v>104</v>
      </c>
      <c r="D113" s="5" t="s">
        <v>121</v>
      </c>
      <c r="E113" s="6"/>
    </row>
    <row r="114" ht="15.75" customHeight="1" outlineLevel="1">
      <c r="A114" s="3">
        <v>113.0</v>
      </c>
      <c r="B114" s="4">
        <v>5.05002874E8</v>
      </c>
      <c r="C114" s="5" t="s">
        <v>104</v>
      </c>
      <c r="D114" s="5" t="s">
        <v>122</v>
      </c>
      <c r="E114" s="6"/>
    </row>
    <row r="115" ht="15.75" customHeight="1" outlineLevel="1">
      <c r="A115" s="3">
        <v>114.0</v>
      </c>
      <c r="B115" s="4">
        <v>5.05002881E8</v>
      </c>
      <c r="C115" s="5" t="s">
        <v>104</v>
      </c>
      <c r="D115" s="5" t="s">
        <v>123</v>
      </c>
      <c r="E115" s="6"/>
    </row>
    <row r="116" ht="15.75" customHeight="1" outlineLevel="1">
      <c r="A116" s="3">
        <v>115.0</v>
      </c>
      <c r="B116" s="4">
        <v>5.05002722E8</v>
      </c>
      <c r="C116" s="5" t="s">
        <v>104</v>
      </c>
      <c r="D116" s="5" t="s">
        <v>124</v>
      </c>
      <c r="E116" s="6"/>
    </row>
    <row r="117" ht="15.75" customHeight="1" outlineLevel="1">
      <c r="A117" s="3">
        <v>116.0</v>
      </c>
      <c r="B117" s="4">
        <v>5.05055058E8</v>
      </c>
      <c r="C117" s="5" t="s">
        <v>104</v>
      </c>
      <c r="D117" s="5" t="s">
        <v>125</v>
      </c>
      <c r="E117" s="6"/>
    </row>
    <row r="118" ht="15.75" customHeight="1" outlineLevel="1">
      <c r="A118" s="3">
        <v>117.0</v>
      </c>
      <c r="B118" s="4">
        <v>5.3800234E8</v>
      </c>
      <c r="C118" s="5" t="s">
        <v>126</v>
      </c>
      <c r="D118" s="5" t="s">
        <v>127</v>
      </c>
      <c r="E118" s="6"/>
    </row>
    <row r="119" ht="15.75" customHeight="1" outlineLevel="1">
      <c r="A119" s="3">
        <v>118.0</v>
      </c>
      <c r="B119" s="4">
        <v>5.38001925E8</v>
      </c>
      <c r="C119" s="5" t="s">
        <v>126</v>
      </c>
      <c r="D119" s="5" t="s">
        <v>128</v>
      </c>
      <c r="E119" s="6"/>
    </row>
    <row r="120" ht="15.75" customHeight="1" outlineLevel="1">
      <c r="A120" s="3">
        <v>119.0</v>
      </c>
      <c r="B120" s="4">
        <v>5.38002284E8</v>
      </c>
      <c r="C120" s="5" t="s">
        <v>126</v>
      </c>
      <c r="D120" s="5" t="s">
        <v>129</v>
      </c>
      <c r="E120" s="6"/>
    </row>
    <row r="121" ht="15.75" customHeight="1" outlineLevel="1">
      <c r="A121" s="3">
        <v>120.0</v>
      </c>
      <c r="B121" s="4">
        <v>5.38001971E8</v>
      </c>
      <c r="C121" s="5" t="s">
        <v>126</v>
      </c>
      <c r="D121" s="5" t="s">
        <v>130</v>
      </c>
      <c r="E121" s="6"/>
    </row>
    <row r="122" ht="15.75" customHeight="1" outlineLevel="1">
      <c r="A122" s="3">
        <v>121.0</v>
      </c>
      <c r="B122" s="4">
        <v>5.38011151E8</v>
      </c>
      <c r="C122" s="5" t="s">
        <v>126</v>
      </c>
      <c r="D122" s="5" t="s">
        <v>131</v>
      </c>
      <c r="E122" s="6"/>
    </row>
    <row r="123" ht="15.75" customHeight="1" outlineLevel="1">
      <c r="A123" s="3">
        <v>122.0</v>
      </c>
      <c r="B123" s="4">
        <v>5.38002012E8</v>
      </c>
      <c r="C123" s="5" t="s">
        <v>126</v>
      </c>
      <c r="D123" s="5" t="s">
        <v>132</v>
      </c>
      <c r="E123" s="6"/>
    </row>
    <row r="124" ht="15.75" customHeight="1" outlineLevel="1">
      <c r="A124" s="3">
        <v>123.0</v>
      </c>
      <c r="B124" s="4">
        <v>5.381046E8</v>
      </c>
      <c r="C124" s="5" t="s">
        <v>126</v>
      </c>
      <c r="D124" s="5" t="s">
        <v>133</v>
      </c>
      <c r="E124" s="6"/>
    </row>
    <row r="125" ht="15.75" customHeight="1" outlineLevel="1">
      <c r="A125" s="3">
        <v>124.0</v>
      </c>
      <c r="B125" s="4">
        <v>5.0606602E8</v>
      </c>
      <c r="C125" s="5" t="s">
        <v>134</v>
      </c>
      <c r="D125" s="5" t="s">
        <v>135</v>
      </c>
      <c r="E125" s="6"/>
    </row>
    <row r="126" ht="15.75" customHeight="1" outlineLevel="1">
      <c r="A126" s="3">
        <v>125.0</v>
      </c>
      <c r="B126" s="4">
        <v>5.06006208E8</v>
      </c>
      <c r="C126" s="5" t="s">
        <v>134</v>
      </c>
      <c r="D126" s="5" t="s">
        <v>136</v>
      </c>
      <c r="E126" s="6"/>
    </row>
    <row r="127" ht="15.75" customHeight="1" outlineLevel="1">
      <c r="A127" s="3">
        <v>126.0</v>
      </c>
      <c r="B127" s="4">
        <v>5.06006173E8</v>
      </c>
      <c r="C127" s="5" t="s">
        <v>134</v>
      </c>
      <c r="D127" s="5" t="s">
        <v>137</v>
      </c>
      <c r="E127" s="6"/>
    </row>
    <row r="128" ht="15.75" customHeight="1" outlineLevel="1">
      <c r="A128" s="3">
        <v>127.0</v>
      </c>
      <c r="B128" s="4">
        <v>5.06005839E8</v>
      </c>
      <c r="C128" s="5" t="s">
        <v>134</v>
      </c>
      <c r="D128" s="5" t="s">
        <v>138</v>
      </c>
      <c r="E128" s="6"/>
    </row>
    <row r="129" ht="15.75" customHeight="1" outlineLevel="1">
      <c r="A129" s="3">
        <v>128.0</v>
      </c>
      <c r="B129" s="4">
        <v>5.06005885E8</v>
      </c>
      <c r="C129" s="5" t="s">
        <v>134</v>
      </c>
      <c r="D129" s="5" t="s">
        <v>139</v>
      </c>
      <c r="E129" s="6"/>
    </row>
    <row r="130" ht="15.75" customHeight="1" outlineLevel="1">
      <c r="A130" s="3">
        <v>129.0</v>
      </c>
      <c r="B130" s="4">
        <v>5.0600578E8</v>
      </c>
      <c r="C130" s="5" t="s">
        <v>134</v>
      </c>
      <c r="D130" s="5" t="s">
        <v>140</v>
      </c>
      <c r="E130" s="6"/>
    </row>
    <row r="131" ht="15.75" customHeight="1" outlineLevel="1">
      <c r="A131" s="3">
        <v>130.0</v>
      </c>
      <c r="B131" s="4">
        <v>5.06006141E8</v>
      </c>
      <c r="C131" s="5" t="s">
        <v>134</v>
      </c>
      <c r="D131" s="5" t="s">
        <v>141</v>
      </c>
      <c r="E131" s="6"/>
    </row>
    <row r="132" ht="15.75" customHeight="1" outlineLevel="1">
      <c r="A132" s="3">
        <v>131.0</v>
      </c>
      <c r="B132" s="4">
        <v>5.06005772E8</v>
      </c>
      <c r="C132" s="5" t="s">
        <v>134</v>
      </c>
      <c r="D132" s="5" t="s">
        <v>142</v>
      </c>
      <c r="E132" s="6"/>
    </row>
    <row r="133" ht="15.75" customHeight="1" outlineLevel="1">
      <c r="A133" s="3">
        <v>132.0</v>
      </c>
      <c r="B133" s="4">
        <v>5.06006102E8</v>
      </c>
      <c r="C133" s="5" t="s">
        <v>134</v>
      </c>
      <c r="D133" s="5" t="s">
        <v>143</v>
      </c>
      <c r="E133" s="6"/>
    </row>
    <row r="134" ht="15.75" customHeight="1" outlineLevel="1">
      <c r="A134" s="3">
        <v>133.0</v>
      </c>
      <c r="B134" s="4">
        <v>5.06006198E8</v>
      </c>
      <c r="C134" s="5" t="s">
        <v>134</v>
      </c>
      <c r="D134" s="5" t="s">
        <v>144</v>
      </c>
      <c r="E134" s="6"/>
    </row>
    <row r="135" ht="15.75" customHeight="1" outlineLevel="1">
      <c r="A135" s="3">
        <v>134.0</v>
      </c>
      <c r="B135" s="4">
        <v>5.06005941E8</v>
      </c>
      <c r="C135" s="5" t="s">
        <v>134</v>
      </c>
      <c r="D135" s="5" t="s">
        <v>145</v>
      </c>
      <c r="E135" s="6"/>
    </row>
    <row r="136" ht="15.75" customHeight="1" outlineLevel="1">
      <c r="A136" s="3">
        <v>135.0</v>
      </c>
      <c r="B136" s="4">
        <v>5.0600611E8</v>
      </c>
      <c r="C136" s="5" t="s">
        <v>134</v>
      </c>
      <c r="D136" s="5" t="s">
        <v>146</v>
      </c>
      <c r="E136" s="6"/>
    </row>
    <row r="137" ht="15.75" customHeight="1" outlineLevel="1">
      <c r="A137" s="3">
        <v>136.0</v>
      </c>
      <c r="B137" s="4">
        <v>5.06005853E8</v>
      </c>
      <c r="C137" s="5" t="s">
        <v>134</v>
      </c>
      <c r="D137" s="5" t="s">
        <v>147</v>
      </c>
      <c r="E137" s="6"/>
    </row>
    <row r="138" ht="15.75" customHeight="1" outlineLevel="1">
      <c r="A138" s="3">
        <v>137.0</v>
      </c>
      <c r="B138" s="4">
        <v>5.06005878E8</v>
      </c>
      <c r="C138" s="5" t="s">
        <v>134</v>
      </c>
      <c r="D138" s="5" t="s">
        <v>148</v>
      </c>
      <c r="E138" s="6"/>
    </row>
    <row r="139" ht="15.75" customHeight="1" outlineLevel="1">
      <c r="A139" s="3">
        <v>138.0</v>
      </c>
      <c r="B139" s="4">
        <v>5.06006134E8</v>
      </c>
      <c r="C139" s="5" t="s">
        <v>134</v>
      </c>
      <c r="D139" s="5" t="s">
        <v>149</v>
      </c>
      <c r="E139" s="6"/>
    </row>
    <row r="140" ht="15.75" customHeight="1" outlineLevel="1">
      <c r="A140" s="3">
        <v>139.0</v>
      </c>
      <c r="B140" s="4">
        <v>5.06006159E8</v>
      </c>
      <c r="C140" s="5" t="s">
        <v>134</v>
      </c>
      <c r="D140" s="5" t="s">
        <v>150</v>
      </c>
      <c r="E140" s="6"/>
    </row>
    <row r="141" ht="15.75" customHeight="1" outlineLevel="1">
      <c r="A141" s="3">
        <v>140.0</v>
      </c>
      <c r="B141" s="4">
        <v>5.06005892E8</v>
      </c>
      <c r="C141" s="5" t="s">
        <v>134</v>
      </c>
      <c r="D141" s="5" t="s">
        <v>151</v>
      </c>
      <c r="E141" s="6"/>
    </row>
    <row r="142" ht="15.75" customHeight="1" outlineLevel="1">
      <c r="A142" s="3">
        <v>141.0</v>
      </c>
      <c r="B142" s="4">
        <v>5.06005846E8</v>
      </c>
      <c r="C142" s="5" t="s">
        <v>134</v>
      </c>
      <c r="D142" s="5" t="s">
        <v>152</v>
      </c>
      <c r="E142" s="6"/>
    </row>
    <row r="143" ht="15.75" customHeight="1" outlineLevel="1">
      <c r="A143" s="3">
        <v>142.0</v>
      </c>
      <c r="B143" s="4">
        <v>5.0600586E8</v>
      </c>
      <c r="C143" s="5" t="s">
        <v>134</v>
      </c>
      <c r="D143" s="5" t="s">
        <v>153</v>
      </c>
      <c r="E143" s="6"/>
    </row>
    <row r="144" ht="15.75" customHeight="1" outlineLevel="1">
      <c r="A144" s="3">
        <v>143.0</v>
      </c>
      <c r="B144" s="4">
        <v>5.06006166E8</v>
      </c>
      <c r="C144" s="5" t="s">
        <v>134</v>
      </c>
      <c r="D144" s="5" t="s">
        <v>154</v>
      </c>
      <c r="E144" s="6"/>
    </row>
    <row r="145" ht="15.75" customHeight="1" outlineLevel="1">
      <c r="A145" s="3">
        <v>144.0</v>
      </c>
      <c r="B145" s="4">
        <v>5.06006254E8</v>
      </c>
      <c r="C145" s="5" t="s">
        <v>134</v>
      </c>
      <c r="D145" s="5" t="s">
        <v>155</v>
      </c>
      <c r="E145" s="6"/>
    </row>
    <row r="146" ht="15.75" customHeight="1" outlineLevel="1">
      <c r="A146" s="3">
        <v>145.0</v>
      </c>
      <c r="B146" s="4">
        <v>5.06006127E8</v>
      </c>
      <c r="C146" s="5" t="s">
        <v>134</v>
      </c>
      <c r="D146" s="5" t="s">
        <v>156</v>
      </c>
      <c r="E146" s="6"/>
    </row>
    <row r="147" ht="15.75" customHeight="1" outlineLevel="1">
      <c r="A147" s="3">
        <v>146.0</v>
      </c>
      <c r="B147" s="4">
        <v>5.0600618E8</v>
      </c>
      <c r="C147" s="5" t="s">
        <v>134</v>
      </c>
      <c r="D147" s="5" t="s">
        <v>157</v>
      </c>
      <c r="E147" s="6"/>
    </row>
    <row r="148" ht="15.75" customHeight="1" outlineLevel="1">
      <c r="A148" s="3">
        <v>147.0</v>
      </c>
      <c r="B148" s="4">
        <v>5.06006222E8</v>
      </c>
      <c r="C148" s="5" t="s">
        <v>134</v>
      </c>
      <c r="D148" s="5" t="s">
        <v>158</v>
      </c>
      <c r="E148" s="6"/>
    </row>
    <row r="149" ht="15.75" customHeight="1" outlineLevel="1">
      <c r="A149" s="3">
        <v>148.0</v>
      </c>
      <c r="B149" s="4">
        <v>5.06065764E8</v>
      </c>
      <c r="C149" s="5" t="s">
        <v>134</v>
      </c>
      <c r="D149" s="5" t="s">
        <v>159</v>
      </c>
      <c r="E149" s="6"/>
    </row>
    <row r="150" ht="15.75" customHeight="1" outlineLevel="1">
      <c r="A150" s="3">
        <v>149.0</v>
      </c>
      <c r="B150" s="4">
        <v>5.06006261E8</v>
      </c>
      <c r="C150" s="5" t="s">
        <v>134</v>
      </c>
      <c r="D150" s="5" t="s">
        <v>160</v>
      </c>
      <c r="E150" s="6"/>
    </row>
    <row r="151" ht="15.75" customHeight="1" outlineLevel="1">
      <c r="A151" s="3">
        <v>150.0</v>
      </c>
      <c r="B151" s="4">
        <v>5.06006247E8</v>
      </c>
      <c r="C151" s="5" t="s">
        <v>134</v>
      </c>
      <c r="D151" s="5" t="s">
        <v>161</v>
      </c>
      <c r="E151" s="6"/>
    </row>
    <row r="152" ht="15.75" customHeight="1" outlineLevel="1">
      <c r="A152" s="3">
        <v>151.0</v>
      </c>
      <c r="B152" s="4">
        <v>5.07009642E8</v>
      </c>
      <c r="C152" s="5" t="s">
        <v>162</v>
      </c>
      <c r="D152" s="5" t="s">
        <v>163</v>
      </c>
      <c r="E152" s="6"/>
    </row>
    <row r="153" ht="15.75" customHeight="1" outlineLevel="1">
      <c r="A153" s="3">
        <v>152.0</v>
      </c>
      <c r="B153" s="4">
        <v>5.07009667E8</v>
      </c>
      <c r="C153" s="5" t="s">
        <v>162</v>
      </c>
      <c r="D153" s="5" t="s">
        <v>164</v>
      </c>
      <c r="E153" s="6"/>
    </row>
    <row r="154" ht="15.75" customHeight="1" outlineLevel="1">
      <c r="A154" s="3">
        <v>153.0</v>
      </c>
      <c r="B154" s="4">
        <v>5.0700977E8</v>
      </c>
      <c r="C154" s="5" t="s">
        <v>162</v>
      </c>
      <c r="D154" s="5" t="s">
        <v>165</v>
      </c>
      <c r="E154" s="6"/>
    </row>
    <row r="155" ht="15.75" customHeight="1" outlineLevel="1">
      <c r="A155" s="3">
        <v>154.0</v>
      </c>
      <c r="B155" s="4">
        <v>5.07009674E8</v>
      </c>
      <c r="C155" s="5" t="s">
        <v>162</v>
      </c>
      <c r="D155" s="5" t="s">
        <v>166</v>
      </c>
      <c r="E155" s="6"/>
    </row>
    <row r="156" ht="15.75" customHeight="1" outlineLevel="1">
      <c r="A156" s="3">
        <v>155.0</v>
      </c>
      <c r="B156" s="4">
        <v>5.07009699E8</v>
      </c>
      <c r="C156" s="5" t="s">
        <v>162</v>
      </c>
      <c r="D156" s="5" t="s">
        <v>167</v>
      </c>
      <c r="E156" s="6"/>
    </row>
    <row r="157" ht="15.75" customHeight="1" outlineLevel="1">
      <c r="A157" s="3">
        <v>156.0</v>
      </c>
      <c r="B157" s="4">
        <v>5.07019986E8</v>
      </c>
      <c r="C157" s="5" t="s">
        <v>162</v>
      </c>
      <c r="D157" s="5" t="s">
        <v>168</v>
      </c>
      <c r="E157" s="6"/>
    </row>
    <row r="158" ht="15.75" customHeight="1" outlineLevel="1">
      <c r="A158" s="3">
        <v>157.0</v>
      </c>
      <c r="B158" s="4">
        <v>5.07009709E8</v>
      </c>
      <c r="C158" s="5" t="s">
        <v>162</v>
      </c>
      <c r="D158" s="5" t="s">
        <v>169</v>
      </c>
      <c r="E158" s="6"/>
    </row>
    <row r="159" ht="15.75" customHeight="1" outlineLevel="1">
      <c r="A159" s="3">
        <v>158.0</v>
      </c>
      <c r="B159" s="4">
        <v>5.0700973E8</v>
      </c>
      <c r="C159" s="5" t="s">
        <v>162</v>
      </c>
      <c r="D159" s="5" t="s">
        <v>170</v>
      </c>
      <c r="E159" s="6"/>
    </row>
    <row r="160" ht="15.75" customHeight="1" outlineLevel="1">
      <c r="A160" s="3">
        <v>159.0</v>
      </c>
      <c r="B160" s="4">
        <v>5.43017631E8</v>
      </c>
      <c r="C160" s="5" t="s">
        <v>162</v>
      </c>
      <c r="D160" s="5" t="s">
        <v>171</v>
      </c>
      <c r="E160" s="6"/>
    </row>
    <row r="161" ht="15.75" customHeight="1" outlineLevel="1">
      <c r="A161" s="3">
        <v>160.0</v>
      </c>
      <c r="B161" s="4">
        <v>5.07009723E8</v>
      </c>
      <c r="C161" s="5" t="s">
        <v>162</v>
      </c>
      <c r="D161" s="5" t="s">
        <v>172</v>
      </c>
      <c r="E161" s="6"/>
    </row>
    <row r="162" ht="15.75" customHeight="1" outlineLevel="1">
      <c r="A162" s="3">
        <v>161.0</v>
      </c>
      <c r="B162" s="4">
        <v>5.07009716E8</v>
      </c>
      <c r="C162" s="5" t="s">
        <v>162</v>
      </c>
      <c r="D162" s="5" t="s">
        <v>173</v>
      </c>
      <c r="E162" s="6"/>
    </row>
    <row r="163" ht="15.75" customHeight="1" outlineLevel="1">
      <c r="A163" s="3">
        <v>162.0</v>
      </c>
      <c r="B163" s="4">
        <v>5.07020082E8</v>
      </c>
      <c r="C163" s="5" t="s">
        <v>162</v>
      </c>
      <c r="D163" s="5" t="s">
        <v>174</v>
      </c>
      <c r="E163" s="6"/>
    </row>
    <row r="164" ht="15.75" customHeight="1" outlineLevel="1">
      <c r="A164" s="3">
        <v>163.0</v>
      </c>
      <c r="B164" s="4">
        <v>5.0701205E8</v>
      </c>
      <c r="C164" s="5" t="s">
        <v>162</v>
      </c>
      <c r="D164" s="5" t="s">
        <v>175</v>
      </c>
      <c r="E164" s="6"/>
    </row>
    <row r="165" ht="15.75" customHeight="1" outlineLevel="1">
      <c r="A165" s="3">
        <v>164.0</v>
      </c>
      <c r="B165" s="4">
        <v>5.07009755E8</v>
      </c>
      <c r="C165" s="5" t="s">
        <v>162</v>
      </c>
      <c r="D165" s="5" t="s">
        <v>176</v>
      </c>
      <c r="E165" s="6"/>
    </row>
    <row r="166" ht="15.75" customHeight="1" outlineLevel="1">
      <c r="A166" s="3">
        <v>165.0</v>
      </c>
      <c r="B166" s="4">
        <v>5.07004147E8</v>
      </c>
      <c r="C166" s="5" t="s">
        <v>162</v>
      </c>
      <c r="D166" s="5" t="s">
        <v>177</v>
      </c>
      <c r="E166" s="6"/>
    </row>
    <row r="167" ht="15.75" customHeight="1" outlineLevel="1">
      <c r="A167" s="3">
        <v>166.0</v>
      </c>
      <c r="B167" s="4">
        <v>5.07009681E8</v>
      </c>
      <c r="C167" s="5" t="s">
        <v>162</v>
      </c>
      <c r="D167" s="5" t="s">
        <v>178</v>
      </c>
      <c r="E167" s="6"/>
    </row>
    <row r="168" ht="15.75" customHeight="1" outlineLevel="1">
      <c r="A168" s="3">
        <v>167.0</v>
      </c>
      <c r="B168" s="4">
        <v>5.0702054E8</v>
      </c>
      <c r="C168" s="5" t="s">
        <v>162</v>
      </c>
      <c r="D168" s="5" t="s">
        <v>179</v>
      </c>
      <c r="E168" s="6"/>
    </row>
    <row r="169" ht="15.75" customHeight="1" outlineLevel="1">
      <c r="A169" s="3">
        <v>168.0</v>
      </c>
      <c r="B169" s="4">
        <v>5.07019792E8</v>
      </c>
      <c r="C169" s="5" t="s">
        <v>162</v>
      </c>
      <c r="D169" s="5" t="s">
        <v>180</v>
      </c>
      <c r="E169" s="6"/>
    </row>
    <row r="170" ht="15.75" customHeight="1" outlineLevel="1">
      <c r="A170" s="3">
        <v>169.0</v>
      </c>
      <c r="B170" s="4">
        <v>5.07004281E8</v>
      </c>
      <c r="C170" s="5" t="s">
        <v>162</v>
      </c>
      <c r="D170" s="5" t="s">
        <v>181</v>
      </c>
      <c r="E170" s="6"/>
    </row>
    <row r="171" ht="15.75" customHeight="1" outlineLevel="1">
      <c r="A171" s="3">
        <v>170.0</v>
      </c>
      <c r="B171" s="4">
        <v>5.0700965E8</v>
      </c>
      <c r="C171" s="5" t="s">
        <v>162</v>
      </c>
      <c r="D171" s="5" t="s">
        <v>182</v>
      </c>
      <c r="E171" s="6"/>
    </row>
    <row r="172" ht="15.75" customHeight="1" outlineLevel="1">
      <c r="A172" s="3">
        <v>171.0</v>
      </c>
      <c r="B172" s="4">
        <v>5.07020029E8</v>
      </c>
      <c r="C172" s="5" t="s">
        <v>162</v>
      </c>
      <c r="D172" s="5" t="s">
        <v>183</v>
      </c>
      <c r="E172" s="6"/>
    </row>
    <row r="173" ht="15.75" customHeight="1" outlineLevel="1">
      <c r="A173" s="3">
        <v>172.0</v>
      </c>
      <c r="B173" s="4">
        <v>5.07019697E8</v>
      </c>
      <c r="C173" s="5" t="s">
        <v>162</v>
      </c>
      <c r="D173" s="5" t="s">
        <v>184</v>
      </c>
      <c r="E173" s="6"/>
    </row>
    <row r="174" ht="15.75" customHeight="1" outlineLevel="1">
      <c r="A174" s="3">
        <v>173.0</v>
      </c>
      <c r="B174" s="4">
        <v>5.0701968E8</v>
      </c>
      <c r="C174" s="5" t="s">
        <v>162</v>
      </c>
      <c r="D174" s="5" t="s">
        <v>185</v>
      </c>
      <c r="E174" s="6"/>
    </row>
    <row r="175" ht="15.75" customHeight="1" outlineLevel="1">
      <c r="A175" s="3">
        <v>174.0</v>
      </c>
      <c r="B175" s="4">
        <v>5.07041607E8</v>
      </c>
      <c r="C175" s="5" t="s">
        <v>162</v>
      </c>
      <c r="D175" s="5" t="s">
        <v>186</v>
      </c>
      <c r="E175" s="6"/>
    </row>
    <row r="176" ht="15.75" customHeight="1" outlineLevel="1">
      <c r="A176" s="3">
        <v>175.0</v>
      </c>
      <c r="B176" s="4">
        <v>5.07019873E8</v>
      </c>
      <c r="C176" s="5" t="s">
        <v>162</v>
      </c>
      <c r="D176" s="5" t="s">
        <v>187</v>
      </c>
      <c r="E176" s="6"/>
    </row>
    <row r="177" ht="15.75" customHeight="1" outlineLevel="1">
      <c r="A177" s="3">
        <v>176.0</v>
      </c>
      <c r="B177" s="4">
        <v>5.07041205E8</v>
      </c>
      <c r="C177" s="5" t="s">
        <v>162</v>
      </c>
      <c r="D177" s="5" t="s">
        <v>188</v>
      </c>
      <c r="E177" s="6"/>
    </row>
    <row r="178" ht="15.75" customHeight="1" outlineLevel="1">
      <c r="A178" s="3">
        <v>177.0</v>
      </c>
      <c r="B178" s="4">
        <v>5.07019993E8</v>
      </c>
      <c r="C178" s="5" t="s">
        <v>162</v>
      </c>
      <c r="D178" s="5" t="s">
        <v>189</v>
      </c>
      <c r="E178" s="6"/>
    </row>
    <row r="179" ht="15.75" customHeight="1" outlineLevel="1">
      <c r="A179" s="3">
        <v>178.0</v>
      </c>
      <c r="B179" s="4">
        <v>5.07019961E8</v>
      </c>
      <c r="C179" s="5" t="s">
        <v>162</v>
      </c>
      <c r="D179" s="5" t="s">
        <v>190</v>
      </c>
      <c r="E179" s="6"/>
    </row>
    <row r="180" ht="15.75" customHeight="1" outlineLevel="1">
      <c r="A180" s="3">
        <v>179.0</v>
      </c>
      <c r="B180" s="4">
        <v>5.07004161E8</v>
      </c>
      <c r="C180" s="5" t="s">
        <v>162</v>
      </c>
      <c r="D180" s="5" t="s">
        <v>191</v>
      </c>
      <c r="E180" s="6"/>
    </row>
    <row r="181" ht="15.75" customHeight="1" outlineLevel="1">
      <c r="A181" s="3">
        <v>180.0</v>
      </c>
      <c r="B181" s="4">
        <v>5.0702029E8</v>
      </c>
      <c r="C181" s="5" t="s">
        <v>162</v>
      </c>
      <c r="D181" s="5" t="s">
        <v>192</v>
      </c>
      <c r="E181" s="6"/>
    </row>
    <row r="182" ht="15.75" customHeight="1" outlineLevel="1">
      <c r="A182" s="3">
        <v>181.0</v>
      </c>
      <c r="B182" s="4">
        <v>5.0702009E8</v>
      </c>
      <c r="C182" s="5" t="s">
        <v>162</v>
      </c>
      <c r="D182" s="5" t="s">
        <v>193</v>
      </c>
      <c r="E182" s="6"/>
    </row>
    <row r="183" ht="15.75" customHeight="1" outlineLevel="1">
      <c r="A183" s="3">
        <v>182.0</v>
      </c>
      <c r="B183" s="4">
        <v>5.07004122E8</v>
      </c>
      <c r="C183" s="5" t="s">
        <v>162</v>
      </c>
      <c r="D183" s="5" t="s">
        <v>194</v>
      </c>
      <c r="E183" s="6"/>
    </row>
    <row r="184" ht="15.75" customHeight="1" outlineLevel="1">
      <c r="A184" s="3">
        <v>183.0</v>
      </c>
      <c r="B184" s="4">
        <v>5.07041903E8</v>
      </c>
      <c r="C184" s="5" t="s">
        <v>162</v>
      </c>
      <c r="D184" s="5" t="s">
        <v>195</v>
      </c>
      <c r="E184" s="6"/>
    </row>
    <row r="185" ht="15.75" customHeight="1" outlineLevel="1">
      <c r="A185" s="3">
        <v>184.0</v>
      </c>
      <c r="B185" s="4">
        <v>5.070495E8</v>
      </c>
      <c r="C185" s="5" t="s">
        <v>162</v>
      </c>
      <c r="D185" s="5" t="s">
        <v>196</v>
      </c>
      <c r="E185" s="6"/>
    </row>
    <row r="186" ht="15.75" customHeight="1" outlineLevel="1">
      <c r="A186" s="3">
        <v>185.0</v>
      </c>
      <c r="B186" s="4">
        <v>5.07019915E8</v>
      </c>
      <c r="C186" s="5" t="s">
        <v>162</v>
      </c>
      <c r="D186" s="5" t="s">
        <v>197</v>
      </c>
      <c r="E186" s="6"/>
    </row>
    <row r="187" ht="15.75" customHeight="1" outlineLevel="1">
      <c r="A187" s="3">
        <v>186.0</v>
      </c>
      <c r="B187" s="4">
        <v>5.07009748E8</v>
      </c>
      <c r="C187" s="5" t="s">
        <v>162</v>
      </c>
      <c r="D187" s="5" t="s">
        <v>198</v>
      </c>
      <c r="E187" s="6"/>
    </row>
    <row r="188" ht="15.75" customHeight="1" outlineLevel="1">
      <c r="A188" s="3">
        <v>187.0</v>
      </c>
      <c r="B188" s="4">
        <v>5.43012545E8</v>
      </c>
      <c r="C188" s="5" t="s">
        <v>199</v>
      </c>
      <c r="D188" s="5" t="s">
        <v>200</v>
      </c>
      <c r="E188" s="6"/>
    </row>
    <row r="189" ht="15.75" customHeight="1" outlineLevel="1">
      <c r="A189" s="3">
        <v>188.0</v>
      </c>
      <c r="B189" s="4">
        <v>5.43012489E8</v>
      </c>
      <c r="C189" s="5" t="s">
        <v>199</v>
      </c>
      <c r="D189" s="5" t="s">
        <v>201</v>
      </c>
      <c r="E189" s="6"/>
    </row>
    <row r="190" ht="15.75" customHeight="1" outlineLevel="1">
      <c r="A190" s="3">
        <v>189.0</v>
      </c>
      <c r="B190" s="4">
        <v>5.4301252E8</v>
      </c>
      <c r="C190" s="5" t="s">
        <v>199</v>
      </c>
      <c r="D190" s="5" t="s">
        <v>202</v>
      </c>
      <c r="E190" s="6"/>
    </row>
    <row r="191" ht="15.75" customHeight="1" outlineLevel="1">
      <c r="A191" s="3">
        <v>190.0</v>
      </c>
      <c r="B191" s="4">
        <v>5.43012584E8</v>
      </c>
      <c r="C191" s="5" t="s">
        <v>199</v>
      </c>
      <c r="D191" s="5" t="s">
        <v>203</v>
      </c>
      <c r="E191" s="6"/>
    </row>
    <row r="192" ht="15.75" customHeight="1" outlineLevel="1">
      <c r="A192" s="3">
        <v>191.0</v>
      </c>
      <c r="B192" s="4">
        <v>5.43012513E8</v>
      </c>
      <c r="C192" s="5" t="s">
        <v>199</v>
      </c>
      <c r="D192" s="5" t="s">
        <v>204</v>
      </c>
      <c r="E192" s="6"/>
    </row>
    <row r="193" ht="15.75" customHeight="1" outlineLevel="1">
      <c r="A193" s="3">
        <v>192.0</v>
      </c>
      <c r="B193" s="4">
        <v>5.43037606E8</v>
      </c>
      <c r="C193" s="5" t="s">
        <v>199</v>
      </c>
      <c r="D193" s="5" t="s">
        <v>205</v>
      </c>
      <c r="E193" s="6"/>
    </row>
    <row r="194" ht="15.75" customHeight="1" outlineLevel="1">
      <c r="A194" s="3">
        <v>193.0</v>
      </c>
      <c r="B194" s="4">
        <v>5.43012577E8</v>
      </c>
      <c r="C194" s="5" t="s">
        <v>199</v>
      </c>
      <c r="D194" s="5" t="s">
        <v>206</v>
      </c>
      <c r="E194" s="6"/>
    </row>
    <row r="195" ht="15.75" customHeight="1" outlineLevel="1">
      <c r="A195" s="3">
        <v>194.0</v>
      </c>
      <c r="B195" s="4">
        <v>5.43012552E8</v>
      </c>
      <c r="C195" s="5" t="s">
        <v>199</v>
      </c>
      <c r="D195" s="5" t="s">
        <v>207</v>
      </c>
      <c r="E195" s="6"/>
    </row>
    <row r="196" ht="15.75" customHeight="1" outlineLevel="1">
      <c r="A196" s="3">
        <v>195.0</v>
      </c>
      <c r="B196" s="4">
        <v>5.43012591E8</v>
      </c>
      <c r="C196" s="5" t="s">
        <v>199</v>
      </c>
      <c r="D196" s="5" t="s">
        <v>208</v>
      </c>
      <c r="E196" s="6"/>
    </row>
    <row r="197" ht="15.75" customHeight="1" outlineLevel="1">
      <c r="A197" s="3">
        <v>196.0</v>
      </c>
      <c r="B197" s="4">
        <v>5.43012538E8</v>
      </c>
      <c r="C197" s="5" t="s">
        <v>199</v>
      </c>
      <c r="D197" s="5" t="s">
        <v>209</v>
      </c>
      <c r="E197" s="6"/>
    </row>
    <row r="198" ht="15.75" customHeight="1" outlineLevel="1">
      <c r="A198" s="3">
        <v>197.0</v>
      </c>
      <c r="B198" s="4">
        <v>5.4301256E8</v>
      </c>
      <c r="C198" s="5" t="s">
        <v>199</v>
      </c>
      <c r="D198" s="5" t="s">
        <v>210</v>
      </c>
      <c r="E198" s="6"/>
    </row>
    <row r="199" ht="15.75" customHeight="1" outlineLevel="1">
      <c r="A199" s="3">
        <v>198.0</v>
      </c>
      <c r="B199" s="4">
        <v>5.50004016E8</v>
      </c>
      <c r="C199" s="5" t="s">
        <v>211</v>
      </c>
      <c r="D199" s="5" t="s">
        <v>212</v>
      </c>
      <c r="E199" s="6"/>
    </row>
    <row r="200" ht="15.75" customHeight="1" outlineLevel="1">
      <c r="A200" s="3">
        <v>199.0</v>
      </c>
      <c r="B200" s="4">
        <v>5.50003968E8</v>
      </c>
      <c r="C200" s="5" t="s">
        <v>211</v>
      </c>
      <c r="D200" s="5" t="s">
        <v>213</v>
      </c>
      <c r="E200" s="6"/>
    </row>
    <row r="201" ht="15.75" customHeight="1" outlineLevel="1">
      <c r="A201" s="3">
        <v>200.0</v>
      </c>
      <c r="B201" s="4">
        <v>5.5000399E8</v>
      </c>
      <c r="C201" s="5" t="s">
        <v>211</v>
      </c>
      <c r="D201" s="5" t="s">
        <v>214</v>
      </c>
      <c r="E201" s="6"/>
    </row>
    <row r="202" ht="15.75" customHeight="1" outlineLevel="1">
      <c r="A202" s="3">
        <v>201.0</v>
      </c>
      <c r="B202" s="4">
        <v>5.50004048E8</v>
      </c>
      <c r="C202" s="5" t="s">
        <v>211</v>
      </c>
      <c r="D202" s="5" t="s">
        <v>215</v>
      </c>
      <c r="E202" s="6"/>
    </row>
    <row r="203" ht="15.75" customHeight="1" outlineLevel="1">
      <c r="A203" s="3">
        <v>202.0</v>
      </c>
      <c r="B203" s="4">
        <v>5.50004009E8</v>
      </c>
      <c r="C203" s="5" t="s">
        <v>211</v>
      </c>
      <c r="D203" s="5" t="s">
        <v>216</v>
      </c>
      <c r="E203" s="6"/>
    </row>
    <row r="204" ht="15.75" customHeight="1" outlineLevel="1">
      <c r="A204" s="3">
        <v>203.0</v>
      </c>
      <c r="B204" s="4">
        <v>5.5000403E8</v>
      </c>
      <c r="C204" s="5" t="s">
        <v>211</v>
      </c>
      <c r="D204" s="5" t="s">
        <v>217</v>
      </c>
      <c r="E204" s="6"/>
    </row>
    <row r="205" ht="15.75" customHeight="1" outlineLevel="1">
      <c r="A205" s="3">
        <v>204.0</v>
      </c>
      <c r="B205" s="4">
        <v>5.50003809E8</v>
      </c>
      <c r="C205" s="5" t="s">
        <v>211</v>
      </c>
      <c r="D205" s="5" t="s">
        <v>218</v>
      </c>
      <c r="E205" s="6"/>
    </row>
    <row r="206" ht="15.75" customHeight="1" outlineLevel="1">
      <c r="A206" s="3">
        <v>205.0</v>
      </c>
      <c r="B206" s="4">
        <v>5.50004827E8</v>
      </c>
      <c r="C206" s="5" t="s">
        <v>211</v>
      </c>
      <c r="D206" s="5" t="s">
        <v>219</v>
      </c>
      <c r="E206" s="6"/>
    </row>
    <row r="207" ht="15.75" customHeight="1" outlineLevel="1">
      <c r="A207" s="3">
        <v>206.0</v>
      </c>
      <c r="B207" s="4">
        <v>5.42013232E8</v>
      </c>
      <c r="C207" s="5" t="s">
        <v>220</v>
      </c>
      <c r="D207" s="5" t="s">
        <v>221</v>
      </c>
      <c r="E207" s="6"/>
    </row>
    <row r="208" ht="15.75" customHeight="1" outlineLevel="1">
      <c r="A208" s="3">
        <v>207.0</v>
      </c>
      <c r="B208" s="4">
        <v>5.42028013E8</v>
      </c>
      <c r="C208" s="5" t="s">
        <v>220</v>
      </c>
      <c r="D208" s="5" t="s">
        <v>222</v>
      </c>
      <c r="E208" s="6"/>
    </row>
    <row r="209" ht="15.75" customHeight="1" outlineLevel="1">
      <c r="A209" s="3">
        <v>208.0</v>
      </c>
      <c r="B209" s="4">
        <v>5.42016949E8</v>
      </c>
      <c r="C209" s="5" t="s">
        <v>220</v>
      </c>
      <c r="D209" s="5" t="s">
        <v>223</v>
      </c>
      <c r="E209" s="6"/>
    </row>
    <row r="210" ht="15.75" customHeight="1" outlineLevel="1">
      <c r="A210" s="3">
        <v>209.0</v>
      </c>
      <c r="B210" s="4">
        <v>5.42015039E8</v>
      </c>
      <c r="C210" s="5" t="s">
        <v>220</v>
      </c>
      <c r="D210" s="5" t="s">
        <v>224</v>
      </c>
      <c r="E210" s="6"/>
    </row>
    <row r="211" ht="15.75" customHeight="1" outlineLevel="1">
      <c r="A211" s="3">
        <v>210.0</v>
      </c>
      <c r="B211" s="4">
        <v>5.42015261E8</v>
      </c>
      <c r="C211" s="5" t="s">
        <v>220</v>
      </c>
      <c r="D211" s="5" t="s">
        <v>225</v>
      </c>
      <c r="E211" s="6"/>
    </row>
    <row r="212" ht="15.75" customHeight="1" outlineLevel="1">
      <c r="A212" s="3">
        <v>211.0</v>
      </c>
      <c r="B212" s="4">
        <v>5.42015254E8</v>
      </c>
      <c r="C212" s="5" t="s">
        <v>220</v>
      </c>
      <c r="D212" s="5" t="s">
        <v>226</v>
      </c>
      <c r="E212" s="6"/>
    </row>
    <row r="213" ht="15.75" customHeight="1" outlineLevel="1">
      <c r="A213" s="3">
        <v>212.0</v>
      </c>
      <c r="B213" s="4">
        <v>5.42015328E8</v>
      </c>
      <c r="C213" s="5" t="s">
        <v>220</v>
      </c>
      <c r="D213" s="5" t="s">
        <v>227</v>
      </c>
      <c r="E213" s="6"/>
    </row>
    <row r="214" ht="15.75" customHeight="1" outlineLevel="1">
      <c r="A214" s="3">
        <v>213.0</v>
      </c>
      <c r="B214" s="4">
        <v>5.4201523E8</v>
      </c>
      <c r="C214" s="5" t="s">
        <v>220</v>
      </c>
      <c r="D214" s="5" t="s">
        <v>228</v>
      </c>
      <c r="E214" s="6"/>
    </row>
    <row r="215" ht="15.75" customHeight="1" outlineLevel="1">
      <c r="A215" s="3">
        <v>214.0</v>
      </c>
      <c r="B215" s="4">
        <v>5.42010263E8</v>
      </c>
      <c r="C215" s="5" t="s">
        <v>220</v>
      </c>
      <c r="D215" s="5" t="s">
        <v>229</v>
      </c>
      <c r="E215" s="6"/>
    </row>
    <row r="216" ht="15.75" customHeight="1" outlineLevel="1">
      <c r="A216" s="3">
        <v>215.0</v>
      </c>
      <c r="B216" s="4">
        <v>5.42013585E8</v>
      </c>
      <c r="C216" s="5" t="s">
        <v>220</v>
      </c>
      <c r="D216" s="5" t="s">
        <v>230</v>
      </c>
      <c r="E216" s="6"/>
    </row>
    <row r="217" ht="15.75" customHeight="1" outlineLevel="1">
      <c r="A217" s="3">
        <v>216.0</v>
      </c>
      <c r="B217" s="4">
        <v>5.42015198E8</v>
      </c>
      <c r="C217" s="5" t="s">
        <v>220</v>
      </c>
      <c r="D217" s="5" t="s">
        <v>231</v>
      </c>
      <c r="E217" s="6"/>
    </row>
    <row r="218" ht="15.75" customHeight="1" outlineLevel="1">
      <c r="A218" s="3">
        <v>217.0</v>
      </c>
      <c r="B218" s="4">
        <v>5.42015913E8</v>
      </c>
      <c r="C218" s="5" t="s">
        <v>220</v>
      </c>
      <c r="D218" s="5" t="s">
        <v>232</v>
      </c>
      <c r="E218" s="6"/>
    </row>
    <row r="219" ht="15.75" customHeight="1" outlineLevel="1">
      <c r="A219" s="3">
        <v>218.0</v>
      </c>
      <c r="B219" s="4">
        <v>5.4200937E8</v>
      </c>
      <c r="C219" s="5" t="s">
        <v>220</v>
      </c>
      <c r="D219" s="5" t="s">
        <v>233</v>
      </c>
      <c r="E219" s="6"/>
    </row>
    <row r="220" ht="15.75" customHeight="1" outlineLevel="1">
      <c r="A220" s="3">
        <v>219.0</v>
      </c>
      <c r="B220" s="4">
        <v>5.42009349E8</v>
      </c>
      <c r="C220" s="5" t="s">
        <v>220</v>
      </c>
      <c r="D220" s="5" t="s">
        <v>234</v>
      </c>
      <c r="E220" s="6"/>
    </row>
    <row r="221" ht="15.75" customHeight="1" outlineLevel="1">
      <c r="A221" s="3">
        <v>220.0</v>
      </c>
      <c r="B221" s="4">
        <v>5.42015286E8</v>
      </c>
      <c r="C221" s="5" t="s">
        <v>220</v>
      </c>
      <c r="D221" s="5" t="s">
        <v>235</v>
      </c>
      <c r="E221" s="6"/>
    </row>
    <row r="222" ht="15.75" customHeight="1" outlineLevel="1">
      <c r="A222" s="3">
        <v>221.0</v>
      </c>
      <c r="B222" s="4">
        <v>5.42026778E8</v>
      </c>
      <c r="C222" s="5" t="s">
        <v>220</v>
      </c>
      <c r="D222" s="5" t="s">
        <v>236</v>
      </c>
      <c r="E222" s="6"/>
    </row>
    <row r="223" ht="15.75" customHeight="1" outlineLevel="1">
      <c r="A223" s="3">
        <v>222.0</v>
      </c>
      <c r="B223" s="4">
        <v>5.4201511E8</v>
      </c>
      <c r="C223" s="5" t="s">
        <v>220</v>
      </c>
      <c r="D223" s="5" t="s">
        <v>237</v>
      </c>
      <c r="E223" s="6"/>
    </row>
    <row r="224" ht="15.75" customHeight="1" outlineLevel="1">
      <c r="A224" s="3">
        <v>223.0</v>
      </c>
      <c r="B224" s="4">
        <v>5.42015134E8</v>
      </c>
      <c r="C224" s="5" t="s">
        <v>220</v>
      </c>
      <c r="D224" s="5" t="s">
        <v>238</v>
      </c>
      <c r="E224" s="6"/>
    </row>
    <row r="225" ht="15.75" customHeight="1" outlineLevel="1">
      <c r="A225" s="3">
        <v>224.0</v>
      </c>
      <c r="B225" s="4">
        <v>5.42015688E8</v>
      </c>
      <c r="C225" s="5" t="s">
        <v>220</v>
      </c>
      <c r="D225" s="5" t="s">
        <v>239</v>
      </c>
      <c r="E225" s="6"/>
    </row>
    <row r="226" ht="15.75" customHeight="1" outlineLevel="1">
      <c r="A226" s="3">
        <v>225.0</v>
      </c>
      <c r="B226" s="4">
        <v>5.42015367E8</v>
      </c>
      <c r="C226" s="5" t="s">
        <v>220</v>
      </c>
      <c r="D226" s="5" t="s">
        <v>240</v>
      </c>
      <c r="E226" s="6"/>
    </row>
    <row r="227" ht="15.75" customHeight="1" outlineLevel="1">
      <c r="A227" s="3">
        <v>226.0</v>
      </c>
      <c r="B227" s="4">
        <v>5.42009821E8</v>
      </c>
      <c r="C227" s="5" t="s">
        <v>220</v>
      </c>
      <c r="D227" s="5" t="s">
        <v>241</v>
      </c>
      <c r="E227" s="6"/>
    </row>
    <row r="228" ht="15.75" customHeight="1" outlineLevel="1">
      <c r="A228" s="3">
        <v>227.0</v>
      </c>
      <c r="B228" s="4">
        <v>5.42015487E8</v>
      </c>
      <c r="C228" s="5" t="s">
        <v>220</v>
      </c>
      <c r="D228" s="5" t="s">
        <v>242</v>
      </c>
      <c r="E228" s="6"/>
    </row>
    <row r="229" ht="15.75" customHeight="1" outlineLevel="1">
      <c r="A229" s="3">
        <v>228.0</v>
      </c>
      <c r="B229" s="4">
        <v>5.42013592E8</v>
      </c>
      <c r="C229" s="5" t="s">
        <v>220</v>
      </c>
      <c r="D229" s="5" t="s">
        <v>243</v>
      </c>
      <c r="E229" s="6"/>
    </row>
    <row r="230" ht="15.75" customHeight="1" outlineLevel="1">
      <c r="A230" s="3">
        <v>229.0</v>
      </c>
      <c r="B230" s="4">
        <v>5.4201518E8</v>
      </c>
      <c r="C230" s="5" t="s">
        <v>220</v>
      </c>
      <c r="D230" s="5" t="s">
        <v>244</v>
      </c>
      <c r="E230" s="6"/>
    </row>
    <row r="231" ht="15.75" customHeight="1" outlineLevel="1">
      <c r="A231" s="3">
        <v>230.0</v>
      </c>
      <c r="B231" s="4">
        <v>5.4203009E8</v>
      </c>
      <c r="C231" s="5" t="s">
        <v>220</v>
      </c>
      <c r="D231" s="5" t="s">
        <v>245</v>
      </c>
      <c r="E231" s="6"/>
    </row>
    <row r="232" ht="15.75" customHeight="1" outlineLevel="1">
      <c r="A232" s="3">
        <v>231.0</v>
      </c>
      <c r="B232" s="4">
        <v>5.48113628E8</v>
      </c>
      <c r="C232" s="5" t="s">
        <v>246</v>
      </c>
      <c r="D232" s="5" t="s">
        <v>247</v>
      </c>
      <c r="E232" s="6"/>
    </row>
    <row r="233" ht="15.75" customHeight="1" outlineLevel="1">
      <c r="A233" s="3">
        <v>232.0</v>
      </c>
      <c r="B233" s="4">
        <v>5.48113258E8</v>
      </c>
      <c r="C233" s="5" t="s">
        <v>246</v>
      </c>
      <c r="D233" s="5" t="s">
        <v>248</v>
      </c>
      <c r="E233" s="6"/>
    </row>
    <row r="234" ht="15.75" customHeight="1" outlineLevel="1">
      <c r="A234" s="3">
        <v>233.0</v>
      </c>
      <c r="B234" s="4">
        <v>5.4800632E8</v>
      </c>
      <c r="C234" s="5" t="s">
        <v>246</v>
      </c>
      <c r="D234" s="5" t="s">
        <v>249</v>
      </c>
      <c r="E234" s="6"/>
    </row>
    <row r="235" ht="15.75" customHeight="1" outlineLevel="1">
      <c r="A235" s="3">
        <v>234.0</v>
      </c>
      <c r="B235" s="4">
        <v>5.48113402E8</v>
      </c>
      <c r="C235" s="5" t="s">
        <v>246</v>
      </c>
      <c r="D235" s="5" t="s">
        <v>250</v>
      </c>
      <c r="E235" s="6"/>
    </row>
    <row r="236" ht="15.75" customHeight="1" outlineLevel="1">
      <c r="A236" s="3">
        <v>235.0</v>
      </c>
      <c r="B236" s="4">
        <v>5.4811353E8</v>
      </c>
      <c r="C236" s="5" t="s">
        <v>246</v>
      </c>
      <c r="D236" s="5" t="s">
        <v>251</v>
      </c>
      <c r="E236" s="6"/>
    </row>
    <row r="237" ht="15.75" customHeight="1" outlineLevel="1">
      <c r="A237" s="3">
        <v>236.0</v>
      </c>
      <c r="B237" s="4">
        <v>5.48113667E8</v>
      </c>
      <c r="C237" s="5" t="s">
        <v>246</v>
      </c>
      <c r="D237" s="5" t="s">
        <v>252</v>
      </c>
      <c r="E237" s="6"/>
    </row>
    <row r="238" ht="15.75" customHeight="1" outlineLevel="1">
      <c r="A238" s="3">
        <v>237.0</v>
      </c>
      <c r="B238" s="4">
        <v>5.48113699E8</v>
      </c>
      <c r="C238" s="5" t="s">
        <v>246</v>
      </c>
      <c r="D238" s="5" t="s">
        <v>253</v>
      </c>
      <c r="E238" s="6"/>
    </row>
    <row r="239" ht="15.75" customHeight="1" outlineLevel="1">
      <c r="A239" s="3">
        <v>238.0</v>
      </c>
      <c r="B239" s="4">
        <v>5.48113635E8</v>
      </c>
      <c r="C239" s="5" t="s">
        <v>246</v>
      </c>
      <c r="D239" s="5" t="s">
        <v>254</v>
      </c>
      <c r="E239" s="6"/>
    </row>
    <row r="240" ht="15.75" customHeight="1" outlineLevel="1">
      <c r="A240" s="3">
        <v>239.0</v>
      </c>
      <c r="B240" s="4">
        <v>5.54005652E8</v>
      </c>
      <c r="C240" s="5" t="s">
        <v>255</v>
      </c>
      <c r="D240" s="5" t="s">
        <v>256</v>
      </c>
      <c r="E240" s="6"/>
    </row>
    <row r="241" ht="15.75" customHeight="1" outlineLevel="1">
      <c r="A241" s="3">
        <v>240.0</v>
      </c>
      <c r="B241" s="4">
        <v>5.54004553E8</v>
      </c>
      <c r="C241" s="5" t="s">
        <v>255</v>
      </c>
      <c r="D241" s="5" t="s">
        <v>257</v>
      </c>
      <c r="E241" s="6"/>
    </row>
    <row r="242" ht="15.75" customHeight="1" outlineLevel="1">
      <c r="A242" s="3">
        <v>241.0</v>
      </c>
      <c r="B242" s="4">
        <v>5.45018905E8</v>
      </c>
      <c r="C242" s="5" t="s">
        <v>255</v>
      </c>
      <c r="D242" s="5" t="s">
        <v>258</v>
      </c>
      <c r="E242" s="6"/>
    </row>
    <row r="243" ht="15.75" customHeight="1" outlineLevel="1">
      <c r="A243" s="3">
        <v>242.0</v>
      </c>
      <c r="B243" s="4">
        <v>5.4501863E8</v>
      </c>
      <c r="C243" s="5" t="s">
        <v>255</v>
      </c>
      <c r="D243" s="5" t="s">
        <v>259</v>
      </c>
      <c r="E243" s="6"/>
    </row>
    <row r="244" ht="15.75" customHeight="1" outlineLevel="1">
      <c r="A244" s="3">
        <v>243.0</v>
      </c>
      <c r="B244" s="4">
        <v>5.54005564E8</v>
      </c>
      <c r="C244" s="5" t="s">
        <v>255</v>
      </c>
      <c r="D244" s="5" t="s">
        <v>260</v>
      </c>
      <c r="E244" s="6"/>
    </row>
    <row r="245" ht="15.75" customHeight="1" outlineLevel="1">
      <c r="A245" s="3">
        <v>244.0</v>
      </c>
      <c r="B245" s="4">
        <v>5.4502058E8</v>
      </c>
      <c r="C245" s="5" t="s">
        <v>255</v>
      </c>
      <c r="D245" s="5" t="s">
        <v>261</v>
      </c>
      <c r="E245" s="6"/>
    </row>
    <row r="246" ht="15.75" customHeight="1" outlineLevel="1">
      <c r="A246" s="3">
        <v>245.0</v>
      </c>
      <c r="B246" s="4">
        <v>5.45018944E8</v>
      </c>
      <c r="C246" s="5" t="s">
        <v>255</v>
      </c>
      <c r="D246" s="5" t="s">
        <v>262</v>
      </c>
      <c r="E246" s="6"/>
    </row>
    <row r="247" ht="15.75" customHeight="1" outlineLevel="1">
      <c r="A247" s="3">
        <v>246.0</v>
      </c>
      <c r="B247" s="4">
        <v>5.4502051E8</v>
      </c>
      <c r="C247" s="5" t="s">
        <v>255</v>
      </c>
      <c r="D247" s="5" t="s">
        <v>263</v>
      </c>
      <c r="E247" s="6"/>
    </row>
    <row r="248" ht="15.75" customHeight="1" outlineLevel="1">
      <c r="A248" s="3">
        <v>247.0</v>
      </c>
      <c r="B248" s="4">
        <v>5.45019948E8</v>
      </c>
      <c r="C248" s="5" t="s">
        <v>255</v>
      </c>
      <c r="D248" s="5" t="s">
        <v>264</v>
      </c>
      <c r="E248" s="6"/>
    </row>
    <row r="249" ht="15.75" customHeight="1" outlineLevel="1">
      <c r="A249" s="3">
        <v>248.0</v>
      </c>
      <c r="B249" s="4">
        <v>5.4502046E8</v>
      </c>
      <c r="C249" s="5" t="s">
        <v>255</v>
      </c>
      <c r="D249" s="5" t="s">
        <v>265</v>
      </c>
      <c r="E249" s="6"/>
    </row>
    <row r="250" ht="15.75" customHeight="1" outlineLevel="1">
      <c r="A250" s="3">
        <v>249.0</v>
      </c>
      <c r="B250" s="4">
        <v>5.45019137E8</v>
      </c>
      <c r="C250" s="5" t="s">
        <v>255</v>
      </c>
      <c r="D250" s="5" t="s">
        <v>266</v>
      </c>
      <c r="E250" s="6"/>
    </row>
    <row r="251" ht="15.75" customHeight="1" outlineLevel="1">
      <c r="A251" s="3">
        <v>250.0</v>
      </c>
      <c r="B251" s="4">
        <v>5.4502176E8</v>
      </c>
      <c r="C251" s="5" t="s">
        <v>255</v>
      </c>
      <c r="D251" s="5" t="s">
        <v>267</v>
      </c>
      <c r="E251" s="6"/>
    </row>
    <row r="252" ht="15.75" customHeight="1" outlineLevel="1">
      <c r="A252" s="3">
        <v>251.0</v>
      </c>
      <c r="B252" s="4">
        <v>5.00000915E8</v>
      </c>
      <c r="C252" s="5" t="s">
        <v>255</v>
      </c>
      <c r="D252" s="5" t="s">
        <v>268</v>
      </c>
      <c r="E252" s="6"/>
    </row>
    <row r="253" ht="15.75" customHeight="1" outlineLevel="1">
      <c r="A253" s="3">
        <v>252.0</v>
      </c>
      <c r="B253" s="4">
        <v>5.4501639E8</v>
      </c>
      <c r="C253" s="5" t="s">
        <v>255</v>
      </c>
      <c r="D253" s="5" t="s">
        <v>269</v>
      </c>
      <c r="E253" s="6"/>
    </row>
    <row r="254" ht="15.75" customHeight="1" outlineLevel="1">
      <c r="A254" s="3">
        <v>253.0</v>
      </c>
      <c r="B254" s="4">
        <v>5.54007882E8</v>
      </c>
      <c r="C254" s="5" t="s">
        <v>255</v>
      </c>
      <c r="D254" s="5" t="s">
        <v>270</v>
      </c>
      <c r="E254" s="6"/>
    </row>
    <row r="255" ht="15.75" customHeight="1" outlineLevel="1">
      <c r="A255" s="3">
        <v>254.0</v>
      </c>
      <c r="B255" s="4">
        <v>5.45021915E8</v>
      </c>
      <c r="C255" s="5" t="s">
        <v>255</v>
      </c>
      <c r="D255" s="5" t="s">
        <v>271</v>
      </c>
      <c r="E255" s="6"/>
    </row>
    <row r="256" ht="15.75" customHeight="1" outlineLevel="1">
      <c r="A256" s="3">
        <v>255.0</v>
      </c>
      <c r="B256" s="4">
        <v>5.46013875E8</v>
      </c>
      <c r="C256" s="5" t="s">
        <v>272</v>
      </c>
      <c r="D256" s="5" t="s">
        <v>273</v>
      </c>
      <c r="E256" s="6"/>
    </row>
    <row r="257" ht="15.75" customHeight="1" outlineLevel="1">
      <c r="A257" s="3">
        <v>256.0</v>
      </c>
      <c r="B257" s="4">
        <v>5.460139E8</v>
      </c>
      <c r="C257" s="5" t="s">
        <v>272</v>
      </c>
      <c r="D257" s="5" t="s">
        <v>274</v>
      </c>
      <c r="E257" s="6"/>
    </row>
    <row r="258" ht="15.75" customHeight="1" outlineLevel="1">
      <c r="A258" s="3">
        <v>257.0</v>
      </c>
      <c r="B258" s="4">
        <v>5.4601389E8</v>
      </c>
      <c r="C258" s="5" t="s">
        <v>272</v>
      </c>
      <c r="D258" s="5" t="s">
        <v>275</v>
      </c>
      <c r="E258" s="6"/>
    </row>
    <row r="259" ht="15.75" customHeight="1" outlineLevel="1">
      <c r="A259" s="3">
        <v>258.0</v>
      </c>
      <c r="B259" s="4">
        <v>5.46020368E8</v>
      </c>
      <c r="C259" s="5" t="s">
        <v>272</v>
      </c>
      <c r="D259" s="5" t="s">
        <v>276</v>
      </c>
      <c r="E259" s="6"/>
    </row>
    <row r="260" ht="15.75" customHeight="1" outlineLevel="1">
      <c r="A260" s="3">
        <v>259.0</v>
      </c>
      <c r="B260" s="4">
        <v>5.46013836E8</v>
      </c>
      <c r="C260" s="5" t="s">
        <v>272</v>
      </c>
      <c r="D260" s="5" t="s">
        <v>277</v>
      </c>
      <c r="E260" s="6"/>
    </row>
    <row r="261" ht="15.75" customHeight="1" outlineLevel="1">
      <c r="A261" s="3">
        <v>260.0</v>
      </c>
      <c r="B261" s="4">
        <v>5.46013868E8</v>
      </c>
      <c r="C261" s="5" t="s">
        <v>272</v>
      </c>
      <c r="D261" s="5" t="s">
        <v>278</v>
      </c>
      <c r="E261" s="6"/>
    </row>
    <row r="262" ht="15.75" customHeight="1" outlineLevel="1">
      <c r="A262" s="3">
        <v>261.0</v>
      </c>
      <c r="B262" s="4">
        <v>5.46013843E8</v>
      </c>
      <c r="C262" s="5" t="s">
        <v>272</v>
      </c>
      <c r="D262" s="5" t="s">
        <v>279</v>
      </c>
      <c r="E262" s="6"/>
    </row>
    <row r="263" ht="15.75" customHeight="1" outlineLevel="1">
      <c r="A263" s="3">
        <v>262.0</v>
      </c>
      <c r="B263" s="4">
        <v>5.46013882E8</v>
      </c>
      <c r="C263" s="5" t="s">
        <v>272</v>
      </c>
      <c r="D263" s="5" t="s">
        <v>280</v>
      </c>
      <c r="E263" s="6"/>
    </row>
    <row r="264" ht="15.75" customHeight="1" outlineLevel="1">
      <c r="A264" s="3">
        <v>263.0</v>
      </c>
      <c r="B264" s="4">
        <v>5.47001801E8</v>
      </c>
      <c r="C264" s="5" t="s">
        <v>281</v>
      </c>
      <c r="D264" s="5" t="s">
        <v>282</v>
      </c>
      <c r="E264" s="6"/>
    </row>
    <row r="265" ht="15.75" customHeight="1" outlineLevel="1">
      <c r="A265" s="3">
        <v>264.0</v>
      </c>
      <c r="B265" s="4">
        <v>5.47004859E8</v>
      </c>
      <c r="C265" s="5" t="s">
        <v>281</v>
      </c>
      <c r="D265" s="5" t="s">
        <v>283</v>
      </c>
      <c r="E265" s="6"/>
    </row>
    <row r="266" ht="15.75" customHeight="1" outlineLevel="1">
      <c r="A266" s="3">
        <v>265.0</v>
      </c>
      <c r="B266" s="4">
        <v>5.00024793E8</v>
      </c>
      <c r="C266" s="5" t="s">
        <v>281</v>
      </c>
      <c r="D266" s="5" t="s">
        <v>284</v>
      </c>
      <c r="E266" s="6"/>
    </row>
    <row r="267" ht="15.75" customHeight="1" outlineLevel="1">
      <c r="A267" s="3">
        <v>266.0</v>
      </c>
      <c r="B267" s="4">
        <v>5.47004922E8</v>
      </c>
      <c r="C267" s="5" t="s">
        <v>281</v>
      </c>
      <c r="D267" s="5" t="s">
        <v>285</v>
      </c>
      <c r="E267" s="6"/>
    </row>
    <row r="268" ht="15.75" customHeight="1" outlineLevel="1">
      <c r="A268" s="3">
        <v>267.0</v>
      </c>
      <c r="B268" s="4">
        <v>5.47004707E8</v>
      </c>
      <c r="C268" s="5" t="s">
        <v>281</v>
      </c>
      <c r="D268" s="5" t="s">
        <v>286</v>
      </c>
      <c r="E268" s="6"/>
    </row>
    <row r="269" ht="15.75" customHeight="1" outlineLevel="1">
      <c r="A269" s="3">
        <v>268.0</v>
      </c>
      <c r="B269" s="4">
        <v>5.47004672E8</v>
      </c>
      <c r="C269" s="5" t="s">
        <v>281</v>
      </c>
      <c r="D269" s="5" t="s">
        <v>287</v>
      </c>
      <c r="E269" s="6"/>
    </row>
    <row r="270" ht="15.75" customHeight="1" outlineLevel="1">
      <c r="A270" s="3">
        <v>269.0</v>
      </c>
      <c r="B270" s="4">
        <v>5.47004697E8</v>
      </c>
      <c r="C270" s="5" t="s">
        <v>281</v>
      </c>
      <c r="D270" s="5" t="s">
        <v>288</v>
      </c>
      <c r="E270" s="6"/>
    </row>
    <row r="271" ht="15.75" customHeight="1" outlineLevel="1">
      <c r="A271" s="3">
        <v>270.0</v>
      </c>
      <c r="B271" s="4">
        <v>5.47004739E8</v>
      </c>
      <c r="C271" s="5" t="s">
        <v>281</v>
      </c>
      <c r="D271" s="5" t="s">
        <v>289</v>
      </c>
      <c r="E271" s="6"/>
    </row>
    <row r="272" ht="15.75" customHeight="1" outlineLevel="1">
      <c r="A272" s="3">
        <v>271.0</v>
      </c>
      <c r="B272" s="4">
        <v>5.4700468E8</v>
      </c>
      <c r="C272" s="5" t="s">
        <v>281</v>
      </c>
      <c r="D272" s="5" t="s">
        <v>290</v>
      </c>
      <c r="E272" s="6"/>
    </row>
    <row r="273" ht="15.75" customHeight="1" outlineLevel="1">
      <c r="A273" s="3">
        <v>272.0</v>
      </c>
      <c r="B273" s="4">
        <v>5.47004714E8</v>
      </c>
      <c r="C273" s="5" t="s">
        <v>281</v>
      </c>
      <c r="D273" s="5" t="s">
        <v>291</v>
      </c>
      <c r="E273" s="6"/>
    </row>
    <row r="274" ht="15.75" customHeight="1" outlineLevel="1">
      <c r="A274" s="3">
        <v>273.0</v>
      </c>
      <c r="B274" s="4">
        <v>5.47004721E8</v>
      </c>
      <c r="C274" s="5" t="s">
        <v>281</v>
      </c>
      <c r="D274" s="5" t="s">
        <v>292</v>
      </c>
      <c r="E274" s="6"/>
    </row>
    <row r="275" ht="15.75" customHeight="1" outlineLevel="1">
      <c r="A275" s="3">
        <v>274.0</v>
      </c>
      <c r="B275" s="4">
        <v>5.62062968E8</v>
      </c>
      <c r="C275" s="5" t="s">
        <v>293</v>
      </c>
      <c r="D275" s="5" t="s">
        <v>294</v>
      </c>
      <c r="E275" s="6"/>
    </row>
    <row r="276" ht="15.75" customHeight="1" outlineLevel="1">
      <c r="A276" s="3">
        <v>275.0</v>
      </c>
      <c r="B276" s="4">
        <v>5.61041813E8</v>
      </c>
      <c r="C276" s="5" t="s">
        <v>293</v>
      </c>
      <c r="D276" s="5" t="s">
        <v>295</v>
      </c>
      <c r="E276" s="6"/>
    </row>
    <row r="277" ht="15.75" customHeight="1" outlineLevel="1">
      <c r="A277" s="3">
        <v>276.0</v>
      </c>
      <c r="B277" s="4">
        <v>5.60022141E8</v>
      </c>
      <c r="C277" s="5" t="s">
        <v>293</v>
      </c>
      <c r="D277" s="5" t="s">
        <v>296</v>
      </c>
      <c r="E277" s="6"/>
    </row>
    <row r="278" ht="15.75" customHeight="1" outlineLevel="1">
      <c r="A278" s="3">
        <v>277.0</v>
      </c>
      <c r="B278" s="4">
        <v>5.6020735E8</v>
      </c>
      <c r="C278" s="5" t="s">
        <v>293</v>
      </c>
      <c r="D278" s="5" t="s">
        <v>297</v>
      </c>
      <c r="E278" s="6"/>
    </row>
    <row r="279" ht="15.75" customHeight="1" outlineLevel="1">
      <c r="A279" s="3">
        <v>278.0</v>
      </c>
      <c r="B279" s="4">
        <v>5.61056538E8</v>
      </c>
      <c r="C279" s="5" t="s">
        <v>293</v>
      </c>
      <c r="D279" s="5" t="s">
        <v>298</v>
      </c>
      <c r="E279" s="6"/>
    </row>
    <row r="280" ht="15.75" customHeight="1" outlineLevel="1">
      <c r="A280" s="3">
        <v>279.0</v>
      </c>
      <c r="B280" s="4">
        <v>5.6206648E8</v>
      </c>
      <c r="C280" s="5" t="s">
        <v>293</v>
      </c>
      <c r="D280" s="5" t="s">
        <v>299</v>
      </c>
      <c r="E280" s="6"/>
    </row>
    <row r="281" ht="15.75" customHeight="1" outlineLevel="1">
      <c r="A281" s="3">
        <v>280.0</v>
      </c>
      <c r="B281" s="4">
        <v>5.61054001E8</v>
      </c>
      <c r="C281" s="5" t="s">
        <v>293</v>
      </c>
      <c r="D281" s="5" t="s">
        <v>300</v>
      </c>
      <c r="E281" s="6"/>
    </row>
    <row r="282" ht="15.75" customHeight="1" outlineLevel="1">
      <c r="A282" s="3">
        <v>281.0</v>
      </c>
      <c r="B282" s="4">
        <v>5.62062982E8</v>
      </c>
      <c r="C282" s="5" t="s">
        <v>293</v>
      </c>
      <c r="D282" s="5" t="s">
        <v>301</v>
      </c>
      <c r="E282" s="6"/>
    </row>
    <row r="283" ht="15.75" customHeight="1" outlineLevel="1">
      <c r="A283" s="3">
        <v>282.0</v>
      </c>
      <c r="B283" s="4">
        <v>5.62063016E8</v>
      </c>
      <c r="C283" s="5" t="s">
        <v>293</v>
      </c>
      <c r="D283" s="5" t="s">
        <v>302</v>
      </c>
      <c r="E283" s="6"/>
    </row>
    <row r="284" ht="15.75" customHeight="1" outlineLevel="1">
      <c r="A284" s="3">
        <v>283.0</v>
      </c>
      <c r="B284" s="4">
        <v>5.6206295E8</v>
      </c>
      <c r="C284" s="5" t="s">
        <v>293</v>
      </c>
      <c r="D284" s="5" t="s">
        <v>303</v>
      </c>
      <c r="E284" s="6"/>
    </row>
    <row r="285" ht="15.75" customHeight="1" outlineLevel="1">
      <c r="A285" s="3">
        <v>284.0</v>
      </c>
      <c r="B285" s="4">
        <v>5.62068254E8</v>
      </c>
      <c r="C285" s="5" t="s">
        <v>293</v>
      </c>
      <c r="D285" s="5" t="s">
        <v>304</v>
      </c>
      <c r="E285" s="6"/>
    </row>
    <row r="286" ht="15.75" customHeight="1" outlineLevel="1">
      <c r="A286" s="3">
        <v>285.0</v>
      </c>
      <c r="B286" s="4">
        <v>5.62068102E8</v>
      </c>
      <c r="C286" s="5" t="s">
        <v>293</v>
      </c>
      <c r="D286" s="5" t="s">
        <v>305</v>
      </c>
      <c r="E286" s="6"/>
    </row>
    <row r="287" ht="15.75" customHeight="1" outlineLevel="1">
      <c r="A287" s="3">
        <v>286.0</v>
      </c>
      <c r="B287" s="4">
        <v>5.61058158E8</v>
      </c>
      <c r="C287" s="5" t="s">
        <v>293</v>
      </c>
      <c r="D287" s="5" t="s">
        <v>306</v>
      </c>
      <c r="E287" s="6"/>
    </row>
    <row r="288" ht="15.75" customHeight="1" outlineLevel="1">
      <c r="A288" s="3">
        <v>287.0</v>
      </c>
      <c r="B288" s="4">
        <v>5.62066722E8</v>
      </c>
      <c r="C288" s="5" t="s">
        <v>293</v>
      </c>
      <c r="D288" s="5" t="s">
        <v>307</v>
      </c>
      <c r="E288" s="6"/>
    </row>
    <row r="289" ht="15.75" customHeight="1" outlineLevel="1">
      <c r="A289" s="3">
        <v>288.0</v>
      </c>
      <c r="B289" s="4">
        <v>5.60021645E8</v>
      </c>
      <c r="C289" s="5" t="s">
        <v>293</v>
      </c>
      <c r="D289" s="5" t="s">
        <v>308</v>
      </c>
      <c r="E289" s="6"/>
    </row>
    <row r="290" ht="15.75" customHeight="1" outlineLevel="1">
      <c r="A290" s="3">
        <v>289.0</v>
      </c>
      <c r="B290" s="4">
        <v>5.60022085E8</v>
      </c>
      <c r="C290" s="5" t="s">
        <v>293</v>
      </c>
      <c r="D290" s="5" t="s">
        <v>309</v>
      </c>
      <c r="E290" s="6"/>
    </row>
    <row r="291" ht="15.75" customHeight="1" outlineLevel="1">
      <c r="A291" s="3">
        <v>290.0</v>
      </c>
      <c r="B291" s="4">
        <v>5.62066169E8</v>
      </c>
      <c r="C291" s="5" t="s">
        <v>293</v>
      </c>
      <c r="D291" s="5" t="s">
        <v>310</v>
      </c>
      <c r="E291" s="6"/>
    </row>
    <row r="292" ht="15.75" customHeight="1" outlineLevel="1">
      <c r="A292" s="3">
        <v>291.0</v>
      </c>
      <c r="B292" s="4">
        <v>5.62062943E8</v>
      </c>
      <c r="C292" s="5" t="s">
        <v>293</v>
      </c>
      <c r="D292" s="5" t="s">
        <v>311</v>
      </c>
      <c r="E292" s="6"/>
    </row>
    <row r="293" ht="15.75" customHeight="1" outlineLevel="1">
      <c r="A293" s="3">
        <v>292.0</v>
      </c>
      <c r="B293" s="4">
        <v>5.60033785E8</v>
      </c>
      <c r="C293" s="5" t="s">
        <v>293</v>
      </c>
      <c r="D293" s="5" t="s">
        <v>312</v>
      </c>
      <c r="E293" s="6"/>
    </row>
    <row r="294" ht="15.75" customHeight="1" outlineLevel="1">
      <c r="A294" s="3">
        <v>293.0</v>
      </c>
      <c r="B294" s="4">
        <v>5.62066994E8</v>
      </c>
      <c r="C294" s="5" t="s">
        <v>293</v>
      </c>
      <c r="D294" s="5" t="s">
        <v>313</v>
      </c>
      <c r="E294" s="6"/>
    </row>
    <row r="295" ht="15.75" customHeight="1" outlineLevel="1">
      <c r="A295" s="3">
        <v>294.0</v>
      </c>
      <c r="B295" s="4">
        <v>5.61053216E8</v>
      </c>
      <c r="C295" s="5" t="s">
        <v>293</v>
      </c>
      <c r="D295" s="5" t="s">
        <v>314</v>
      </c>
      <c r="E295" s="6"/>
    </row>
    <row r="296" ht="15.75" customHeight="1" outlineLevel="1">
      <c r="A296" s="3">
        <v>295.0</v>
      </c>
      <c r="B296" s="4">
        <v>5.62062911E8</v>
      </c>
      <c r="C296" s="5" t="s">
        <v>293</v>
      </c>
      <c r="D296" s="5" t="s">
        <v>315</v>
      </c>
      <c r="E296" s="6"/>
    </row>
    <row r="297" ht="15.75" customHeight="1" outlineLevel="1">
      <c r="A297" s="3">
        <v>296.0</v>
      </c>
      <c r="B297" s="4">
        <v>5.61042246E8</v>
      </c>
      <c r="C297" s="5" t="s">
        <v>293</v>
      </c>
      <c r="D297" s="5" t="s">
        <v>316</v>
      </c>
      <c r="E297" s="6"/>
    </row>
    <row r="298" ht="15.75" customHeight="1" outlineLevel="1">
      <c r="A298" s="3">
        <v>297.0</v>
      </c>
      <c r="B298" s="4">
        <v>5.61041845E8</v>
      </c>
      <c r="C298" s="5" t="s">
        <v>293</v>
      </c>
      <c r="D298" s="5" t="s">
        <v>317</v>
      </c>
      <c r="E298" s="6"/>
    </row>
    <row r="299" ht="15.75" customHeight="1" outlineLevel="1">
      <c r="A299" s="3">
        <v>298.0</v>
      </c>
      <c r="B299" s="4">
        <v>5.6003482E8</v>
      </c>
      <c r="C299" s="5" t="s">
        <v>293</v>
      </c>
      <c r="D299" s="5" t="s">
        <v>318</v>
      </c>
      <c r="E299" s="6"/>
    </row>
    <row r="300" ht="15.75" customHeight="1" outlineLevel="1">
      <c r="A300" s="3">
        <v>299.0</v>
      </c>
      <c r="B300" s="4">
        <v>5.61056792E8</v>
      </c>
      <c r="C300" s="5" t="s">
        <v>293</v>
      </c>
      <c r="D300" s="5" t="s">
        <v>319</v>
      </c>
      <c r="E300" s="6"/>
    </row>
    <row r="301" ht="15.75" customHeight="1" outlineLevel="1">
      <c r="A301" s="3">
        <v>300.0</v>
      </c>
      <c r="B301" s="4">
        <v>5.62068455E8</v>
      </c>
      <c r="C301" s="5" t="s">
        <v>293</v>
      </c>
      <c r="D301" s="5" t="s">
        <v>320</v>
      </c>
      <c r="E301" s="6"/>
    </row>
    <row r="302" ht="15.75" customHeight="1" outlineLevel="1">
      <c r="A302" s="3">
        <v>301.0</v>
      </c>
      <c r="B302" s="4">
        <v>5.61056601E8</v>
      </c>
      <c r="C302" s="5" t="s">
        <v>293</v>
      </c>
      <c r="D302" s="5" t="s">
        <v>321</v>
      </c>
      <c r="E302" s="6"/>
    </row>
    <row r="303" ht="15.75" customHeight="1" outlineLevel="1">
      <c r="A303" s="3">
        <v>302.0</v>
      </c>
      <c r="B303" s="4">
        <v>5.60020338E8</v>
      </c>
      <c r="C303" s="5" t="s">
        <v>293</v>
      </c>
      <c r="D303" s="5" t="s">
        <v>322</v>
      </c>
      <c r="E303" s="6"/>
    </row>
    <row r="304" ht="15.75" customHeight="1" outlineLevel="1">
      <c r="A304" s="3">
        <v>303.0</v>
      </c>
      <c r="B304" s="4">
        <v>5.60034309E8</v>
      </c>
      <c r="C304" s="5" t="s">
        <v>293</v>
      </c>
      <c r="D304" s="5" t="s">
        <v>323</v>
      </c>
      <c r="E304" s="6"/>
    </row>
    <row r="305" ht="15.75" customHeight="1" outlineLevel="1">
      <c r="A305" s="3">
        <v>304.0</v>
      </c>
      <c r="B305" s="4">
        <v>5.61041958E8</v>
      </c>
      <c r="C305" s="5" t="s">
        <v>293</v>
      </c>
      <c r="D305" s="5" t="s">
        <v>324</v>
      </c>
      <c r="E305" s="6"/>
    </row>
    <row r="306" ht="15.75" customHeight="1" outlineLevel="1">
      <c r="A306" s="3">
        <v>305.0</v>
      </c>
      <c r="B306" s="4">
        <v>5.60035285E8</v>
      </c>
      <c r="C306" s="5" t="s">
        <v>293</v>
      </c>
      <c r="D306" s="5" t="s">
        <v>325</v>
      </c>
      <c r="E306" s="6"/>
    </row>
    <row r="307" ht="15.75" customHeight="1" outlineLevel="1">
      <c r="A307" s="3">
        <v>306.0</v>
      </c>
      <c r="B307" s="4">
        <v>5.61056513E8</v>
      </c>
      <c r="C307" s="5" t="s">
        <v>293</v>
      </c>
      <c r="D307" s="5" t="s">
        <v>326</v>
      </c>
      <c r="E307" s="6"/>
    </row>
    <row r="308" ht="15.75" customHeight="1" outlineLevel="1">
      <c r="A308" s="3">
        <v>307.0</v>
      </c>
      <c r="B308" s="4">
        <v>5.62068381E8</v>
      </c>
      <c r="C308" s="5" t="s">
        <v>293</v>
      </c>
      <c r="D308" s="5" t="s">
        <v>327</v>
      </c>
      <c r="E308" s="6"/>
    </row>
    <row r="309" ht="15.75" customHeight="1" outlineLevel="1">
      <c r="A309" s="3">
        <v>308.0</v>
      </c>
      <c r="B309" s="4">
        <v>5.6206668E8</v>
      </c>
      <c r="C309" s="5" t="s">
        <v>293</v>
      </c>
      <c r="D309" s="5" t="s">
        <v>328</v>
      </c>
      <c r="E309" s="6"/>
    </row>
    <row r="310" ht="15.75" customHeight="1" outlineLevel="1">
      <c r="A310" s="3">
        <v>309.0</v>
      </c>
      <c r="B310" s="4">
        <v>5.60033802E8</v>
      </c>
      <c r="C310" s="5" t="s">
        <v>293</v>
      </c>
      <c r="D310" s="5" t="s">
        <v>329</v>
      </c>
      <c r="E310" s="6"/>
    </row>
    <row r="311" ht="15.75" customHeight="1" outlineLevel="1">
      <c r="A311" s="3">
        <v>310.0</v>
      </c>
      <c r="B311" s="4">
        <v>5.62068173E8</v>
      </c>
      <c r="C311" s="5" t="s">
        <v>293</v>
      </c>
      <c r="D311" s="5" t="s">
        <v>330</v>
      </c>
      <c r="E311" s="6"/>
    </row>
    <row r="312" ht="15.75" customHeight="1" outlineLevel="1">
      <c r="A312" s="3">
        <v>311.0</v>
      </c>
      <c r="B312" s="4">
        <v>5.6003701E8</v>
      </c>
      <c r="C312" s="5" t="s">
        <v>293</v>
      </c>
      <c r="D312" s="5" t="s">
        <v>331</v>
      </c>
      <c r="E312" s="6"/>
    </row>
    <row r="313" ht="15.75" customHeight="1" outlineLevel="1">
      <c r="A313" s="3">
        <v>312.0</v>
      </c>
      <c r="B313" s="4">
        <v>5.62068078E8</v>
      </c>
      <c r="C313" s="5" t="s">
        <v>293</v>
      </c>
      <c r="D313" s="5" t="s">
        <v>332</v>
      </c>
      <c r="E313" s="6"/>
    </row>
    <row r="314" ht="15.75" customHeight="1" outlineLevel="1">
      <c r="A314" s="3">
        <v>313.0</v>
      </c>
      <c r="B314" s="4">
        <v>5.60034958E8</v>
      </c>
      <c r="C314" s="5" t="s">
        <v>293</v>
      </c>
      <c r="D314" s="5" t="s">
        <v>333</v>
      </c>
      <c r="E314" s="6"/>
    </row>
    <row r="315" ht="15.75" customHeight="1" outlineLevel="1">
      <c r="A315" s="3">
        <v>314.0</v>
      </c>
      <c r="B315" s="4">
        <v>5.6104186E8</v>
      </c>
      <c r="C315" s="5" t="s">
        <v>293</v>
      </c>
      <c r="D315" s="5" t="s">
        <v>334</v>
      </c>
      <c r="E315" s="6"/>
    </row>
    <row r="316" ht="15.75" customHeight="1" outlineLevel="1">
      <c r="A316" s="3">
        <v>315.0</v>
      </c>
      <c r="B316" s="4">
        <v>5.60034901E8</v>
      </c>
      <c r="C316" s="5" t="s">
        <v>293</v>
      </c>
      <c r="D316" s="5" t="s">
        <v>335</v>
      </c>
      <c r="E316" s="6"/>
    </row>
    <row r="317" ht="15.75" customHeight="1" outlineLevel="1">
      <c r="A317" s="3">
        <v>316.0</v>
      </c>
      <c r="B317" s="4">
        <v>5.62068092E8</v>
      </c>
      <c r="C317" s="5" t="s">
        <v>293</v>
      </c>
      <c r="D317" s="5" t="s">
        <v>336</v>
      </c>
      <c r="E317" s="6"/>
    </row>
    <row r="318" ht="15.75" customHeight="1" outlineLevel="1">
      <c r="A318" s="3">
        <v>317.0</v>
      </c>
      <c r="B318" s="4">
        <v>5.61056506E8</v>
      </c>
      <c r="C318" s="5" t="s">
        <v>293</v>
      </c>
      <c r="D318" s="5" t="s">
        <v>337</v>
      </c>
      <c r="E318" s="6"/>
    </row>
    <row r="319" ht="15.75" customHeight="1" outlineLevel="1">
      <c r="A319" s="3">
        <v>318.0</v>
      </c>
      <c r="B319" s="4">
        <v>5.61042278E8</v>
      </c>
      <c r="C319" s="5" t="s">
        <v>293</v>
      </c>
      <c r="D319" s="5" t="s">
        <v>338</v>
      </c>
      <c r="E319" s="6"/>
    </row>
    <row r="320" ht="15.75" customHeight="1" outlineLevel="1">
      <c r="A320" s="3">
        <v>319.0</v>
      </c>
      <c r="B320" s="4">
        <v>5.61056489E8</v>
      </c>
      <c r="C320" s="5" t="s">
        <v>293</v>
      </c>
      <c r="D320" s="5" t="s">
        <v>339</v>
      </c>
      <c r="E320" s="6"/>
    </row>
    <row r="321" ht="15.75" customHeight="1" outlineLevel="1">
      <c r="A321" s="3">
        <v>320.0</v>
      </c>
      <c r="B321" s="4">
        <v>5.61056785E8</v>
      </c>
      <c r="C321" s="5" t="s">
        <v>293</v>
      </c>
      <c r="D321" s="5" t="s">
        <v>340</v>
      </c>
      <c r="E321" s="6"/>
    </row>
    <row r="322" ht="15.75" customHeight="1" outlineLevel="1">
      <c r="A322" s="3">
        <v>321.0</v>
      </c>
      <c r="B322" s="4">
        <v>5.60034965E8</v>
      </c>
      <c r="C322" s="5" t="s">
        <v>293</v>
      </c>
      <c r="D322" s="5" t="s">
        <v>341</v>
      </c>
      <c r="E322" s="6"/>
    </row>
    <row r="323" ht="15.75" customHeight="1" outlineLevel="1">
      <c r="A323" s="3">
        <v>322.0</v>
      </c>
      <c r="B323" s="4">
        <v>5.60033792E8</v>
      </c>
      <c r="C323" s="5" t="s">
        <v>293</v>
      </c>
      <c r="D323" s="5" t="s">
        <v>342</v>
      </c>
      <c r="E323" s="6"/>
    </row>
    <row r="324" ht="15.75" customHeight="1" outlineLevel="1">
      <c r="A324" s="3">
        <v>323.0</v>
      </c>
      <c r="B324" s="4">
        <v>5.60034683E8</v>
      </c>
      <c r="C324" s="5" t="s">
        <v>293</v>
      </c>
      <c r="D324" s="5" t="s">
        <v>343</v>
      </c>
      <c r="E324" s="6"/>
    </row>
    <row r="325" ht="15.75" customHeight="1" outlineLevel="1">
      <c r="A325" s="3">
        <v>324.0</v>
      </c>
      <c r="B325" s="4">
        <v>5.6003498E8</v>
      </c>
      <c r="C325" s="5" t="s">
        <v>293</v>
      </c>
      <c r="D325" s="5" t="s">
        <v>344</v>
      </c>
      <c r="E325" s="6"/>
    </row>
    <row r="326" ht="15.75" customHeight="1" outlineLevel="1">
      <c r="A326" s="3">
        <v>325.0</v>
      </c>
      <c r="B326" s="4">
        <v>5.60034644E8</v>
      </c>
      <c r="C326" s="5" t="s">
        <v>293</v>
      </c>
      <c r="D326" s="5" t="s">
        <v>345</v>
      </c>
      <c r="E326" s="6"/>
    </row>
    <row r="327" ht="15.75" customHeight="1" outlineLevel="1">
      <c r="A327" s="3">
        <v>326.0</v>
      </c>
      <c r="B327" s="4">
        <v>5.60035334E8</v>
      </c>
      <c r="C327" s="5" t="s">
        <v>293</v>
      </c>
      <c r="D327" s="5" t="s">
        <v>346</v>
      </c>
      <c r="E327" s="6"/>
    </row>
    <row r="328" ht="15.75" customHeight="1" outlineLevel="1">
      <c r="A328" s="3">
        <v>327.0</v>
      </c>
      <c r="B328" s="4">
        <v>5.60033841E8</v>
      </c>
      <c r="C328" s="5" t="s">
        <v>293</v>
      </c>
      <c r="D328" s="5" t="s">
        <v>347</v>
      </c>
      <c r="E328" s="6"/>
    </row>
    <row r="329" ht="15.75" customHeight="1" outlineLevel="1">
      <c r="A329" s="3">
        <v>328.0</v>
      </c>
      <c r="B329" s="4">
        <v>5.60034718E8</v>
      </c>
      <c r="C329" s="5" t="s">
        <v>293</v>
      </c>
      <c r="D329" s="5" t="s">
        <v>348</v>
      </c>
      <c r="E329" s="6"/>
    </row>
    <row r="330" ht="15.75" customHeight="1" outlineLevel="1">
      <c r="A330" s="3">
        <v>329.0</v>
      </c>
      <c r="B330" s="4">
        <v>5.62068085E8</v>
      </c>
      <c r="C330" s="5" t="s">
        <v>293</v>
      </c>
      <c r="D330" s="5" t="s">
        <v>349</v>
      </c>
      <c r="E330" s="6"/>
    </row>
    <row r="331" ht="15.75" customHeight="1" outlineLevel="1">
      <c r="A331" s="3">
        <v>330.0</v>
      </c>
      <c r="B331" s="4">
        <v>5.60034725E8</v>
      </c>
      <c r="C331" s="5" t="s">
        <v>293</v>
      </c>
      <c r="D331" s="5" t="s">
        <v>350</v>
      </c>
      <c r="E331" s="6"/>
    </row>
    <row r="332" ht="15.75" customHeight="1" outlineLevel="1">
      <c r="A332" s="3">
        <v>331.0</v>
      </c>
      <c r="B332" s="4">
        <v>5.60034732E8</v>
      </c>
      <c r="C332" s="5" t="s">
        <v>293</v>
      </c>
      <c r="D332" s="5" t="s">
        <v>351</v>
      </c>
      <c r="E332" s="6"/>
    </row>
    <row r="333" ht="15.75" customHeight="1" outlineLevel="1">
      <c r="A333" s="3">
        <v>332.0</v>
      </c>
      <c r="B333" s="4">
        <v>5.61041806E8</v>
      </c>
      <c r="C333" s="5" t="s">
        <v>293</v>
      </c>
      <c r="D333" s="5" t="s">
        <v>352</v>
      </c>
      <c r="E333" s="6"/>
    </row>
    <row r="334" ht="15.75" customHeight="1" outlineLevel="1">
      <c r="A334" s="3">
        <v>333.0</v>
      </c>
      <c r="B334" s="4">
        <v>5.61056376E8</v>
      </c>
      <c r="C334" s="5" t="s">
        <v>293</v>
      </c>
      <c r="D334" s="5" t="s">
        <v>353</v>
      </c>
      <c r="E334" s="6"/>
    </row>
    <row r="335" ht="15.75" customHeight="1" outlineLevel="1">
      <c r="A335" s="3">
        <v>334.0</v>
      </c>
      <c r="B335" s="4">
        <v>5.73018738E8</v>
      </c>
      <c r="C335" s="5" t="s">
        <v>293</v>
      </c>
      <c r="D335" s="5" t="s">
        <v>354</v>
      </c>
      <c r="E335" s="6"/>
    </row>
    <row r="336" ht="15.75" customHeight="1" outlineLevel="1">
      <c r="A336" s="3">
        <v>335.0</v>
      </c>
      <c r="B336" s="4">
        <v>5.62056957E8</v>
      </c>
      <c r="C336" s="5" t="s">
        <v>293</v>
      </c>
      <c r="D336" s="5" t="s">
        <v>355</v>
      </c>
      <c r="E336" s="6"/>
    </row>
    <row r="337" ht="15.75" customHeight="1" outlineLevel="1">
      <c r="A337" s="3">
        <v>336.0</v>
      </c>
      <c r="B337" s="4">
        <v>5.73005873E8</v>
      </c>
      <c r="C337" s="5" t="s">
        <v>293</v>
      </c>
      <c r="D337" s="5" t="s">
        <v>356</v>
      </c>
      <c r="E337" s="6"/>
    </row>
    <row r="338" ht="15.75" customHeight="1" outlineLevel="1">
      <c r="A338" s="3">
        <v>337.0</v>
      </c>
      <c r="B338" s="4">
        <v>5.71011053E8</v>
      </c>
      <c r="C338" s="5" t="s">
        <v>293</v>
      </c>
      <c r="D338" s="5" t="s">
        <v>357</v>
      </c>
      <c r="E338" s="6"/>
    </row>
    <row r="339" ht="15.75" customHeight="1" outlineLevel="1">
      <c r="A339" s="3">
        <v>338.0</v>
      </c>
      <c r="B339" s="4">
        <v>5.6104194E8</v>
      </c>
      <c r="C339" s="5" t="s">
        <v>293</v>
      </c>
      <c r="D339" s="5" t="s">
        <v>358</v>
      </c>
      <c r="E339" s="6"/>
    </row>
    <row r="340" ht="15.75" customHeight="1" outlineLevel="1">
      <c r="A340" s="3">
        <v>339.0</v>
      </c>
      <c r="B340" s="4">
        <v>5.72021791E8</v>
      </c>
      <c r="C340" s="5" t="s">
        <v>293</v>
      </c>
      <c r="D340" s="5" t="s">
        <v>359</v>
      </c>
      <c r="E340" s="6"/>
    </row>
    <row r="341" ht="15.75" customHeight="1" outlineLevel="1">
      <c r="A341" s="3">
        <v>340.0</v>
      </c>
      <c r="B341" s="4">
        <v>5.71023323E8</v>
      </c>
      <c r="C341" s="5" t="s">
        <v>293</v>
      </c>
      <c r="D341" s="5" t="s">
        <v>360</v>
      </c>
      <c r="E341" s="6"/>
    </row>
    <row r="342" ht="15.75" customHeight="1" outlineLevel="1">
      <c r="A342" s="3">
        <v>341.0</v>
      </c>
      <c r="B342" s="4">
        <v>5.60034852E8</v>
      </c>
      <c r="C342" s="5" t="s">
        <v>293</v>
      </c>
      <c r="D342" s="5" t="s">
        <v>361</v>
      </c>
      <c r="E342" s="6"/>
    </row>
    <row r="343" ht="15.75" customHeight="1" outlineLevel="1">
      <c r="A343" s="3">
        <v>342.0</v>
      </c>
      <c r="B343" s="4">
        <v>5.6105676E8</v>
      </c>
      <c r="C343" s="5" t="s">
        <v>293</v>
      </c>
      <c r="D343" s="5" t="s">
        <v>362</v>
      </c>
      <c r="E343" s="6"/>
    </row>
    <row r="344" ht="15.75" customHeight="1" outlineLevel="1">
      <c r="A344" s="3">
        <v>343.0</v>
      </c>
      <c r="B344" s="4">
        <v>5.60002402E8</v>
      </c>
      <c r="C344" s="5" t="s">
        <v>293</v>
      </c>
      <c r="D344" s="5" t="s">
        <v>363</v>
      </c>
      <c r="E344" s="6"/>
    </row>
    <row r="345" ht="15.75" customHeight="1" outlineLevel="1">
      <c r="A345" s="3">
        <v>344.0</v>
      </c>
      <c r="B345" s="4">
        <v>5.61041796E8</v>
      </c>
      <c r="C345" s="5" t="s">
        <v>293</v>
      </c>
      <c r="D345" s="5" t="s">
        <v>364</v>
      </c>
      <c r="E345" s="6"/>
    </row>
    <row r="346" ht="15.75" customHeight="1" outlineLevel="1">
      <c r="A346" s="3">
        <v>345.0</v>
      </c>
      <c r="B346" s="4">
        <v>5.73011436E8</v>
      </c>
      <c r="C346" s="5" t="s">
        <v>293</v>
      </c>
      <c r="D346" s="5" t="s">
        <v>365</v>
      </c>
      <c r="E346" s="6"/>
    </row>
    <row r="347" ht="15.75" customHeight="1" outlineLevel="1">
      <c r="A347" s="3">
        <v>346.0</v>
      </c>
      <c r="B347" s="4">
        <v>5.41025323E8</v>
      </c>
      <c r="C347" s="5" t="s">
        <v>293</v>
      </c>
      <c r="D347" s="5" t="s">
        <v>366</v>
      </c>
      <c r="E347" s="6"/>
    </row>
    <row r="348" ht="15.75" customHeight="1" outlineLevel="1">
      <c r="A348" s="3">
        <v>347.0</v>
      </c>
      <c r="B348" s="4">
        <v>5.4400193E8</v>
      </c>
      <c r="C348" s="5" t="s">
        <v>367</v>
      </c>
      <c r="D348" s="5" t="s">
        <v>368</v>
      </c>
      <c r="E348" s="6"/>
    </row>
    <row r="349" ht="15.75" customHeight="1" outlineLevel="1">
      <c r="A349" s="3">
        <v>348.0</v>
      </c>
      <c r="B349" s="4">
        <v>5.44020411E8</v>
      </c>
      <c r="C349" s="5" t="s">
        <v>367</v>
      </c>
      <c r="D349" s="5" t="s">
        <v>369</v>
      </c>
      <c r="E349" s="6"/>
    </row>
    <row r="350" ht="15.75" customHeight="1" outlineLevel="1">
      <c r="A350" s="3">
        <v>349.0</v>
      </c>
      <c r="B350" s="4">
        <v>5.44020443E8</v>
      </c>
      <c r="C350" s="5" t="s">
        <v>367</v>
      </c>
      <c r="D350" s="5" t="s">
        <v>370</v>
      </c>
      <c r="E350" s="6"/>
    </row>
    <row r="351" ht="15.75" customHeight="1" outlineLevel="1">
      <c r="A351" s="3">
        <v>350.0</v>
      </c>
      <c r="B351" s="4">
        <v>5.44001659E8</v>
      </c>
      <c r="C351" s="5" t="s">
        <v>367</v>
      </c>
      <c r="D351" s="5" t="s">
        <v>371</v>
      </c>
      <c r="E351" s="6"/>
    </row>
    <row r="352" ht="15.75" customHeight="1" outlineLevel="1">
      <c r="A352" s="3">
        <v>351.0</v>
      </c>
      <c r="B352" s="4">
        <v>5.4400148E8</v>
      </c>
      <c r="C352" s="5" t="s">
        <v>367</v>
      </c>
      <c r="D352" s="5" t="s">
        <v>372</v>
      </c>
      <c r="E352" s="6"/>
    </row>
    <row r="353" ht="15.75" customHeight="1" outlineLevel="1">
      <c r="A353" s="3">
        <v>352.0</v>
      </c>
      <c r="B353" s="4">
        <v>5.44020588E8</v>
      </c>
      <c r="C353" s="5" t="s">
        <v>367</v>
      </c>
      <c r="D353" s="5" t="s">
        <v>373</v>
      </c>
      <c r="E353" s="6"/>
    </row>
    <row r="354" ht="15.75" customHeight="1" outlineLevel="1">
      <c r="A354" s="3">
        <v>353.0</v>
      </c>
      <c r="B354" s="4">
        <v>5.44020612E8</v>
      </c>
      <c r="C354" s="5" t="s">
        <v>367</v>
      </c>
      <c r="D354" s="5" t="s">
        <v>374</v>
      </c>
      <c r="E354" s="6"/>
    </row>
    <row r="355" ht="15.75" customHeight="1" outlineLevel="1">
      <c r="A355" s="3">
        <v>354.0</v>
      </c>
      <c r="B355" s="4">
        <v>5.44020549E8</v>
      </c>
      <c r="C355" s="5" t="s">
        <v>367</v>
      </c>
      <c r="D355" s="5" t="s">
        <v>375</v>
      </c>
      <c r="E355" s="6"/>
    </row>
    <row r="356" ht="15.75" customHeight="1" outlineLevel="1">
      <c r="A356" s="3">
        <v>355.0</v>
      </c>
      <c r="B356" s="4">
        <v>5.44020436E8</v>
      </c>
      <c r="C356" s="5" t="s">
        <v>367</v>
      </c>
      <c r="D356" s="5" t="s">
        <v>376</v>
      </c>
      <c r="E356" s="6"/>
    </row>
    <row r="357" ht="15.75" customHeight="1" outlineLevel="1">
      <c r="A357" s="3">
        <v>356.0</v>
      </c>
      <c r="B357" s="4">
        <v>5.44020468E8</v>
      </c>
      <c r="C357" s="5" t="s">
        <v>367</v>
      </c>
      <c r="D357" s="5" t="s">
        <v>377</v>
      </c>
      <c r="E357" s="6"/>
    </row>
    <row r="358" ht="15.75" customHeight="1" outlineLevel="1">
      <c r="A358" s="3">
        <v>357.0</v>
      </c>
      <c r="B358" s="4">
        <v>5.44020531E8</v>
      </c>
      <c r="C358" s="5" t="s">
        <v>367</v>
      </c>
      <c r="D358" s="5" t="s">
        <v>378</v>
      </c>
      <c r="E358" s="6"/>
    </row>
    <row r="359" ht="15.75" customHeight="1" outlineLevel="1">
      <c r="A359" s="3">
        <v>358.0</v>
      </c>
      <c r="B359" s="4">
        <v>5.4402049E8</v>
      </c>
      <c r="C359" s="5" t="s">
        <v>367</v>
      </c>
      <c r="D359" s="5" t="s">
        <v>379</v>
      </c>
      <c r="E359" s="6"/>
    </row>
    <row r="360" ht="15.75" customHeight="1" outlineLevel="1">
      <c r="A360" s="3">
        <v>359.0</v>
      </c>
      <c r="B360" s="4">
        <v>5.44020563E8</v>
      </c>
      <c r="C360" s="5" t="s">
        <v>367</v>
      </c>
      <c r="D360" s="5" t="s">
        <v>380</v>
      </c>
      <c r="E360" s="6"/>
    </row>
    <row r="361" ht="15.75" customHeight="1" outlineLevel="1">
      <c r="A361" s="3">
        <v>360.0</v>
      </c>
      <c r="B361" s="4">
        <v>5.44020605E8</v>
      </c>
      <c r="C361" s="5" t="s">
        <v>367</v>
      </c>
      <c r="D361" s="5" t="s">
        <v>381</v>
      </c>
      <c r="E361" s="6"/>
    </row>
    <row r="362" ht="15.75" customHeight="1" outlineLevel="1">
      <c r="A362" s="3">
        <v>361.0</v>
      </c>
      <c r="B362" s="4">
        <v>5.44020482E8</v>
      </c>
      <c r="C362" s="5" t="s">
        <v>367</v>
      </c>
      <c r="D362" s="5" t="s">
        <v>382</v>
      </c>
      <c r="E362" s="6"/>
    </row>
    <row r="363" ht="15.75" customHeight="1" outlineLevel="1">
      <c r="A363" s="3">
        <v>362.0</v>
      </c>
      <c r="B363" s="4">
        <v>5.44001539E8</v>
      </c>
      <c r="C363" s="5" t="s">
        <v>367</v>
      </c>
      <c r="D363" s="5" t="s">
        <v>383</v>
      </c>
      <c r="E363" s="6"/>
    </row>
    <row r="364" ht="15.75" customHeight="1" outlineLevel="1">
      <c r="A364" s="3">
        <v>363.0</v>
      </c>
      <c r="B364" s="4">
        <v>5.44020524E8</v>
      </c>
      <c r="C364" s="5" t="s">
        <v>367</v>
      </c>
      <c r="D364" s="5" t="s">
        <v>384</v>
      </c>
      <c r="E364" s="6"/>
    </row>
    <row r="365" ht="15.75" customHeight="1" outlineLevel="1">
      <c r="A365" s="3">
        <v>364.0</v>
      </c>
      <c r="B365" s="4">
        <v>5.4402057E8</v>
      </c>
      <c r="C365" s="5" t="s">
        <v>367</v>
      </c>
      <c r="D365" s="5" t="s">
        <v>385</v>
      </c>
      <c r="E365" s="6"/>
    </row>
    <row r="366" ht="15.75" customHeight="1" outlineLevel="1">
      <c r="A366" s="3">
        <v>365.0</v>
      </c>
      <c r="B366" s="4">
        <v>5.44020595E8</v>
      </c>
      <c r="C366" s="5" t="s">
        <v>367</v>
      </c>
      <c r="D366" s="5" t="s">
        <v>386</v>
      </c>
      <c r="E366" s="6"/>
    </row>
    <row r="367" ht="15.75" customHeight="1" outlineLevel="1">
      <c r="A367" s="3">
        <v>366.0</v>
      </c>
      <c r="B367" s="4">
        <v>5.44020475E8</v>
      </c>
      <c r="C367" s="5" t="s">
        <v>367</v>
      </c>
      <c r="D367" s="5" t="s">
        <v>387</v>
      </c>
      <c r="E367" s="6"/>
    </row>
    <row r="368" ht="15.75" customHeight="1" outlineLevel="1">
      <c r="A368" s="3">
        <v>367.0</v>
      </c>
      <c r="B368" s="4">
        <v>5.44020429E8</v>
      </c>
      <c r="C368" s="5" t="s">
        <v>367</v>
      </c>
      <c r="D368" s="5" t="s">
        <v>388</v>
      </c>
      <c r="E368" s="6"/>
    </row>
    <row r="369" ht="15.75" customHeight="1" outlineLevel="1">
      <c r="A369" s="3">
        <v>368.0</v>
      </c>
      <c r="B369" s="4">
        <v>5.44011255E8</v>
      </c>
      <c r="C369" s="5" t="s">
        <v>367</v>
      </c>
      <c r="D369" s="5" t="s">
        <v>389</v>
      </c>
      <c r="E369" s="6"/>
    </row>
    <row r="370" ht="15.75" customHeight="1" outlineLevel="1">
      <c r="A370" s="3">
        <v>369.0</v>
      </c>
      <c r="B370" s="4">
        <v>5.44014009E8</v>
      </c>
      <c r="C370" s="5" t="s">
        <v>367</v>
      </c>
      <c r="D370" s="5" t="s">
        <v>390</v>
      </c>
      <c r="E370" s="6"/>
    </row>
    <row r="371" ht="15.75" customHeight="1" outlineLevel="1">
      <c r="A371" s="3">
        <v>370.0</v>
      </c>
      <c r="B371" s="4">
        <v>5.49001765E8</v>
      </c>
      <c r="C371" s="5" t="s">
        <v>391</v>
      </c>
      <c r="D371" s="5" t="s">
        <v>392</v>
      </c>
      <c r="E371" s="6"/>
    </row>
    <row r="372" ht="15.75" customHeight="1" outlineLevel="1">
      <c r="A372" s="3">
        <v>371.0</v>
      </c>
      <c r="B372" s="4">
        <v>5.4900178E8</v>
      </c>
      <c r="C372" s="5" t="s">
        <v>391</v>
      </c>
      <c r="D372" s="5" t="s">
        <v>393</v>
      </c>
      <c r="E372" s="6"/>
    </row>
    <row r="373" ht="15.75" customHeight="1" outlineLevel="1">
      <c r="A373" s="3">
        <v>372.0</v>
      </c>
      <c r="B373" s="4">
        <v>5.49001772E8</v>
      </c>
      <c r="C373" s="5" t="s">
        <v>391</v>
      </c>
      <c r="D373" s="5" t="s">
        <v>394</v>
      </c>
      <c r="E373" s="6"/>
    </row>
    <row r="374" ht="15.75" customHeight="1" outlineLevel="1">
      <c r="A374" s="3">
        <v>373.0</v>
      </c>
      <c r="B374" s="4">
        <v>5.49001797E8</v>
      </c>
      <c r="C374" s="5" t="s">
        <v>391</v>
      </c>
      <c r="D374" s="5" t="s">
        <v>395</v>
      </c>
      <c r="E374" s="6"/>
    </row>
    <row r="375" ht="15.75" customHeight="1" outlineLevel="1">
      <c r="A375" s="3">
        <v>374.0</v>
      </c>
      <c r="B375" s="4">
        <v>5.08008835E8</v>
      </c>
      <c r="C375" s="5" t="s">
        <v>396</v>
      </c>
      <c r="D375" s="5" t="s">
        <v>397</v>
      </c>
      <c r="E375" s="6"/>
    </row>
    <row r="376" ht="15.75" customHeight="1" outlineLevel="1">
      <c r="A376" s="3">
        <v>375.0</v>
      </c>
      <c r="B376" s="4">
        <v>5.08008458E8</v>
      </c>
      <c r="C376" s="5" t="s">
        <v>396</v>
      </c>
      <c r="D376" s="5" t="s">
        <v>398</v>
      </c>
      <c r="E376" s="6"/>
    </row>
    <row r="377" ht="15.75" customHeight="1" outlineLevel="1">
      <c r="A377" s="3">
        <v>376.0</v>
      </c>
      <c r="B377" s="4">
        <v>5.08008539E8</v>
      </c>
      <c r="C377" s="5" t="s">
        <v>396</v>
      </c>
      <c r="D377" s="5" t="s">
        <v>399</v>
      </c>
      <c r="E377" s="6"/>
    </row>
    <row r="378" ht="15.75" customHeight="1" outlineLevel="1">
      <c r="A378" s="3">
        <v>377.0</v>
      </c>
      <c r="B378" s="4">
        <v>5.0800564E8</v>
      </c>
      <c r="C378" s="5" t="s">
        <v>396</v>
      </c>
      <c r="D378" s="5" t="s">
        <v>400</v>
      </c>
      <c r="E378" s="6"/>
    </row>
    <row r="379" ht="15.75" customHeight="1" outlineLevel="1">
      <c r="A379" s="3">
        <v>378.0</v>
      </c>
      <c r="B379" s="4">
        <v>5.0800998E8</v>
      </c>
      <c r="C379" s="5" t="s">
        <v>396</v>
      </c>
      <c r="D379" s="5" t="s">
        <v>401</v>
      </c>
      <c r="E379" s="6"/>
    </row>
    <row r="380" ht="15.75" customHeight="1" outlineLevel="1">
      <c r="A380" s="3">
        <v>379.0</v>
      </c>
      <c r="B380" s="4">
        <v>5.08008828E8</v>
      </c>
      <c r="C380" s="5" t="s">
        <v>396</v>
      </c>
      <c r="D380" s="5" t="s">
        <v>402</v>
      </c>
      <c r="E380" s="6"/>
    </row>
    <row r="381" ht="15.75" customHeight="1" outlineLevel="1">
      <c r="A381" s="3">
        <v>380.0</v>
      </c>
      <c r="B381" s="4">
        <v>5.0800925E8</v>
      </c>
      <c r="C381" s="5" t="s">
        <v>396</v>
      </c>
      <c r="D381" s="5" t="s">
        <v>403</v>
      </c>
      <c r="E381" s="6"/>
    </row>
    <row r="382" ht="15.75" customHeight="1" outlineLevel="1">
      <c r="A382" s="3">
        <v>381.0</v>
      </c>
      <c r="B382" s="4">
        <v>5.08008507E8</v>
      </c>
      <c r="C382" s="5" t="s">
        <v>396</v>
      </c>
      <c r="D382" s="5" t="s">
        <v>404</v>
      </c>
      <c r="E382" s="6"/>
    </row>
    <row r="383" ht="15.75" customHeight="1" outlineLevel="1">
      <c r="A383" s="3">
        <v>382.0</v>
      </c>
      <c r="B383" s="4">
        <v>5.08008585E8</v>
      </c>
      <c r="C383" s="5" t="s">
        <v>396</v>
      </c>
      <c r="D383" s="5" t="s">
        <v>405</v>
      </c>
      <c r="E383" s="6"/>
    </row>
    <row r="384" ht="15.75" customHeight="1" outlineLevel="1">
      <c r="A384" s="3">
        <v>383.0</v>
      </c>
      <c r="B384" s="4">
        <v>5.08008793E8</v>
      </c>
      <c r="C384" s="5" t="s">
        <v>396</v>
      </c>
      <c r="D384" s="5" t="s">
        <v>406</v>
      </c>
      <c r="E384" s="6"/>
    </row>
    <row r="385" ht="15.75" customHeight="1" outlineLevel="1">
      <c r="A385" s="3">
        <v>384.0</v>
      </c>
      <c r="B385" s="4">
        <v>5.09006485E8</v>
      </c>
      <c r="C385" s="5" t="s">
        <v>407</v>
      </c>
      <c r="D385" s="5" t="s">
        <v>408</v>
      </c>
      <c r="E385" s="6"/>
    </row>
    <row r="386" ht="15.75" customHeight="1" outlineLevel="1">
      <c r="A386" s="3">
        <v>385.0</v>
      </c>
      <c r="B386" s="4">
        <v>5.09006615E8</v>
      </c>
      <c r="C386" s="5" t="s">
        <v>407</v>
      </c>
      <c r="D386" s="5" t="s">
        <v>409</v>
      </c>
      <c r="E386" s="6"/>
    </row>
    <row r="387" ht="15.75" customHeight="1" outlineLevel="1">
      <c r="A387" s="3">
        <v>386.0</v>
      </c>
      <c r="B387" s="4">
        <v>5.0900671E8</v>
      </c>
      <c r="C387" s="5" t="s">
        <v>407</v>
      </c>
      <c r="D387" s="5" t="s">
        <v>410</v>
      </c>
      <c r="E387" s="6"/>
    </row>
    <row r="388" ht="15.75" customHeight="1" outlineLevel="1">
      <c r="A388" s="3">
        <v>387.0</v>
      </c>
      <c r="B388" s="4">
        <v>5.09006654E8</v>
      </c>
      <c r="C388" s="5" t="s">
        <v>407</v>
      </c>
      <c r="D388" s="5" t="s">
        <v>411</v>
      </c>
      <c r="E388" s="6"/>
    </row>
    <row r="389" ht="15.75" customHeight="1" outlineLevel="1">
      <c r="A389" s="3">
        <v>388.0</v>
      </c>
      <c r="B389" s="4">
        <v>5.09006478E8</v>
      </c>
      <c r="C389" s="5" t="s">
        <v>407</v>
      </c>
      <c r="D389" s="5" t="s">
        <v>412</v>
      </c>
      <c r="E389" s="6"/>
    </row>
    <row r="390" ht="15.75" customHeight="1" outlineLevel="1">
      <c r="A390" s="3">
        <v>389.0</v>
      </c>
      <c r="B390" s="4">
        <v>5.09006693E8</v>
      </c>
      <c r="C390" s="5" t="s">
        <v>407</v>
      </c>
      <c r="D390" s="5" t="s">
        <v>413</v>
      </c>
      <c r="E390" s="6"/>
    </row>
    <row r="391" ht="15.75" customHeight="1" outlineLevel="1">
      <c r="A391" s="3">
        <v>390.0</v>
      </c>
      <c r="B391" s="4">
        <v>5.09006541E8</v>
      </c>
      <c r="C391" s="5" t="s">
        <v>407</v>
      </c>
      <c r="D391" s="5" t="s">
        <v>414</v>
      </c>
      <c r="E391" s="6"/>
    </row>
    <row r="392" ht="15.75" customHeight="1" outlineLevel="1">
      <c r="A392" s="3">
        <v>391.0</v>
      </c>
      <c r="B392" s="4">
        <v>5.0910555E8</v>
      </c>
      <c r="C392" s="5" t="s">
        <v>407</v>
      </c>
      <c r="D392" s="5" t="s">
        <v>415</v>
      </c>
      <c r="E392" s="6"/>
    </row>
    <row r="393" ht="15.75" customHeight="1" outlineLevel="1">
      <c r="A393" s="3">
        <v>392.0</v>
      </c>
      <c r="B393" s="4">
        <v>5.0900663E8</v>
      </c>
      <c r="C393" s="5" t="s">
        <v>407</v>
      </c>
      <c r="D393" s="5" t="s">
        <v>416</v>
      </c>
      <c r="E393" s="6"/>
    </row>
    <row r="394" ht="15.75" customHeight="1" outlineLevel="1">
      <c r="A394" s="3">
        <v>393.0</v>
      </c>
      <c r="B394" s="4">
        <v>5.09006735E8</v>
      </c>
      <c r="C394" s="5" t="s">
        <v>407</v>
      </c>
      <c r="D394" s="5" t="s">
        <v>417</v>
      </c>
      <c r="E394" s="6"/>
    </row>
    <row r="395" ht="15.75" customHeight="1" outlineLevel="1">
      <c r="A395" s="3">
        <v>394.0</v>
      </c>
      <c r="B395" s="4">
        <v>5.09006358E8</v>
      </c>
      <c r="C395" s="5" t="s">
        <v>407</v>
      </c>
      <c r="D395" s="5" t="s">
        <v>418</v>
      </c>
      <c r="E395" s="6"/>
    </row>
    <row r="396" ht="15.75" customHeight="1" outlineLevel="1">
      <c r="A396" s="3">
        <v>395.0</v>
      </c>
      <c r="B396" s="4">
        <v>5.09006534E8</v>
      </c>
      <c r="C396" s="5" t="s">
        <v>407</v>
      </c>
      <c r="D396" s="5" t="s">
        <v>419</v>
      </c>
      <c r="E396" s="6"/>
    </row>
    <row r="397" ht="15.75" customHeight="1" outlineLevel="1">
      <c r="A397" s="3">
        <v>396.0</v>
      </c>
      <c r="B397" s="4">
        <v>5.09006527E8</v>
      </c>
      <c r="C397" s="5" t="s">
        <v>407</v>
      </c>
      <c r="D397" s="5" t="s">
        <v>420</v>
      </c>
      <c r="E397" s="6"/>
    </row>
    <row r="398" ht="15.75" customHeight="1" outlineLevel="1">
      <c r="A398" s="3">
        <v>397.0</v>
      </c>
      <c r="B398" s="4">
        <v>5.09006647E8</v>
      </c>
      <c r="C398" s="5" t="s">
        <v>407</v>
      </c>
      <c r="D398" s="5" t="s">
        <v>421</v>
      </c>
      <c r="E398" s="6"/>
    </row>
    <row r="399" ht="15.75" customHeight="1" outlineLevel="1">
      <c r="A399" s="3">
        <v>398.0</v>
      </c>
      <c r="B399" s="4">
        <v>5.06065549E8</v>
      </c>
      <c r="C399" s="5" t="s">
        <v>407</v>
      </c>
      <c r="D399" s="5" t="s">
        <v>422</v>
      </c>
      <c r="E399" s="6"/>
    </row>
    <row r="400" ht="15.75" customHeight="1" outlineLevel="1">
      <c r="A400" s="3">
        <v>399.0</v>
      </c>
      <c r="B400" s="4">
        <v>5.09006453E8</v>
      </c>
      <c r="C400" s="5" t="s">
        <v>407</v>
      </c>
      <c r="D400" s="5" t="s">
        <v>423</v>
      </c>
      <c r="E400" s="6"/>
    </row>
    <row r="401" ht="15.75" customHeight="1" outlineLevel="1">
      <c r="A401" s="3">
        <v>400.0</v>
      </c>
      <c r="B401" s="4">
        <v>5.09006372E8</v>
      </c>
      <c r="C401" s="5" t="s">
        <v>407</v>
      </c>
      <c r="D401" s="5" t="s">
        <v>424</v>
      </c>
      <c r="E401" s="6"/>
    </row>
    <row r="402" ht="15.75" customHeight="1" outlineLevel="1">
      <c r="A402" s="3">
        <v>401.0</v>
      </c>
      <c r="B402" s="4">
        <v>5.09006608E8</v>
      </c>
      <c r="C402" s="5" t="s">
        <v>407</v>
      </c>
      <c r="D402" s="5" t="s">
        <v>425</v>
      </c>
      <c r="E402" s="6"/>
    </row>
    <row r="403" ht="15.75" customHeight="1" outlineLevel="1">
      <c r="A403" s="3">
        <v>402.0</v>
      </c>
      <c r="B403" s="4">
        <v>5.09006661E8</v>
      </c>
      <c r="C403" s="5" t="s">
        <v>407</v>
      </c>
      <c r="D403" s="5" t="s">
        <v>426</v>
      </c>
      <c r="E403" s="6"/>
    </row>
    <row r="404" ht="15.75" customHeight="1" outlineLevel="1">
      <c r="A404" s="3">
        <v>403.0</v>
      </c>
      <c r="B404" s="4">
        <v>5.10008335E8</v>
      </c>
      <c r="C404" s="5" t="s">
        <v>427</v>
      </c>
      <c r="D404" s="5" t="s">
        <v>428</v>
      </c>
      <c r="E404" s="6"/>
    </row>
    <row r="405" ht="15.75" customHeight="1" outlineLevel="1">
      <c r="A405" s="3">
        <v>404.0</v>
      </c>
      <c r="B405" s="4">
        <v>5.10008423E8</v>
      </c>
      <c r="C405" s="5" t="s">
        <v>427</v>
      </c>
      <c r="D405" s="5" t="s">
        <v>429</v>
      </c>
      <c r="E405" s="6"/>
    </row>
    <row r="406" ht="15.75" customHeight="1" outlineLevel="1">
      <c r="A406" s="3">
        <v>405.0</v>
      </c>
      <c r="B406" s="4">
        <v>5.10008649E8</v>
      </c>
      <c r="C406" s="5" t="s">
        <v>427</v>
      </c>
      <c r="D406" s="5" t="s">
        <v>430</v>
      </c>
      <c r="E406" s="6"/>
    </row>
    <row r="407" ht="15.75" customHeight="1" outlineLevel="1">
      <c r="A407" s="3">
        <v>406.0</v>
      </c>
      <c r="B407" s="4">
        <v>5.10008293E8</v>
      </c>
      <c r="C407" s="5" t="s">
        <v>427</v>
      </c>
      <c r="D407" s="5" t="s">
        <v>431</v>
      </c>
      <c r="E407" s="6"/>
    </row>
    <row r="408" ht="15.75" customHeight="1" outlineLevel="1">
      <c r="A408" s="3">
        <v>407.0</v>
      </c>
      <c r="B408" s="4">
        <v>5.10008688E8</v>
      </c>
      <c r="C408" s="5" t="s">
        <v>427</v>
      </c>
      <c r="D408" s="5" t="s">
        <v>432</v>
      </c>
      <c r="E408" s="6"/>
    </row>
    <row r="409" ht="15.75" customHeight="1" outlineLevel="1">
      <c r="A409" s="3">
        <v>408.0</v>
      </c>
      <c r="B409" s="4">
        <v>5.10008462E8</v>
      </c>
      <c r="C409" s="5" t="s">
        <v>427</v>
      </c>
      <c r="D409" s="5" t="s">
        <v>433</v>
      </c>
      <c r="E409" s="6"/>
    </row>
    <row r="410" ht="15.75" customHeight="1" outlineLevel="1">
      <c r="A410" s="3">
        <v>409.0</v>
      </c>
      <c r="B410" s="4">
        <v>5.10008367E8</v>
      </c>
      <c r="C410" s="5" t="s">
        <v>427</v>
      </c>
      <c r="D410" s="5" t="s">
        <v>434</v>
      </c>
      <c r="E410" s="6"/>
    </row>
    <row r="411" ht="15.75" customHeight="1" outlineLevel="1">
      <c r="A411" s="3">
        <v>410.0</v>
      </c>
      <c r="B411" s="4">
        <v>5.10008663E8</v>
      </c>
      <c r="C411" s="5" t="s">
        <v>427</v>
      </c>
      <c r="D411" s="5" t="s">
        <v>435</v>
      </c>
      <c r="E411" s="6"/>
    </row>
    <row r="412" ht="15.75" customHeight="1" outlineLevel="1">
      <c r="A412" s="3">
        <v>411.0</v>
      </c>
      <c r="B412" s="4">
        <v>5.10008656E8</v>
      </c>
      <c r="C412" s="5" t="s">
        <v>427</v>
      </c>
      <c r="D412" s="5" t="s">
        <v>436</v>
      </c>
      <c r="E412" s="6"/>
    </row>
    <row r="413" ht="15.75" customHeight="1" outlineLevel="1">
      <c r="A413" s="3">
        <v>412.0</v>
      </c>
      <c r="B413" s="4">
        <v>5.10008215E8</v>
      </c>
      <c r="C413" s="5" t="s">
        <v>427</v>
      </c>
      <c r="D413" s="5" t="s">
        <v>437</v>
      </c>
      <c r="E413" s="6"/>
    </row>
    <row r="414" ht="15.75" customHeight="1" outlineLevel="1">
      <c r="A414" s="3">
        <v>413.0</v>
      </c>
      <c r="B414" s="4">
        <v>5.10008247E8</v>
      </c>
      <c r="C414" s="5" t="s">
        <v>427</v>
      </c>
      <c r="D414" s="5" t="s">
        <v>438</v>
      </c>
      <c r="E414" s="6"/>
    </row>
    <row r="415" ht="15.75" customHeight="1" outlineLevel="1">
      <c r="A415" s="3">
        <v>414.0</v>
      </c>
      <c r="B415" s="4">
        <v>5.1000872E8</v>
      </c>
      <c r="C415" s="5" t="s">
        <v>427</v>
      </c>
      <c r="D415" s="5" t="s">
        <v>439</v>
      </c>
      <c r="E415" s="6"/>
    </row>
    <row r="416" ht="15.75" customHeight="1" outlineLevel="1">
      <c r="A416" s="3">
        <v>415.0</v>
      </c>
      <c r="B416" s="4">
        <v>5.10008536E8</v>
      </c>
      <c r="C416" s="5" t="s">
        <v>427</v>
      </c>
      <c r="D416" s="5" t="s">
        <v>440</v>
      </c>
      <c r="E416" s="6"/>
    </row>
    <row r="417" ht="15.75" customHeight="1" outlineLevel="1">
      <c r="A417" s="3">
        <v>416.0</v>
      </c>
      <c r="B417" s="4">
        <v>5.10008342E8</v>
      </c>
      <c r="C417" s="5" t="s">
        <v>427</v>
      </c>
      <c r="D417" s="5" t="s">
        <v>441</v>
      </c>
      <c r="E417" s="6"/>
    </row>
    <row r="418" ht="15.75" customHeight="1" outlineLevel="1">
      <c r="A418" s="3">
        <v>417.0</v>
      </c>
      <c r="B418" s="4">
        <v>5.10008381E8</v>
      </c>
      <c r="C418" s="5" t="s">
        <v>427</v>
      </c>
      <c r="D418" s="5" t="s">
        <v>442</v>
      </c>
      <c r="E418" s="6"/>
    </row>
    <row r="419" ht="15.75" customHeight="1" outlineLevel="1">
      <c r="A419" s="3">
        <v>418.0</v>
      </c>
      <c r="B419" s="4">
        <v>5.10008286E8</v>
      </c>
      <c r="C419" s="5" t="s">
        <v>427</v>
      </c>
      <c r="D419" s="5" t="s">
        <v>443</v>
      </c>
      <c r="E419" s="6"/>
    </row>
    <row r="420" ht="15.75" customHeight="1" outlineLevel="1">
      <c r="A420" s="3">
        <v>419.0</v>
      </c>
      <c r="B420" s="4">
        <v>5.10008279E8</v>
      </c>
      <c r="C420" s="5" t="s">
        <v>427</v>
      </c>
      <c r="D420" s="5" t="s">
        <v>444</v>
      </c>
      <c r="E420" s="6"/>
    </row>
    <row r="421" ht="15.75" customHeight="1" outlineLevel="1">
      <c r="A421" s="3">
        <v>420.0</v>
      </c>
      <c r="B421" s="4">
        <v>5.10008543E8</v>
      </c>
      <c r="C421" s="5" t="s">
        <v>427</v>
      </c>
      <c r="D421" s="5" t="s">
        <v>445</v>
      </c>
      <c r="E421" s="6"/>
    </row>
    <row r="422" ht="15.75" customHeight="1" outlineLevel="1">
      <c r="A422" s="3">
        <v>421.0</v>
      </c>
      <c r="B422" s="4">
        <v>5.10008303E8</v>
      </c>
      <c r="C422" s="5" t="s">
        <v>427</v>
      </c>
      <c r="D422" s="5" t="s">
        <v>446</v>
      </c>
      <c r="E422" s="6"/>
    </row>
    <row r="423" ht="15.75" customHeight="1" outlineLevel="1">
      <c r="A423" s="3">
        <v>422.0</v>
      </c>
      <c r="B423" s="4">
        <v>5.10008409E8</v>
      </c>
      <c r="C423" s="5" t="s">
        <v>427</v>
      </c>
      <c r="D423" s="5" t="s">
        <v>447</v>
      </c>
      <c r="E423" s="6"/>
    </row>
    <row r="424" ht="15.75" customHeight="1" outlineLevel="1">
      <c r="A424" s="3">
        <v>423.0</v>
      </c>
      <c r="B424" s="4">
        <v>5.10008416E8</v>
      </c>
      <c r="C424" s="5" t="s">
        <v>427</v>
      </c>
      <c r="D424" s="5" t="s">
        <v>448</v>
      </c>
      <c r="E424" s="6"/>
    </row>
    <row r="425" ht="15.75" customHeight="1" outlineLevel="1">
      <c r="A425" s="3">
        <v>424.0</v>
      </c>
      <c r="B425" s="4">
        <v>5.1000859E8</v>
      </c>
      <c r="C425" s="5" t="s">
        <v>427</v>
      </c>
      <c r="D425" s="5" t="s">
        <v>449</v>
      </c>
      <c r="E425" s="6"/>
    </row>
    <row r="426" ht="15.75" customHeight="1" outlineLevel="1">
      <c r="A426" s="3">
        <v>425.0</v>
      </c>
      <c r="B426" s="4">
        <v>5.10008222E8</v>
      </c>
      <c r="C426" s="5" t="s">
        <v>427</v>
      </c>
      <c r="D426" s="5" t="s">
        <v>450</v>
      </c>
      <c r="E426" s="6"/>
    </row>
    <row r="427" ht="15.75" customHeight="1" outlineLevel="1">
      <c r="A427" s="3">
        <v>426.0</v>
      </c>
      <c r="B427" s="4">
        <v>5.10008511E8</v>
      </c>
      <c r="C427" s="5" t="s">
        <v>427</v>
      </c>
      <c r="D427" s="5" t="s">
        <v>451</v>
      </c>
      <c r="E427" s="6"/>
    </row>
    <row r="428" ht="15.75" customHeight="1" outlineLevel="1">
      <c r="A428" s="3">
        <v>427.0</v>
      </c>
      <c r="B428" s="4">
        <v>5.10008624E8</v>
      </c>
      <c r="C428" s="5" t="s">
        <v>427</v>
      </c>
      <c r="D428" s="5" t="s">
        <v>452</v>
      </c>
      <c r="E428" s="6"/>
    </row>
    <row r="429" ht="15.75" customHeight="1" outlineLevel="1">
      <c r="A429" s="3">
        <v>428.0</v>
      </c>
      <c r="B429" s="4">
        <v>5.10008494E8</v>
      </c>
      <c r="C429" s="5" t="s">
        <v>427</v>
      </c>
      <c r="D429" s="5" t="s">
        <v>453</v>
      </c>
      <c r="E429" s="6"/>
    </row>
    <row r="430" ht="15.75" customHeight="1" outlineLevel="1">
      <c r="A430" s="3">
        <v>429.0</v>
      </c>
      <c r="B430" s="4">
        <v>5.1100304E8</v>
      </c>
      <c r="C430" s="5" t="s">
        <v>454</v>
      </c>
      <c r="D430" s="5" t="s">
        <v>455</v>
      </c>
      <c r="E430" s="6"/>
    </row>
    <row r="431" ht="15.75" customHeight="1" outlineLevel="1">
      <c r="A431" s="3">
        <v>430.0</v>
      </c>
      <c r="B431" s="4">
        <v>5.11404483E8</v>
      </c>
      <c r="C431" s="5" t="s">
        <v>454</v>
      </c>
      <c r="D431" s="5" t="s">
        <v>456</v>
      </c>
      <c r="E431" s="6"/>
    </row>
    <row r="432" ht="15.75" customHeight="1" outlineLevel="1">
      <c r="A432" s="3">
        <v>431.0</v>
      </c>
      <c r="B432" s="4">
        <v>5.1100316E8</v>
      </c>
      <c r="C432" s="5" t="s">
        <v>454</v>
      </c>
      <c r="D432" s="5" t="s">
        <v>457</v>
      </c>
      <c r="E432" s="6"/>
    </row>
    <row r="433" ht="15.75" customHeight="1" outlineLevel="1">
      <c r="A433" s="3">
        <v>432.0</v>
      </c>
      <c r="B433" s="4">
        <v>5.11003026E8</v>
      </c>
      <c r="C433" s="5" t="s">
        <v>454</v>
      </c>
      <c r="D433" s="5" t="s">
        <v>458</v>
      </c>
      <c r="E433" s="6"/>
    </row>
    <row r="434" ht="15.75" customHeight="1" outlineLevel="1">
      <c r="A434" s="3">
        <v>433.0</v>
      </c>
      <c r="B434" s="4">
        <v>5.1100426E8</v>
      </c>
      <c r="C434" s="5" t="s">
        <v>454</v>
      </c>
      <c r="D434" s="5" t="s">
        <v>459</v>
      </c>
      <c r="E434" s="6"/>
    </row>
    <row r="435" ht="15.75" customHeight="1" outlineLevel="1">
      <c r="A435" s="3">
        <v>434.0</v>
      </c>
      <c r="B435" s="4">
        <v>5.11002907E8</v>
      </c>
      <c r="C435" s="5" t="s">
        <v>454</v>
      </c>
      <c r="D435" s="5" t="s">
        <v>460</v>
      </c>
      <c r="E435" s="6"/>
    </row>
    <row r="436" ht="15.75" customHeight="1" outlineLevel="1">
      <c r="A436" s="3">
        <v>435.0</v>
      </c>
      <c r="B436" s="4">
        <v>5.11003587E8</v>
      </c>
      <c r="C436" s="5" t="s">
        <v>454</v>
      </c>
      <c r="D436" s="5" t="s">
        <v>461</v>
      </c>
      <c r="E436" s="6"/>
    </row>
    <row r="437" ht="15.75" customHeight="1" outlineLevel="1">
      <c r="A437" s="3">
        <v>436.0</v>
      </c>
      <c r="B437" s="4">
        <v>5.11003139E8</v>
      </c>
      <c r="C437" s="5" t="s">
        <v>454</v>
      </c>
      <c r="D437" s="5" t="s">
        <v>462</v>
      </c>
      <c r="E437" s="6"/>
    </row>
    <row r="438" ht="15.75" customHeight="1" outlineLevel="1">
      <c r="A438" s="3">
        <v>437.0</v>
      </c>
      <c r="B438" s="4">
        <v>5.1100345E8</v>
      </c>
      <c r="C438" s="5" t="s">
        <v>454</v>
      </c>
      <c r="D438" s="5" t="s">
        <v>463</v>
      </c>
      <c r="E438" s="6"/>
    </row>
    <row r="439" ht="15.75" customHeight="1" outlineLevel="1">
      <c r="A439" s="3">
        <v>438.0</v>
      </c>
      <c r="B439" s="4">
        <v>5.11003121E8</v>
      </c>
      <c r="C439" s="5" t="s">
        <v>454</v>
      </c>
      <c r="D439" s="5" t="s">
        <v>464</v>
      </c>
      <c r="E439" s="6"/>
    </row>
    <row r="440" ht="15.75" customHeight="1" outlineLevel="1">
      <c r="A440" s="3">
        <v>439.0</v>
      </c>
      <c r="B440" s="4">
        <v>5.11002791E8</v>
      </c>
      <c r="C440" s="5" t="s">
        <v>454</v>
      </c>
      <c r="D440" s="5" t="s">
        <v>465</v>
      </c>
      <c r="E440" s="6"/>
    </row>
    <row r="441" ht="15.75" customHeight="1" outlineLevel="1">
      <c r="A441" s="3">
        <v>440.0</v>
      </c>
      <c r="B441" s="4">
        <v>5.11003202E8</v>
      </c>
      <c r="C441" s="5" t="s">
        <v>454</v>
      </c>
      <c r="D441" s="5" t="s">
        <v>466</v>
      </c>
      <c r="E441" s="6"/>
    </row>
    <row r="442" ht="15.75" customHeight="1" outlineLevel="1">
      <c r="A442" s="3">
        <v>441.0</v>
      </c>
      <c r="B442" s="4">
        <v>5.11003097E8</v>
      </c>
      <c r="C442" s="5" t="s">
        <v>454</v>
      </c>
      <c r="D442" s="5" t="s">
        <v>467</v>
      </c>
      <c r="E442" s="6"/>
    </row>
    <row r="443" ht="15.75" customHeight="1" outlineLevel="1">
      <c r="A443" s="3">
        <v>442.0</v>
      </c>
      <c r="B443" s="4">
        <v>5.11004213E8</v>
      </c>
      <c r="C443" s="5" t="s">
        <v>454</v>
      </c>
      <c r="D443" s="5" t="s">
        <v>468</v>
      </c>
      <c r="E443" s="6"/>
    </row>
    <row r="444" ht="15.75" customHeight="1" outlineLevel="1">
      <c r="A444" s="3">
        <v>443.0</v>
      </c>
      <c r="B444" s="4">
        <v>5.11003058E8</v>
      </c>
      <c r="C444" s="5" t="s">
        <v>454</v>
      </c>
      <c r="D444" s="5" t="s">
        <v>469</v>
      </c>
      <c r="E444" s="6"/>
    </row>
    <row r="445" ht="15.75" customHeight="1" outlineLevel="1">
      <c r="A445" s="3">
        <v>444.0</v>
      </c>
      <c r="B445" s="4">
        <v>5.11002946E8</v>
      </c>
      <c r="C445" s="5" t="s">
        <v>454</v>
      </c>
      <c r="D445" s="5" t="s">
        <v>470</v>
      </c>
      <c r="E445" s="6"/>
    </row>
    <row r="446" ht="15.75" customHeight="1" outlineLevel="1">
      <c r="A446" s="3">
        <v>445.0</v>
      </c>
      <c r="B446" s="4">
        <v>5.11002985E8</v>
      </c>
      <c r="C446" s="5" t="s">
        <v>454</v>
      </c>
      <c r="D446" s="5" t="s">
        <v>471</v>
      </c>
      <c r="E446" s="6"/>
    </row>
    <row r="447" ht="15.75" customHeight="1" outlineLevel="1">
      <c r="A447" s="3">
        <v>446.0</v>
      </c>
      <c r="B447" s="4">
        <v>5.11003107E8</v>
      </c>
      <c r="C447" s="5" t="s">
        <v>454</v>
      </c>
      <c r="D447" s="5" t="s">
        <v>472</v>
      </c>
      <c r="E447" s="6"/>
    </row>
    <row r="448" ht="15.75" customHeight="1" outlineLevel="1">
      <c r="A448" s="3">
        <v>447.0</v>
      </c>
      <c r="B448" s="4">
        <v>5.11004196E8</v>
      </c>
      <c r="C448" s="5" t="s">
        <v>454</v>
      </c>
      <c r="D448" s="5" t="s">
        <v>473</v>
      </c>
      <c r="E448" s="6"/>
    </row>
    <row r="449" ht="15.75" customHeight="1" outlineLevel="1">
      <c r="A449" s="3">
        <v>448.0</v>
      </c>
      <c r="B449" s="4">
        <v>5.11002745E8</v>
      </c>
      <c r="C449" s="5" t="s">
        <v>454</v>
      </c>
      <c r="D449" s="5" t="s">
        <v>474</v>
      </c>
      <c r="E449" s="6"/>
    </row>
    <row r="450" ht="15.75" customHeight="1" outlineLevel="1">
      <c r="A450" s="3">
        <v>449.0</v>
      </c>
      <c r="B450" s="4">
        <v>5.11003516E8</v>
      </c>
      <c r="C450" s="5" t="s">
        <v>454</v>
      </c>
      <c r="D450" s="5" t="s">
        <v>475</v>
      </c>
      <c r="E450" s="6"/>
    </row>
    <row r="451" ht="15.75" customHeight="1" outlineLevel="1">
      <c r="A451" s="3">
        <v>450.0</v>
      </c>
      <c r="B451" s="4">
        <v>5.11003523E8</v>
      </c>
      <c r="C451" s="5" t="s">
        <v>454</v>
      </c>
      <c r="D451" s="5" t="s">
        <v>476</v>
      </c>
      <c r="E451" s="6"/>
    </row>
    <row r="452" ht="15.75" customHeight="1" outlineLevel="1">
      <c r="A452" s="3">
        <v>451.0</v>
      </c>
      <c r="B452" s="4">
        <v>5.11002953E8</v>
      </c>
      <c r="C452" s="5" t="s">
        <v>454</v>
      </c>
      <c r="D452" s="5" t="s">
        <v>477</v>
      </c>
      <c r="E452" s="6"/>
    </row>
    <row r="453" ht="15.75" customHeight="1" outlineLevel="1">
      <c r="A453" s="3">
        <v>452.0</v>
      </c>
      <c r="B453" s="4">
        <v>5.11003435E8</v>
      </c>
      <c r="C453" s="5" t="s">
        <v>454</v>
      </c>
      <c r="D453" s="5" t="s">
        <v>478</v>
      </c>
      <c r="E453" s="6"/>
    </row>
    <row r="454" ht="15.75" customHeight="1" outlineLevel="1">
      <c r="A454" s="3">
        <v>453.0</v>
      </c>
      <c r="B454" s="4">
        <v>5.11002914E8</v>
      </c>
      <c r="C454" s="5" t="s">
        <v>454</v>
      </c>
      <c r="D454" s="5" t="s">
        <v>479</v>
      </c>
      <c r="E454" s="6"/>
    </row>
    <row r="455" ht="15.75" customHeight="1" outlineLevel="1">
      <c r="A455" s="3">
        <v>454.0</v>
      </c>
      <c r="B455" s="4">
        <v>5.11003555E8</v>
      </c>
      <c r="C455" s="5" t="s">
        <v>454</v>
      </c>
      <c r="D455" s="5" t="s">
        <v>480</v>
      </c>
      <c r="E455" s="6"/>
    </row>
    <row r="456" ht="15.75" customHeight="1" outlineLevel="1">
      <c r="A456" s="3">
        <v>455.0</v>
      </c>
      <c r="B456" s="4">
        <v>5.11003442E8</v>
      </c>
      <c r="C456" s="5" t="s">
        <v>454</v>
      </c>
      <c r="D456" s="5" t="s">
        <v>481</v>
      </c>
      <c r="E456" s="6"/>
    </row>
    <row r="457" ht="15.75" customHeight="1" outlineLevel="1">
      <c r="A457" s="3">
        <v>456.0</v>
      </c>
      <c r="B457" s="4">
        <v>5.11002777E8</v>
      </c>
      <c r="C457" s="5" t="s">
        <v>454</v>
      </c>
      <c r="D457" s="5" t="s">
        <v>482</v>
      </c>
      <c r="E457" s="6"/>
    </row>
    <row r="458" ht="15.75" customHeight="1" outlineLevel="1">
      <c r="A458" s="3">
        <v>457.0</v>
      </c>
      <c r="B458" s="4">
        <v>5.1100308E8</v>
      </c>
      <c r="C458" s="5" t="s">
        <v>454</v>
      </c>
      <c r="D458" s="5" t="s">
        <v>483</v>
      </c>
      <c r="E458" s="6"/>
    </row>
    <row r="459" ht="15.75" customHeight="1" outlineLevel="1">
      <c r="A459" s="3">
        <v>458.0</v>
      </c>
      <c r="B459" s="4">
        <v>5.11003153E8</v>
      </c>
      <c r="C459" s="5" t="s">
        <v>454</v>
      </c>
      <c r="D459" s="5" t="s">
        <v>484</v>
      </c>
      <c r="E459" s="6"/>
    </row>
    <row r="460" ht="15.75" customHeight="1" outlineLevel="1">
      <c r="A460" s="3">
        <v>459.0</v>
      </c>
      <c r="B460" s="4">
        <v>5.11002865E8</v>
      </c>
      <c r="C460" s="5" t="s">
        <v>454</v>
      </c>
      <c r="D460" s="5" t="s">
        <v>485</v>
      </c>
      <c r="E460" s="6"/>
    </row>
    <row r="461" ht="15.75" customHeight="1" outlineLevel="1">
      <c r="A461" s="3">
        <v>460.0</v>
      </c>
      <c r="B461" s="4">
        <v>5.11004534E8</v>
      </c>
      <c r="C461" s="5" t="s">
        <v>454</v>
      </c>
      <c r="D461" s="5" t="s">
        <v>486</v>
      </c>
      <c r="E461" s="6"/>
    </row>
    <row r="462" ht="15.75" customHeight="1" outlineLevel="1">
      <c r="A462" s="3">
        <v>461.0</v>
      </c>
      <c r="B462" s="4">
        <v>5.1100495E8</v>
      </c>
      <c r="C462" s="5" t="s">
        <v>454</v>
      </c>
      <c r="D462" s="5" t="s">
        <v>487</v>
      </c>
      <c r="E462" s="6"/>
    </row>
    <row r="463" ht="15.75" customHeight="1" outlineLevel="1">
      <c r="A463" s="3">
        <v>462.0</v>
      </c>
      <c r="B463" s="4">
        <v>5.11002858E8</v>
      </c>
      <c r="C463" s="5" t="s">
        <v>454</v>
      </c>
      <c r="D463" s="5" t="s">
        <v>488</v>
      </c>
      <c r="E463" s="6"/>
    </row>
    <row r="464" ht="15.75" customHeight="1" outlineLevel="1">
      <c r="A464" s="3">
        <v>463.0</v>
      </c>
      <c r="B464" s="4">
        <v>5.1100276E8</v>
      </c>
      <c r="C464" s="5" t="s">
        <v>454</v>
      </c>
      <c r="D464" s="5" t="s">
        <v>489</v>
      </c>
      <c r="E464" s="6"/>
    </row>
    <row r="465" ht="15.75" customHeight="1" outlineLevel="1">
      <c r="A465" s="3">
        <v>464.0</v>
      </c>
      <c r="B465" s="4">
        <v>5.11002939E8</v>
      </c>
      <c r="C465" s="5" t="s">
        <v>454</v>
      </c>
      <c r="D465" s="5" t="s">
        <v>490</v>
      </c>
      <c r="E465" s="6"/>
    </row>
    <row r="466" ht="15.75" customHeight="1" outlineLevel="1">
      <c r="A466" s="3">
        <v>465.0</v>
      </c>
      <c r="B466" s="4">
        <v>5.11003001E8</v>
      </c>
      <c r="C466" s="5" t="s">
        <v>454</v>
      </c>
      <c r="D466" s="5" t="s">
        <v>491</v>
      </c>
      <c r="E466" s="6"/>
    </row>
    <row r="467" ht="15.75" customHeight="1" outlineLevel="1">
      <c r="A467" s="3">
        <v>466.0</v>
      </c>
      <c r="B467" s="4">
        <v>5.11002992E8</v>
      </c>
      <c r="C467" s="5" t="s">
        <v>454</v>
      </c>
      <c r="D467" s="5" t="s">
        <v>492</v>
      </c>
      <c r="E467" s="6"/>
    </row>
    <row r="468" ht="15.75" customHeight="1" outlineLevel="1">
      <c r="A468" s="3">
        <v>467.0</v>
      </c>
      <c r="B468" s="4">
        <v>5.11002897E8</v>
      </c>
      <c r="C468" s="5" t="s">
        <v>454</v>
      </c>
      <c r="D468" s="5" t="s">
        <v>493</v>
      </c>
      <c r="E468" s="6"/>
    </row>
    <row r="469" ht="15.75" customHeight="1" outlineLevel="1">
      <c r="A469" s="3">
        <v>468.0</v>
      </c>
      <c r="B469" s="4">
        <v>5.11002921E8</v>
      </c>
      <c r="C469" s="5" t="s">
        <v>454</v>
      </c>
      <c r="D469" s="5" t="s">
        <v>494</v>
      </c>
      <c r="E469" s="6"/>
    </row>
    <row r="470" ht="15.75" customHeight="1" outlineLevel="1">
      <c r="A470" s="3">
        <v>469.0</v>
      </c>
      <c r="B470" s="4">
        <v>5.11003033E8</v>
      </c>
      <c r="C470" s="5" t="s">
        <v>454</v>
      </c>
      <c r="D470" s="5" t="s">
        <v>495</v>
      </c>
      <c r="E470" s="6"/>
    </row>
    <row r="471" ht="15.75" customHeight="1" outlineLevel="1">
      <c r="A471" s="3">
        <v>470.0</v>
      </c>
      <c r="B471" s="4">
        <v>5.11002664E8</v>
      </c>
      <c r="C471" s="5" t="s">
        <v>454</v>
      </c>
      <c r="D471" s="5" t="s">
        <v>496</v>
      </c>
      <c r="E471" s="6"/>
    </row>
    <row r="472" ht="15.75" customHeight="1" outlineLevel="1">
      <c r="A472" s="3">
        <v>471.0</v>
      </c>
      <c r="B472" s="4">
        <v>5.11003072E8</v>
      </c>
      <c r="C472" s="5" t="s">
        <v>454</v>
      </c>
      <c r="D472" s="5" t="s">
        <v>497</v>
      </c>
      <c r="E472" s="6"/>
    </row>
    <row r="473" ht="15.75" customHeight="1" outlineLevel="1">
      <c r="A473" s="3">
        <v>472.0</v>
      </c>
      <c r="B473" s="4">
        <v>5.11003185E8</v>
      </c>
      <c r="C473" s="5" t="s">
        <v>454</v>
      </c>
      <c r="D473" s="5" t="s">
        <v>498</v>
      </c>
      <c r="E473" s="6"/>
    </row>
    <row r="474" ht="15.75" customHeight="1" outlineLevel="1">
      <c r="A474" s="3">
        <v>473.0</v>
      </c>
      <c r="B474" s="4">
        <v>5.12027277E8</v>
      </c>
      <c r="C474" s="5" t="s">
        <v>499</v>
      </c>
      <c r="D474" s="5" t="s">
        <v>500</v>
      </c>
      <c r="E474" s="6"/>
    </row>
    <row r="475" ht="15.75" customHeight="1" outlineLevel="1">
      <c r="A475" s="3">
        <v>474.0</v>
      </c>
      <c r="B475" s="4">
        <v>5.12011622E8</v>
      </c>
      <c r="C475" s="5" t="s">
        <v>499</v>
      </c>
      <c r="D475" s="5" t="s">
        <v>501</v>
      </c>
      <c r="E475" s="6"/>
    </row>
    <row r="476" ht="15.75" customHeight="1" outlineLevel="1">
      <c r="A476" s="3">
        <v>475.0</v>
      </c>
      <c r="B476" s="4">
        <v>5.12027291E8</v>
      </c>
      <c r="C476" s="5" t="s">
        <v>499</v>
      </c>
      <c r="D476" s="5" t="s">
        <v>502</v>
      </c>
      <c r="E476" s="6"/>
    </row>
    <row r="477" ht="15.75" customHeight="1" outlineLevel="1">
      <c r="A477" s="3">
        <v>476.0</v>
      </c>
      <c r="B477" s="4">
        <v>5.12011728E8</v>
      </c>
      <c r="C477" s="5" t="s">
        <v>499</v>
      </c>
      <c r="D477" s="5" t="s">
        <v>503</v>
      </c>
      <c r="E477" s="6"/>
    </row>
    <row r="478" ht="15.75" customHeight="1" outlineLevel="1">
      <c r="A478" s="3">
        <v>477.0</v>
      </c>
      <c r="B478" s="4">
        <v>5.12027245E8</v>
      </c>
      <c r="C478" s="5" t="s">
        <v>499</v>
      </c>
      <c r="D478" s="5" t="s">
        <v>504</v>
      </c>
      <c r="E478" s="6"/>
    </row>
    <row r="479" ht="15.75" customHeight="1" outlineLevel="1">
      <c r="A479" s="3">
        <v>478.0</v>
      </c>
      <c r="B479" s="4">
        <v>5.12011598E8</v>
      </c>
      <c r="C479" s="5" t="s">
        <v>499</v>
      </c>
      <c r="D479" s="5" t="s">
        <v>505</v>
      </c>
      <c r="E479" s="6"/>
    </row>
    <row r="480" ht="15.75" customHeight="1" outlineLevel="1">
      <c r="A480" s="3">
        <v>479.0</v>
      </c>
      <c r="B480" s="4">
        <v>5.12011693E8</v>
      </c>
      <c r="C480" s="5" t="s">
        <v>499</v>
      </c>
      <c r="D480" s="5" t="s">
        <v>506</v>
      </c>
      <c r="E480" s="6"/>
    </row>
    <row r="481" ht="15.75" customHeight="1" outlineLevel="1">
      <c r="A481" s="3">
        <v>480.0</v>
      </c>
      <c r="B481" s="4">
        <v>5.1201183E8</v>
      </c>
      <c r="C481" s="5" t="s">
        <v>499</v>
      </c>
      <c r="D481" s="5" t="s">
        <v>507</v>
      </c>
      <c r="E481" s="6"/>
    </row>
    <row r="482" ht="15.75" customHeight="1" outlineLevel="1">
      <c r="A482" s="3">
        <v>481.0</v>
      </c>
      <c r="B482" s="4">
        <v>5.12027125E8</v>
      </c>
      <c r="C482" s="5" t="s">
        <v>499</v>
      </c>
      <c r="D482" s="5" t="s">
        <v>508</v>
      </c>
      <c r="E482" s="6"/>
    </row>
    <row r="483" ht="15.75" customHeight="1" outlineLevel="1">
      <c r="A483" s="3">
        <v>482.0</v>
      </c>
      <c r="B483" s="4">
        <v>5.12086339E8</v>
      </c>
      <c r="C483" s="5" t="s">
        <v>499</v>
      </c>
      <c r="D483" s="5" t="s">
        <v>509</v>
      </c>
      <c r="E483" s="6"/>
    </row>
    <row r="484" ht="15.75" customHeight="1" outlineLevel="1">
      <c r="A484" s="3">
        <v>483.0</v>
      </c>
      <c r="B484" s="4">
        <v>5.12027252E8</v>
      </c>
      <c r="C484" s="5" t="s">
        <v>499</v>
      </c>
      <c r="D484" s="5" t="s">
        <v>510</v>
      </c>
      <c r="E484" s="6"/>
    </row>
    <row r="485" ht="15.75" customHeight="1" outlineLevel="1">
      <c r="A485" s="3">
        <v>484.0</v>
      </c>
      <c r="B485" s="4">
        <v>5.12011534E8</v>
      </c>
      <c r="C485" s="5" t="s">
        <v>499</v>
      </c>
      <c r="D485" s="5" t="s">
        <v>511</v>
      </c>
      <c r="E485" s="6"/>
    </row>
    <row r="486" ht="15.75" customHeight="1" outlineLevel="1">
      <c r="A486" s="3">
        <v>485.0</v>
      </c>
      <c r="B486" s="4">
        <v>5.1201151E8</v>
      </c>
      <c r="C486" s="5" t="s">
        <v>499</v>
      </c>
      <c r="D486" s="5" t="s">
        <v>512</v>
      </c>
      <c r="E486" s="6"/>
    </row>
    <row r="487" ht="15.75" customHeight="1" outlineLevel="1">
      <c r="A487" s="3">
        <v>486.0</v>
      </c>
      <c r="B487" s="4">
        <v>5.12011654E8</v>
      </c>
      <c r="C487" s="5" t="s">
        <v>499</v>
      </c>
      <c r="D487" s="5" t="s">
        <v>513</v>
      </c>
      <c r="E487" s="6"/>
    </row>
    <row r="488" ht="15.75" customHeight="1" outlineLevel="1">
      <c r="A488" s="3">
        <v>487.0</v>
      </c>
      <c r="B488" s="4">
        <v>5.12011559E8</v>
      </c>
      <c r="C488" s="5" t="s">
        <v>499</v>
      </c>
      <c r="D488" s="5" t="s">
        <v>514</v>
      </c>
      <c r="E488" s="6"/>
    </row>
    <row r="489" ht="15.75" customHeight="1" outlineLevel="1">
      <c r="A489" s="3">
        <v>488.0</v>
      </c>
      <c r="B489" s="4">
        <v>5.12027319E8</v>
      </c>
      <c r="C489" s="5" t="s">
        <v>499</v>
      </c>
      <c r="D489" s="5" t="s">
        <v>515</v>
      </c>
      <c r="E489" s="6"/>
    </row>
    <row r="490" ht="15.75" customHeight="1" outlineLevel="1">
      <c r="A490" s="3">
        <v>489.0</v>
      </c>
      <c r="B490" s="4">
        <v>5.12027196E8</v>
      </c>
      <c r="C490" s="5" t="s">
        <v>499</v>
      </c>
      <c r="D490" s="5" t="s">
        <v>516</v>
      </c>
      <c r="E490" s="6"/>
    </row>
    <row r="491" ht="15.75" customHeight="1" outlineLevel="1">
      <c r="A491" s="3">
        <v>490.0</v>
      </c>
      <c r="B491" s="4">
        <v>5.12011686E8</v>
      </c>
      <c r="C491" s="5" t="s">
        <v>499</v>
      </c>
      <c r="D491" s="5" t="s">
        <v>517</v>
      </c>
      <c r="E491" s="6"/>
    </row>
    <row r="492" ht="15.75" customHeight="1" outlineLevel="1">
      <c r="A492" s="3">
        <v>491.0</v>
      </c>
      <c r="B492" s="4">
        <v>5.12011566E8</v>
      </c>
      <c r="C492" s="5" t="s">
        <v>499</v>
      </c>
      <c r="D492" s="5" t="s">
        <v>518</v>
      </c>
      <c r="E492" s="6"/>
    </row>
    <row r="493" ht="15.75" customHeight="1" outlineLevel="1">
      <c r="A493" s="3">
        <v>492.0</v>
      </c>
      <c r="B493" s="4">
        <v>5.12011527E8</v>
      </c>
      <c r="C493" s="5" t="s">
        <v>499</v>
      </c>
      <c r="D493" s="5" t="s">
        <v>519</v>
      </c>
      <c r="E493" s="6"/>
    </row>
    <row r="494" ht="15.75" customHeight="1" outlineLevel="1">
      <c r="A494" s="3">
        <v>493.0</v>
      </c>
      <c r="B494" s="4">
        <v>5.12011816E8</v>
      </c>
      <c r="C494" s="5" t="s">
        <v>499</v>
      </c>
      <c r="D494" s="5" t="s">
        <v>520</v>
      </c>
      <c r="E494" s="6"/>
    </row>
    <row r="495" ht="15.75" customHeight="1" outlineLevel="1">
      <c r="A495" s="3">
        <v>494.0</v>
      </c>
      <c r="B495" s="4">
        <v>5.12027157E8</v>
      </c>
      <c r="C495" s="5" t="s">
        <v>499</v>
      </c>
      <c r="D495" s="5" t="s">
        <v>521</v>
      </c>
      <c r="E495" s="6"/>
    </row>
    <row r="496" ht="15.75" customHeight="1" outlineLevel="1">
      <c r="A496" s="3">
        <v>495.0</v>
      </c>
      <c r="B496" s="4">
        <v>5.12027284E8</v>
      </c>
      <c r="C496" s="5" t="s">
        <v>499</v>
      </c>
      <c r="D496" s="5" t="s">
        <v>522</v>
      </c>
      <c r="E496" s="6"/>
    </row>
    <row r="497" ht="15.75" customHeight="1" outlineLevel="1">
      <c r="A497" s="3">
        <v>496.0</v>
      </c>
      <c r="B497" s="4">
        <v>5.12027301E8</v>
      </c>
      <c r="C497" s="5" t="s">
        <v>499</v>
      </c>
      <c r="D497" s="5" t="s">
        <v>523</v>
      </c>
      <c r="E497" s="6"/>
    </row>
    <row r="498" ht="15.75" customHeight="1" outlineLevel="1">
      <c r="A498" s="3">
        <v>497.0</v>
      </c>
      <c r="B498" s="4">
        <v>5.1201163E8</v>
      </c>
      <c r="C498" s="5" t="s">
        <v>499</v>
      </c>
      <c r="D498" s="5" t="s">
        <v>524</v>
      </c>
      <c r="E498" s="6"/>
    </row>
    <row r="499" ht="15.75" customHeight="1" outlineLevel="1">
      <c r="A499" s="3">
        <v>498.0</v>
      </c>
      <c r="B499" s="4">
        <v>5.1201171E8</v>
      </c>
      <c r="C499" s="5" t="s">
        <v>499</v>
      </c>
      <c r="D499" s="5" t="s">
        <v>525</v>
      </c>
      <c r="E499" s="6"/>
    </row>
    <row r="500" ht="15.75" customHeight="1" outlineLevel="1">
      <c r="A500" s="3">
        <v>499.0</v>
      </c>
      <c r="B500" s="4">
        <v>5.12027206E8</v>
      </c>
      <c r="C500" s="5" t="s">
        <v>499</v>
      </c>
      <c r="D500" s="5" t="s">
        <v>526</v>
      </c>
      <c r="E500" s="6"/>
    </row>
    <row r="501" ht="15.75" customHeight="1" outlineLevel="1">
      <c r="A501" s="3">
        <v>500.0</v>
      </c>
      <c r="B501" s="4">
        <v>5.12027238E8</v>
      </c>
      <c r="C501" s="5" t="s">
        <v>499</v>
      </c>
      <c r="D501" s="5" t="s">
        <v>527</v>
      </c>
      <c r="E501" s="6"/>
    </row>
    <row r="502" ht="15.75" customHeight="1" outlineLevel="1">
      <c r="A502" s="3">
        <v>501.0</v>
      </c>
      <c r="B502" s="4">
        <v>5.12011541E8</v>
      </c>
      <c r="C502" s="5" t="s">
        <v>499</v>
      </c>
      <c r="D502" s="5" t="s">
        <v>528</v>
      </c>
      <c r="E502" s="6"/>
    </row>
    <row r="503" ht="15.75" customHeight="1" outlineLevel="1">
      <c r="A503" s="3">
        <v>502.0</v>
      </c>
      <c r="B503" s="4">
        <v>5.12011573E8</v>
      </c>
      <c r="C503" s="5" t="s">
        <v>499</v>
      </c>
      <c r="D503" s="5" t="s">
        <v>529</v>
      </c>
      <c r="E503" s="6"/>
    </row>
    <row r="504" ht="15.75" customHeight="1" outlineLevel="1">
      <c r="A504" s="3">
        <v>503.0</v>
      </c>
      <c r="B504" s="4">
        <v>5.12011781E8</v>
      </c>
      <c r="C504" s="5" t="s">
        <v>499</v>
      </c>
      <c r="D504" s="5" t="s">
        <v>530</v>
      </c>
      <c r="E504" s="6"/>
    </row>
    <row r="505" ht="15.75" customHeight="1" outlineLevel="1">
      <c r="A505" s="3">
        <v>504.0</v>
      </c>
      <c r="B505" s="4">
        <v>5.12011809E8</v>
      </c>
      <c r="C505" s="5" t="s">
        <v>499</v>
      </c>
      <c r="D505" s="5" t="s">
        <v>531</v>
      </c>
      <c r="E505" s="6"/>
    </row>
    <row r="506" ht="15.75" customHeight="1" outlineLevel="1">
      <c r="A506" s="3">
        <v>505.0</v>
      </c>
      <c r="B506" s="4">
        <v>5.12011823E8</v>
      </c>
      <c r="C506" s="5" t="s">
        <v>499</v>
      </c>
      <c r="D506" s="5" t="s">
        <v>532</v>
      </c>
      <c r="E506" s="6"/>
    </row>
    <row r="507" ht="15.75" customHeight="1" outlineLevel="1">
      <c r="A507" s="3">
        <v>506.0</v>
      </c>
      <c r="B507" s="4">
        <v>5.12011608E8</v>
      </c>
      <c r="C507" s="5" t="s">
        <v>499</v>
      </c>
      <c r="D507" s="5" t="s">
        <v>533</v>
      </c>
      <c r="E507" s="6"/>
    </row>
    <row r="508" ht="15.75" customHeight="1" outlineLevel="1">
      <c r="A508" s="3">
        <v>507.0</v>
      </c>
      <c r="B508" s="4">
        <v>5.12011647E8</v>
      </c>
      <c r="C508" s="5" t="s">
        <v>499</v>
      </c>
      <c r="D508" s="5" t="s">
        <v>534</v>
      </c>
      <c r="E508" s="6"/>
    </row>
    <row r="509" ht="15.75" customHeight="1" outlineLevel="1">
      <c r="A509" s="3">
        <v>508.0</v>
      </c>
      <c r="B509" s="4">
        <v>5.12011485E8</v>
      </c>
      <c r="C509" s="5" t="s">
        <v>499</v>
      </c>
      <c r="D509" s="5" t="s">
        <v>535</v>
      </c>
      <c r="E509" s="6"/>
    </row>
    <row r="510" ht="15.75" customHeight="1" outlineLevel="1">
      <c r="A510" s="3">
        <v>509.0</v>
      </c>
      <c r="B510" s="4">
        <v>5.1201158E8</v>
      </c>
      <c r="C510" s="5" t="s">
        <v>499</v>
      </c>
      <c r="D510" s="5" t="s">
        <v>536</v>
      </c>
      <c r="E510" s="6"/>
    </row>
    <row r="511" ht="15.75" customHeight="1" outlineLevel="1">
      <c r="A511" s="3">
        <v>510.0</v>
      </c>
      <c r="B511" s="4">
        <v>5.12011767E8</v>
      </c>
      <c r="C511" s="5" t="s">
        <v>499</v>
      </c>
      <c r="D511" s="5" t="s">
        <v>537</v>
      </c>
      <c r="E511" s="6"/>
    </row>
    <row r="512" ht="15.75" customHeight="1" outlineLevel="1">
      <c r="A512" s="3">
        <v>511.0</v>
      </c>
      <c r="B512" s="4">
        <v>5.1202709E8</v>
      </c>
      <c r="C512" s="5" t="s">
        <v>499</v>
      </c>
      <c r="D512" s="5" t="s">
        <v>538</v>
      </c>
      <c r="E512" s="6"/>
    </row>
    <row r="513" ht="15.75" customHeight="1" outlineLevel="1">
      <c r="A513" s="3">
        <v>512.0</v>
      </c>
      <c r="B513" s="4">
        <v>5.12011679E8</v>
      </c>
      <c r="C513" s="5" t="s">
        <v>499</v>
      </c>
      <c r="D513" s="5" t="s">
        <v>539</v>
      </c>
      <c r="E513" s="6"/>
    </row>
    <row r="514" ht="15.75" customHeight="1" outlineLevel="1">
      <c r="A514" s="3">
        <v>513.0</v>
      </c>
      <c r="B514" s="4">
        <v>5.12027189E8</v>
      </c>
      <c r="C514" s="5" t="s">
        <v>499</v>
      </c>
      <c r="D514" s="5" t="s">
        <v>540</v>
      </c>
      <c r="E514" s="6"/>
    </row>
    <row r="515" ht="15.75" customHeight="1" outlineLevel="1">
      <c r="A515" s="3">
        <v>514.0</v>
      </c>
      <c r="B515" s="4">
        <v>5.12027132E8</v>
      </c>
      <c r="C515" s="5" t="s">
        <v>499</v>
      </c>
      <c r="D515" s="5" t="s">
        <v>541</v>
      </c>
      <c r="E515" s="6"/>
    </row>
    <row r="516" ht="15.75" customHeight="1" outlineLevel="1">
      <c r="A516" s="3">
        <v>515.0</v>
      </c>
      <c r="B516" s="4">
        <v>5.120202E8</v>
      </c>
      <c r="C516" s="5" t="s">
        <v>499</v>
      </c>
      <c r="D516" s="5" t="s">
        <v>542</v>
      </c>
      <c r="E516" s="6"/>
    </row>
    <row r="517" ht="15.75" customHeight="1" outlineLevel="1">
      <c r="A517" s="3">
        <v>516.0</v>
      </c>
      <c r="B517" s="4">
        <v>5.12011661E8</v>
      </c>
      <c r="C517" s="5" t="s">
        <v>499</v>
      </c>
      <c r="D517" s="5" t="s">
        <v>543</v>
      </c>
      <c r="E517" s="6"/>
    </row>
    <row r="518" ht="15.75" customHeight="1" outlineLevel="1">
      <c r="A518" s="3">
        <v>517.0</v>
      </c>
      <c r="B518" s="4">
        <v>5.12027076E8</v>
      </c>
      <c r="C518" s="5" t="s">
        <v>499</v>
      </c>
      <c r="D518" s="5" t="s">
        <v>544</v>
      </c>
      <c r="E518" s="6"/>
    </row>
    <row r="519" ht="15.75" customHeight="1" outlineLevel="1">
      <c r="A519" s="3">
        <v>518.0</v>
      </c>
      <c r="B519" s="4">
        <v>5.5321235E8</v>
      </c>
      <c r="C519" s="5" t="s">
        <v>545</v>
      </c>
      <c r="D519" s="5" t="s">
        <v>546</v>
      </c>
      <c r="E519" s="6"/>
    </row>
    <row r="520" ht="15.75" customHeight="1" outlineLevel="1">
      <c r="A520" s="3">
        <v>519.0</v>
      </c>
      <c r="B520" s="4">
        <v>5.53212374E8</v>
      </c>
      <c r="C520" s="5" t="s">
        <v>545</v>
      </c>
      <c r="D520" s="5" t="s">
        <v>547</v>
      </c>
      <c r="E520" s="6"/>
    </row>
    <row r="521" ht="15.75" customHeight="1" outlineLevel="1">
      <c r="A521" s="3">
        <v>520.0</v>
      </c>
      <c r="B521" s="4">
        <v>5.53003444E8</v>
      </c>
      <c r="C521" s="5" t="s">
        <v>545</v>
      </c>
      <c r="D521" s="5" t="s">
        <v>548</v>
      </c>
      <c r="E521" s="6"/>
    </row>
    <row r="522" ht="15.75" customHeight="1" outlineLevel="1">
      <c r="A522" s="3">
        <v>521.0</v>
      </c>
      <c r="B522" s="4">
        <v>5.53003236E8</v>
      </c>
      <c r="C522" s="5" t="s">
        <v>545</v>
      </c>
      <c r="D522" s="5" t="s">
        <v>549</v>
      </c>
      <c r="E522" s="6"/>
    </row>
    <row r="523" ht="15.75" customHeight="1" outlineLevel="1">
      <c r="A523" s="3">
        <v>522.0</v>
      </c>
      <c r="B523" s="4">
        <v>5.53003388E8</v>
      </c>
      <c r="C523" s="5" t="s">
        <v>545</v>
      </c>
      <c r="D523" s="5" t="s">
        <v>550</v>
      </c>
      <c r="E523" s="6"/>
    </row>
    <row r="524" ht="15.75" customHeight="1" outlineLevel="1">
      <c r="A524" s="3">
        <v>523.0</v>
      </c>
      <c r="B524" s="4">
        <v>5.53212293E8</v>
      </c>
      <c r="C524" s="5" t="s">
        <v>545</v>
      </c>
      <c r="D524" s="5" t="s">
        <v>551</v>
      </c>
      <c r="E524" s="6"/>
    </row>
    <row r="525" ht="15.75" customHeight="1" outlineLevel="1">
      <c r="A525" s="3">
        <v>524.0</v>
      </c>
      <c r="B525" s="4">
        <v>5.5300297E8</v>
      </c>
      <c r="C525" s="5" t="s">
        <v>545</v>
      </c>
      <c r="D525" s="5" t="s">
        <v>552</v>
      </c>
      <c r="E525" s="6"/>
    </row>
    <row r="526" ht="15.75" customHeight="1" outlineLevel="1">
      <c r="A526" s="3">
        <v>525.0</v>
      </c>
      <c r="B526" s="4">
        <v>5.5300281E8</v>
      </c>
      <c r="C526" s="5" t="s">
        <v>545</v>
      </c>
      <c r="D526" s="5" t="s">
        <v>553</v>
      </c>
      <c r="E526" s="6"/>
    </row>
    <row r="527" ht="15.75" customHeight="1" outlineLevel="1">
      <c r="A527" s="3">
        <v>526.0</v>
      </c>
      <c r="B527" s="4">
        <v>5.53212367E8</v>
      </c>
      <c r="C527" s="5" t="s">
        <v>545</v>
      </c>
      <c r="D527" s="5" t="s">
        <v>554</v>
      </c>
      <c r="E527" s="6"/>
    </row>
    <row r="528" ht="15.75" customHeight="1" outlineLevel="1">
      <c r="A528" s="3">
        <v>527.0</v>
      </c>
      <c r="B528" s="4">
        <v>5.53212247E8</v>
      </c>
      <c r="C528" s="5" t="s">
        <v>545</v>
      </c>
      <c r="D528" s="5" t="s">
        <v>555</v>
      </c>
      <c r="E528" s="6"/>
    </row>
    <row r="529" ht="15.75" customHeight="1" outlineLevel="1">
      <c r="A529" s="3">
        <v>528.0</v>
      </c>
      <c r="B529" s="4">
        <v>5.13005572E8</v>
      </c>
      <c r="C529" s="5" t="s">
        <v>556</v>
      </c>
      <c r="D529" s="5" t="s">
        <v>557</v>
      </c>
      <c r="E529" s="6"/>
    </row>
    <row r="530" ht="15.75" customHeight="1" outlineLevel="1">
      <c r="A530" s="3">
        <v>529.0</v>
      </c>
      <c r="B530" s="4">
        <v>5.1300571E8</v>
      </c>
      <c r="C530" s="5" t="s">
        <v>556</v>
      </c>
      <c r="D530" s="5" t="s">
        <v>558</v>
      </c>
      <c r="E530" s="6"/>
    </row>
    <row r="531" ht="15.75" customHeight="1" outlineLevel="1">
      <c r="A531" s="3">
        <v>530.0</v>
      </c>
      <c r="B531" s="4">
        <v>5.13005685E8</v>
      </c>
      <c r="C531" s="5" t="s">
        <v>556</v>
      </c>
      <c r="D531" s="5" t="s">
        <v>559</v>
      </c>
      <c r="E531" s="6"/>
    </row>
    <row r="532" ht="15.75" customHeight="1" outlineLevel="1">
      <c r="A532" s="3">
        <v>531.0</v>
      </c>
      <c r="B532" s="4">
        <v>5.1300566E8</v>
      </c>
      <c r="C532" s="5" t="s">
        <v>556</v>
      </c>
      <c r="D532" s="5" t="s">
        <v>560</v>
      </c>
      <c r="E532" s="6"/>
    </row>
    <row r="533" ht="15.75" customHeight="1" outlineLevel="1">
      <c r="A533" s="3">
        <v>532.0</v>
      </c>
      <c r="B533" s="4">
        <v>5.4601385E8</v>
      </c>
      <c r="C533" s="5" t="s">
        <v>556</v>
      </c>
      <c r="D533" s="5" t="s">
        <v>561</v>
      </c>
      <c r="E533" s="6"/>
    </row>
    <row r="534" ht="15.75" customHeight="1" outlineLevel="1">
      <c r="A534" s="3">
        <v>533.0</v>
      </c>
      <c r="B534" s="4">
        <v>5.13005692E8</v>
      </c>
      <c r="C534" s="5" t="s">
        <v>556</v>
      </c>
      <c r="D534" s="5" t="s">
        <v>562</v>
      </c>
      <c r="E534" s="6"/>
    </row>
    <row r="535" ht="15.75" customHeight="1" outlineLevel="1">
      <c r="A535" s="3">
        <v>534.0</v>
      </c>
      <c r="B535" s="4">
        <v>5.13005614E8</v>
      </c>
      <c r="C535" s="5" t="s">
        <v>556</v>
      </c>
      <c r="D535" s="5" t="s">
        <v>563</v>
      </c>
      <c r="E535" s="6"/>
    </row>
    <row r="536" ht="15.75" customHeight="1" outlineLevel="1">
      <c r="A536" s="3">
        <v>535.0</v>
      </c>
      <c r="B536" s="4">
        <v>5.13005734E8</v>
      </c>
      <c r="C536" s="5" t="s">
        <v>556</v>
      </c>
      <c r="D536" s="5" t="s">
        <v>564</v>
      </c>
      <c r="E536" s="6"/>
    </row>
    <row r="537" ht="15.75" customHeight="1" outlineLevel="1">
      <c r="A537" s="3">
        <v>536.0</v>
      </c>
      <c r="B537" s="4">
        <v>5.1300554E8</v>
      </c>
      <c r="C537" s="5" t="s">
        <v>556</v>
      </c>
      <c r="D537" s="5" t="s">
        <v>565</v>
      </c>
      <c r="E537" s="6"/>
    </row>
    <row r="538" ht="15.75" customHeight="1" outlineLevel="1">
      <c r="A538" s="3">
        <v>537.0</v>
      </c>
      <c r="B538" s="4">
        <v>5.13005678E8</v>
      </c>
      <c r="C538" s="5" t="s">
        <v>556</v>
      </c>
      <c r="D538" s="5" t="s">
        <v>566</v>
      </c>
      <c r="E538" s="6"/>
    </row>
    <row r="539" ht="15.75" customHeight="1" outlineLevel="1">
      <c r="A539" s="3">
        <v>538.0</v>
      </c>
      <c r="B539" s="4">
        <v>5.13005702E8</v>
      </c>
      <c r="C539" s="5" t="s">
        <v>556</v>
      </c>
      <c r="D539" s="5" t="s">
        <v>567</v>
      </c>
      <c r="E539" s="6"/>
    </row>
    <row r="540" ht="15.75" customHeight="1" outlineLevel="1">
      <c r="A540" s="3">
        <v>539.0</v>
      </c>
      <c r="B540" s="4">
        <v>5.13005565E8</v>
      </c>
      <c r="C540" s="5" t="s">
        <v>556</v>
      </c>
      <c r="D540" s="5" t="s">
        <v>568</v>
      </c>
      <c r="E540" s="6"/>
    </row>
    <row r="541" ht="15.75" customHeight="1" outlineLevel="1">
      <c r="A541" s="3">
        <v>540.0</v>
      </c>
      <c r="B541" s="4">
        <v>5.13007019E8</v>
      </c>
      <c r="C541" s="5" t="s">
        <v>556</v>
      </c>
      <c r="D541" s="5" t="s">
        <v>569</v>
      </c>
      <c r="E541" s="6"/>
    </row>
    <row r="542" ht="15.75" customHeight="1" outlineLevel="1">
      <c r="A542" s="3">
        <v>541.0</v>
      </c>
      <c r="B542" s="4">
        <v>5.13005558E8</v>
      </c>
      <c r="C542" s="5" t="s">
        <v>556</v>
      </c>
      <c r="D542" s="5" t="s">
        <v>570</v>
      </c>
      <c r="E542" s="6"/>
    </row>
    <row r="543" ht="15.75" customHeight="1" outlineLevel="1">
      <c r="A543" s="3">
        <v>542.0</v>
      </c>
      <c r="B543" s="4">
        <v>5.13005043E8</v>
      </c>
      <c r="C543" s="5" t="s">
        <v>556</v>
      </c>
      <c r="D543" s="5" t="s">
        <v>571</v>
      </c>
      <c r="E543" s="6"/>
    </row>
    <row r="544" ht="15.75" customHeight="1" outlineLevel="1">
      <c r="A544" s="3">
        <v>543.0</v>
      </c>
      <c r="B544" s="4">
        <v>5.14003031E8</v>
      </c>
      <c r="C544" s="5" t="s">
        <v>572</v>
      </c>
      <c r="D544" s="5" t="s">
        <v>573</v>
      </c>
      <c r="E544" s="6"/>
    </row>
    <row r="545" ht="15.75" customHeight="1" outlineLevel="1">
      <c r="A545" s="3">
        <v>544.0</v>
      </c>
      <c r="B545" s="4">
        <v>5.14003722E8</v>
      </c>
      <c r="C545" s="5" t="s">
        <v>572</v>
      </c>
      <c r="D545" s="5" t="s">
        <v>574</v>
      </c>
      <c r="E545" s="6"/>
    </row>
    <row r="546" ht="15.75" customHeight="1" outlineLevel="1">
      <c r="A546" s="3">
        <v>545.0</v>
      </c>
      <c r="B546" s="4">
        <v>5.14003049E8</v>
      </c>
      <c r="C546" s="5" t="s">
        <v>572</v>
      </c>
      <c r="D546" s="5" t="s">
        <v>575</v>
      </c>
      <c r="E546" s="6"/>
    </row>
    <row r="547" ht="15.75" customHeight="1" outlineLevel="1">
      <c r="A547" s="3">
        <v>546.0</v>
      </c>
      <c r="B547" s="4">
        <v>5.14900352E8</v>
      </c>
      <c r="C547" s="5" t="s">
        <v>572</v>
      </c>
      <c r="D547" s="5" t="s">
        <v>576</v>
      </c>
      <c r="E547" s="6"/>
    </row>
    <row r="548" ht="15.75" customHeight="1" outlineLevel="1">
      <c r="A548" s="3">
        <v>547.0</v>
      </c>
      <c r="B548" s="4">
        <v>5.14003779E8</v>
      </c>
      <c r="C548" s="5" t="s">
        <v>572</v>
      </c>
      <c r="D548" s="5" t="s">
        <v>577</v>
      </c>
      <c r="E548" s="6"/>
    </row>
    <row r="549" ht="15.75" customHeight="1" outlineLevel="1">
      <c r="A549" s="3">
        <v>548.0</v>
      </c>
      <c r="B549" s="4">
        <v>5.14003627E8</v>
      </c>
      <c r="C549" s="5" t="s">
        <v>572</v>
      </c>
      <c r="D549" s="5" t="s">
        <v>578</v>
      </c>
      <c r="E549" s="6"/>
    </row>
    <row r="550" ht="15.75" customHeight="1" outlineLevel="1">
      <c r="A550" s="3">
        <v>549.0</v>
      </c>
      <c r="B550" s="4">
        <v>5.14003715E8</v>
      </c>
      <c r="C550" s="5" t="s">
        <v>572</v>
      </c>
      <c r="D550" s="5" t="s">
        <v>579</v>
      </c>
      <c r="E550" s="6"/>
    </row>
    <row r="551" ht="15.75" customHeight="1" outlineLevel="1">
      <c r="A551" s="3">
        <v>550.0</v>
      </c>
      <c r="B551" s="4">
        <v>5.14003271E8</v>
      </c>
      <c r="C551" s="5" t="s">
        <v>572</v>
      </c>
      <c r="D551" s="5" t="s">
        <v>580</v>
      </c>
      <c r="E551" s="6"/>
    </row>
    <row r="552" ht="15.75" customHeight="1" outlineLevel="1">
      <c r="A552" s="3">
        <v>551.0</v>
      </c>
      <c r="B552" s="4">
        <v>5.14003666E8</v>
      </c>
      <c r="C552" s="5" t="s">
        <v>572</v>
      </c>
      <c r="D552" s="5" t="s">
        <v>581</v>
      </c>
      <c r="E552" s="6"/>
    </row>
    <row r="553" ht="15.75" customHeight="1" outlineLevel="1">
      <c r="A553" s="3">
        <v>552.0</v>
      </c>
      <c r="B553" s="4">
        <v>5.14003842E8</v>
      </c>
      <c r="C553" s="5" t="s">
        <v>572</v>
      </c>
      <c r="D553" s="5" t="s">
        <v>582</v>
      </c>
      <c r="E553" s="6"/>
    </row>
    <row r="554" ht="15.75" customHeight="1" outlineLevel="1">
      <c r="A554" s="3">
        <v>553.0</v>
      </c>
      <c r="B554" s="4">
        <v>5.14003112E8</v>
      </c>
      <c r="C554" s="5" t="s">
        <v>572</v>
      </c>
      <c r="D554" s="5" t="s">
        <v>583</v>
      </c>
      <c r="E554" s="6"/>
    </row>
    <row r="555" ht="15.75" customHeight="1" outlineLevel="1">
      <c r="A555" s="3">
        <v>554.0</v>
      </c>
      <c r="B555" s="4">
        <v>5.14003151E8</v>
      </c>
      <c r="C555" s="5" t="s">
        <v>572</v>
      </c>
      <c r="D555" s="5" t="s">
        <v>584</v>
      </c>
      <c r="E555" s="6"/>
    </row>
    <row r="556" ht="15.75" customHeight="1" outlineLevel="1">
      <c r="A556" s="3">
        <v>555.0</v>
      </c>
      <c r="B556" s="4">
        <v>5.14003218E8</v>
      </c>
      <c r="C556" s="5" t="s">
        <v>572</v>
      </c>
      <c r="D556" s="5" t="s">
        <v>585</v>
      </c>
      <c r="E556" s="6"/>
    </row>
    <row r="557" ht="15.75" customHeight="1" outlineLevel="1">
      <c r="A557" s="3">
        <v>556.0</v>
      </c>
      <c r="B557" s="4">
        <v>5.14003673E8</v>
      </c>
      <c r="C557" s="5" t="s">
        <v>572</v>
      </c>
      <c r="D557" s="5" t="s">
        <v>586</v>
      </c>
      <c r="E557" s="6"/>
    </row>
    <row r="558" ht="15.75" customHeight="1" outlineLevel="1">
      <c r="A558" s="3">
        <v>557.0</v>
      </c>
      <c r="B558" s="4">
        <v>5.1400381E8</v>
      </c>
      <c r="C558" s="5" t="s">
        <v>572</v>
      </c>
      <c r="D558" s="5" t="s">
        <v>587</v>
      </c>
      <c r="E558" s="6"/>
    </row>
    <row r="559" ht="15.75" customHeight="1" outlineLevel="1">
      <c r="A559" s="3">
        <v>558.0</v>
      </c>
      <c r="B559" s="4">
        <v>5.14003176E8</v>
      </c>
      <c r="C559" s="5" t="s">
        <v>572</v>
      </c>
      <c r="D559" s="5" t="s">
        <v>588</v>
      </c>
      <c r="E559" s="6"/>
    </row>
    <row r="560" ht="15.75" customHeight="1" outlineLevel="1">
      <c r="A560" s="3">
        <v>559.0</v>
      </c>
      <c r="B560" s="4">
        <v>5.1400373E8</v>
      </c>
      <c r="C560" s="5" t="s">
        <v>572</v>
      </c>
      <c r="D560" s="5" t="s">
        <v>589</v>
      </c>
      <c r="E560" s="6"/>
    </row>
    <row r="561" ht="15.75" customHeight="1" outlineLevel="1">
      <c r="A561" s="3">
        <v>560.0</v>
      </c>
      <c r="B561" s="4">
        <v>5.14003017E8</v>
      </c>
      <c r="C561" s="5" t="s">
        <v>572</v>
      </c>
      <c r="D561" s="5" t="s">
        <v>590</v>
      </c>
      <c r="E561" s="6"/>
    </row>
    <row r="562" ht="15.75" customHeight="1" outlineLevel="1">
      <c r="A562" s="3">
        <v>561.0</v>
      </c>
      <c r="B562" s="4">
        <v>5.14003497E8</v>
      </c>
      <c r="C562" s="5" t="s">
        <v>572</v>
      </c>
      <c r="D562" s="5" t="s">
        <v>591</v>
      </c>
      <c r="E562" s="6"/>
    </row>
    <row r="563" ht="15.75" customHeight="1" outlineLevel="1">
      <c r="A563" s="3">
        <v>562.0</v>
      </c>
      <c r="B563" s="4">
        <v>5.14003377E8</v>
      </c>
      <c r="C563" s="5" t="s">
        <v>572</v>
      </c>
      <c r="D563" s="5" t="s">
        <v>592</v>
      </c>
      <c r="E563" s="6"/>
    </row>
    <row r="564" ht="15.75" customHeight="1" outlineLevel="1">
      <c r="A564" s="3">
        <v>563.0</v>
      </c>
      <c r="B564" s="4">
        <v>5.14003056E8</v>
      </c>
      <c r="C564" s="5" t="s">
        <v>572</v>
      </c>
      <c r="D564" s="5" t="s">
        <v>593</v>
      </c>
      <c r="E564" s="6"/>
    </row>
    <row r="565" ht="15.75" customHeight="1" outlineLevel="1">
      <c r="A565" s="3">
        <v>564.0</v>
      </c>
      <c r="B565" s="4">
        <v>5.14003264E8</v>
      </c>
      <c r="C565" s="5" t="s">
        <v>572</v>
      </c>
      <c r="D565" s="5" t="s">
        <v>594</v>
      </c>
      <c r="E565" s="6"/>
    </row>
    <row r="566" ht="15.75" customHeight="1" outlineLevel="1">
      <c r="A566" s="3">
        <v>565.0</v>
      </c>
      <c r="B566" s="4">
        <v>5.1490032E8</v>
      </c>
      <c r="C566" s="5" t="s">
        <v>572</v>
      </c>
      <c r="D566" s="5" t="s">
        <v>595</v>
      </c>
      <c r="E566" s="6"/>
    </row>
    <row r="567" ht="15.75" customHeight="1" outlineLevel="1">
      <c r="A567" s="3">
        <v>566.0</v>
      </c>
      <c r="B567" s="4">
        <v>5.14900338E8</v>
      </c>
      <c r="C567" s="5" t="s">
        <v>572</v>
      </c>
      <c r="D567" s="5" t="s">
        <v>596</v>
      </c>
      <c r="E567" s="6"/>
    </row>
    <row r="568" ht="15.75" customHeight="1" outlineLevel="1">
      <c r="A568" s="3">
        <v>567.0</v>
      </c>
      <c r="B568" s="4">
        <v>5.14003761E8</v>
      </c>
      <c r="C568" s="5" t="s">
        <v>572</v>
      </c>
      <c r="D568" s="5" t="s">
        <v>597</v>
      </c>
      <c r="E568" s="6"/>
    </row>
    <row r="569" ht="15.75" customHeight="1" outlineLevel="1">
      <c r="A569" s="3">
        <v>568.0</v>
      </c>
      <c r="B569" s="4">
        <v>5.1400368E8</v>
      </c>
      <c r="C569" s="5" t="s">
        <v>572</v>
      </c>
      <c r="D569" s="5" t="s">
        <v>598</v>
      </c>
      <c r="E569" s="6"/>
    </row>
    <row r="570" ht="15.75" customHeight="1" outlineLevel="1">
      <c r="A570" s="3">
        <v>569.0</v>
      </c>
      <c r="B570" s="4">
        <v>5.14003708E8</v>
      </c>
      <c r="C570" s="5" t="s">
        <v>572</v>
      </c>
      <c r="D570" s="5" t="s">
        <v>599</v>
      </c>
      <c r="E570" s="6"/>
    </row>
    <row r="571" ht="15.75" customHeight="1" outlineLevel="1">
      <c r="A571" s="3">
        <v>570.0</v>
      </c>
      <c r="B571" s="4">
        <v>5.14003169E8</v>
      </c>
      <c r="C571" s="5" t="s">
        <v>572</v>
      </c>
      <c r="D571" s="5" t="s">
        <v>600</v>
      </c>
      <c r="E571" s="6"/>
    </row>
    <row r="572" ht="15.75" customHeight="1" outlineLevel="1">
      <c r="A572" s="3">
        <v>571.0</v>
      </c>
      <c r="B572" s="4">
        <v>5.14003105E8</v>
      </c>
      <c r="C572" s="5" t="s">
        <v>572</v>
      </c>
      <c r="D572" s="5" t="s">
        <v>601</v>
      </c>
      <c r="E572" s="6"/>
    </row>
    <row r="573" ht="15.75" customHeight="1" outlineLevel="1">
      <c r="A573" s="3">
        <v>572.0</v>
      </c>
      <c r="B573" s="4">
        <v>5.14003183E8</v>
      </c>
      <c r="C573" s="5" t="s">
        <v>572</v>
      </c>
      <c r="D573" s="5" t="s">
        <v>602</v>
      </c>
      <c r="E573" s="6"/>
    </row>
    <row r="574" ht="15.75" customHeight="1" outlineLevel="1">
      <c r="A574" s="3">
        <v>573.0</v>
      </c>
      <c r="B574" s="4">
        <v>5.1400307E8</v>
      </c>
      <c r="C574" s="5" t="s">
        <v>572</v>
      </c>
      <c r="D574" s="5" t="s">
        <v>603</v>
      </c>
      <c r="E574" s="6"/>
    </row>
    <row r="575" ht="15.75" customHeight="1" outlineLevel="1">
      <c r="A575" s="3">
        <v>574.0</v>
      </c>
      <c r="B575" s="4">
        <v>5.14003803E8</v>
      </c>
      <c r="C575" s="5" t="s">
        <v>572</v>
      </c>
      <c r="D575" s="5" t="s">
        <v>604</v>
      </c>
      <c r="E575" s="6"/>
    </row>
    <row r="576" ht="15.75" customHeight="1" outlineLevel="1">
      <c r="A576" s="3">
        <v>575.0</v>
      </c>
      <c r="B576" s="4">
        <v>5.14003144E8</v>
      </c>
      <c r="C576" s="5" t="s">
        <v>572</v>
      </c>
      <c r="D576" s="5" t="s">
        <v>605</v>
      </c>
      <c r="E576" s="6"/>
    </row>
    <row r="577" ht="15.75" customHeight="1" outlineLevel="1">
      <c r="A577" s="3">
        <v>576.0</v>
      </c>
      <c r="B577" s="4">
        <v>5.22009453E8</v>
      </c>
      <c r="C577" s="5" t="s">
        <v>606</v>
      </c>
      <c r="D577" s="5" t="s">
        <v>607</v>
      </c>
      <c r="E577" s="6"/>
    </row>
    <row r="578" ht="15.75" customHeight="1" outlineLevel="1">
      <c r="A578" s="3">
        <v>577.0</v>
      </c>
      <c r="B578" s="4">
        <v>5.22011043E8</v>
      </c>
      <c r="C578" s="5" t="s">
        <v>606</v>
      </c>
      <c r="D578" s="5" t="s">
        <v>608</v>
      </c>
      <c r="E578" s="6"/>
    </row>
    <row r="579" ht="15.75" customHeight="1" outlineLevel="1">
      <c r="A579" s="3">
        <v>578.0</v>
      </c>
      <c r="B579" s="4">
        <v>5.22010096E8</v>
      </c>
      <c r="C579" s="5" t="s">
        <v>606</v>
      </c>
      <c r="D579" s="5" t="s">
        <v>609</v>
      </c>
      <c r="E579" s="6"/>
    </row>
    <row r="580" ht="15.75" customHeight="1" outlineLevel="1">
      <c r="A580" s="3">
        <v>579.0</v>
      </c>
      <c r="B580" s="4">
        <v>5.22010949E8</v>
      </c>
      <c r="C580" s="5" t="s">
        <v>606</v>
      </c>
      <c r="D580" s="5" t="s">
        <v>610</v>
      </c>
      <c r="E580" s="6"/>
    </row>
    <row r="581" ht="15.75" customHeight="1" outlineLevel="1">
      <c r="A581" s="3">
        <v>580.0</v>
      </c>
      <c r="B581" s="4">
        <v>5.22011124E8</v>
      </c>
      <c r="C581" s="5" t="s">
        <v>606</v>
      </c>
      <c r="D581" s="5" t="s">
        <v>611</v>
      </c>
      <c r="E581" s="6"/>
    </row>
    <row r="582" ht="15.75" customHeight="1" outlineLevel="1">
      <c r="A582" s="3">
        <v>581.0</v>
      </c>
      <c r="B582" s="4">
        <v>5.22017479E8</v>
      </c>
      <c r="C582" s="5" t="s">
        <v>606</v>
      </c>
      <c r="D582" s="5" t="s">
        <v>612</v>
      </c>
      <c r="E582" s="6"/>
    </row>
    <row r="583" ht="15.75" customHeight="1" outlineLevel="1">
      <c r="A583" s="3">
        <v>582.0</v>
      </c>
      <c r="B583" s="4">
        <v>5.22011149E8</v>
      </c>
      <c r="C583" s="5" t="s">
        <v>606</v>
      </c>
      <c r="D583" s="5" t="s">
        <v>613</v>
      </c>
      <c r="E583" s="6"/>
    </row>
    <row r="584" ht="15.75" customHeight="1" outlineLevel="1">
      <c r="A584" s="3">
        <v>583.0</v>
      </c>
      <c r="B584" s="4">
        <v>5.22011011E8</v>
      </c>
      <c r="C584" s="5" t="s">
        <v>606</v>
      </c>
      <c r="D584" s="5" t="s">
        <v>614</v>
      </c>
      <c r="E584" s="6"/>
    </row>
    <row r="585" ht="15.75" customHeight="1" outlineLevel="1">
      <c r="A585" s="3">
        <v>584.0</v>
      </c>
      <c r="B585" s="4">
        <v>5.22015778E8</v>
      </c>
      <c r="C585" s="5" t="s">
        <v>606</v>
      </c>
      <c r="D585" s="5" t="s">
        <v>615</v>
      </c>
      <c r="E585" s="6"/>
    </row>
    <row r="586" ht="15.75" customHeight="1" outlineLevel="1">
      <c r="A586" s="3">
        <v>585.0</v>
      </c>
      <c r="B586" s="4">
        <v>5.22011131E8</v>
      </c>
      <c r="C586" s="5" t="s">
        <v>606</v>
      </c>
      <c r="D586" s="5" t="s">
        <v>616</v>
      </c>
      <c r="E586" s="6"/>
    </row>
    <row r="587" ht="15.75" customHeight="1" outlineLevel="1">
      <c r="A587" s="3">
        <v>586.0</v>
      </c>
      <c r="B587" s="4">
        <v>5.22011082E8</v>
      </c>
      <c r="C587" s="5" t="s">
        <v>606</v>
      </c>
      <c r="D587" s="5" t="s">
        <v>617</v>
      </c>
      <c r="E587" s="6"/>
    </row>
    <row r="588" ht="15.75" customHeight="1" outlineLevel="1">
      <c r="A588" s="3">
        <v>587.0</v>
      </c>
      <c r="B588" s="4">
        <v>5.2201109E8</v>
      </c>
      <c r="C588" s="5" t="s">
        <v>606</v>
      </c>
      <c r="D588" s="5" t="s">
        <v>618</v>
      </c>
      <c r="E588" s="6"/>
    </row>
    <row r="589" ht="15.75" customHeight="1" outlineLevel="1">
      <c r="A589" s="3">
        <v>588.0</v>
      </c>
      <c r="B589" s="4">
        <v>5.22011117E8</v>
      </c>
      <c r="C589" s="5" t="s">
        <v>606</v>
      </c>
      <c r="D589" s="5" t="s">
        <v>619</v>
      </c>
      <c r="E589" s="6"/>
    </row>
    <row r="590" ht="15.75" customHeight="1" outlineLevel="1">
      <c r="A590" s="3">
        <v>589.0</v>
      </c>
      <c r="B590" s="4">
        <v>5.22010995E8</v>
      </c>
      <c r="C590" s="5" t="s">
        <v>606</v>
      </c>
      <c r="D590" s="5" t="s">
        <v>620</v>
      </c>
      <c r="E590" s="6"/>
    </row>
    <row r="591" ht="15.75" customHeight="1" outlineLevel="1">
      <c r="A591" s="3">
        <v>590.0</v>
      </c>
      <c r="B591" s="4">
        <v>5.22011068E8</v>
      </c>
      <c r="C591" s="5" t="s">
        <v>606</v>
      </c>
      <c r="D591" s="5" t="s">
        <v>621</v>
      </c>
      <c r="E591" s="6"/>
    </row>
    <row r="592" ht="15.75" customHeight="1" outlineLevel="1">
      <c r="A592" s="3">
        <v>591.0</v>
      </c>
      <c r="B592" s="4">
        <v>5.22013611E8</v>
      </c>
      <c r="C592" s="5" t="s">
        <v>606</v>
      </c>
      <c r="D592" s="5" t="s">
        <v>622</v>
      </c>
      <c r="E592" s="6"/>
    </row>
    <row r="593" ht="15.75" customHeight="1" outlineLevel="1">
      <c r="A593" s="3">
        <v>592.0</v>
      </c>
      <c r="B593" s="4">
        <v>5.22011029E8</v>
      </c>
      <c r="C593" s="5" t="s">
        <v>606</v>
      </c>
      <c r="D593" s="5" t="s">
        <v>623</v>
      </c>
      <c r="E593" s="6"/>
    </row>
    <row r="594" ht="15.75" customHeight="1" outlineLevel="1">
      <c r="A594" s="3">
        <v>593.0</v>
      </c>
      <c r="B594" s="4">
        <v>5.22011371E8</v>
      </c>
      <c r="C594" s="5" t="s">
        <v>606</v>
      </c>
      <c r="D594" s="5" t="s">
        <v>624</v>
      </c>
      <c r="E594" s="6"/>
    </row>
    <row r="595" ht="15.75" customHeight="1" outlineLevel="1">
      <c r="A595" s="3">
        <v>594.0</v>
      </c>
      <c r="B595" s="4">
        <v>5.22010917E8</v>
      </c>
      <c r="C595" s="5" t="s">
        <v>606</v>
      </c>
      <c r="D595" s="5" t="s">
        <v>625</v>
      </c>
      <c r="E595" s="6"/>
    </row>
    <row r="596" ht="15.75" customHeight="1" outlineLevel="1">
      <c r="A596" s="3">
        <v>595.0</v>
      </c>
      <c r="B596" s="4">
        <v>5.22010963E8</v>
      </c>
      <c r="C596" s="5" t="s">
        <v>606</v>
      </c>
      <c r="D596" s="5" t="s">
        <v>626</v>
      </c>
      <c r="E596" s="6"/>
    </row>
    <row r="597" ht="15.75" customHeight="1" outlineLevel="1">
      <c r="A597" s="3">
        <v>596.0</v>
      </c>
      <c r="B597" s="4">
        <v>5.22017172E8</v>
      </c>
      <c r="C597" s="5" t="s">
        <v>606</v>
      </c>
      <c r="D597" s="5" t="s">
        <v>627</v>
      </c>
      <c r="E597" s="6"/>
    </row>
    <row r="598" ht="15.75" customHeight="1" outlineLevel="1">
      <c r="A598" s="3">
        <v>597.0</v>
      </c>
      <c r="B598" s="4">
        <v>5.22011036E8</v>
      </c>
      <c r="C598" s="5" t="s">
        <v>606</v>
      </c>
      <c r="D598" s="5" t="s">
        <v>628</v>
      </c>
      <c r="E598" s="6"/>
    </row>
    <row r="599" ht="15.75" customHeight="1" outlineLevel="1">
      <c r="A599" s="3">
        <v>598.0</v>
      </c>
      <c r="B599" s="4">
        <v>5.22010988E8</v>
      </c>
      <c r="C599" s="5" t="s">
        <v>606</v>
      </c>
      <c r="D599" s="5" t="s">
        <v>629</v>
      </c>
      <c r="E599" s="6"/>
    </row>
    <row r="600" ht="15.75" customHeight="1" outlineLevel="1">
      <c r="A600" s="3">
        <v>599.0</v>
      </c>
      <c r="B600" s="4">
        <v>5.2201097E8</v>
      </c>
      <c r="C600" s="5" t="s">
        <v>606</v>
      </c>
      <c r="D600" s="5" t="s">
        <v>630</v>
      </c>
      <c r="E600" s="6"/>
    </row>
    <row r="601" ht="15.75" customHeight="1" outlineLevel="1">
      <c r="A601" s="3">
        <v>600.0</v>
      </c>
      <c r="B601" s="4">
        <v>5.22011004E8</v>
      </c>
      <c r="C601" s="5" t="s">
        <v>606</v>
      </c>
      <c r="D601" s="5" t="s">
        <v>631</v>
      </c>
      <c r="E601" s="6"/>
    </row>
    <row r="602" ht="15.75" customHeight="1" outlineLevel="1">
      <c r="A602" s="3">
        <v>601.0</v>
      </c>
      <c r="B602" s="4">
        <v>5.22010924E8</v>
      </c>
      <c r="C602" s="5" t="s">
        <v>606</v>
      </c>
      <c r="D602" s="5" t="s">
        <v>632</v>
      </c>
      <c r="E602" s="6"/>
    </row>
    <row r="603" ht="15.75" customHeight="1" outlineLevel="1">
      <c r="A603" s="3">
        <v>602.0</v>
      </c>
      <c r="B603" s="4">
        <v>5.2201105E8</v>
      </c>
      <c r="C603" s="5" t="s">
        <v>606</v>
      </c>
      <c r="D603" s="5" t="s">
        <v>633</v>
      </c>
      <c r="E603" s="6"/>
    </row>
    <row r="604" ht="15.75" customHeight="1" outlineLevel="1">
      <c r="A604" s="3">
        <v>603.0</v>
      </c>
      <c r="B604" s="4">
        <v>5.22015418E8</v>
      </c>
      <c r="C604" s="5" t="s">
        <v>606</v>
      </c>
      <c r="D604" s="5" t="s">
        <v>634</v>
      </c>
      <c r="E604" s="6"/>
    </row>
    <row r="605" ht="15.75" customHeight="1" outlineLevel="1">
      <c r="A605" s="3">
        <v>604.0</v>
      </c>
      <c r="B605" s="4">
        <v>5.15013642E8</v>
      </c>
      <c r="C605" s="5" t="s">
        <v>635</v>
      </c>
      <c r="D605" s="5" t="s">
        <v>636</v>
      </c>
      <c r="E605" s="6"/>
    </row>
    <row r="606" ht="15.75" customHeight="1" outlineLevel="1">
      <c r="A606" s="3">
        <v>605.0</v>
      </c>
      <c r="B606" s="4">
        <v>5.15013106E8</v>
      </c>
      <c r="C606" s="5" t="s">
        <v>635</v>
      </c>
      <c r="D606" s="5" t="s">
        <v>637</v>
      </c>
      <c r="E606" s="6"/>
    </row>
    <row r="607" ht="15.75" customHeight="1" outlineLevel="1">
      <c r="A607" s="3">
        <v>606.0</v>
      </c>
      <c r="B607" s="4">
        <v>5.1501267E8</v>
      </c>
      <c r="C607" s="5" t="s">
        <v>635</v>
      </c>
      <c r="D607" s="5" t="s">
        <v>638</v>
      </c>
      <c r="E607" s="6"/>
    </row>
    <row r="608" ht="15.75" customHeight="1" outlineLevel="1">
      <c r="A608" s="3">
        <v>607.0</v>
      </c>
      <c r="B608" s="4">
        <v>5.15013603E8</v>
      </c>
      <c r="C608" s="5" t="s">
        <v>635</v>
      </c>
      <c r="D608" s="5" t="s">
        <v>639</v>
      </c>
      <c r="E608" s="6"/>
    </row>
    <row r="609" ht="15.75" customHeight="1" outlineLevel="1">
      <c r="A609" s="3">
        <v>608.0</v>
      </c>
      <c r="B609" s="4">
        <v>5.15013138E8</v>
      </c>
      <c r="C609" s="5" t="s">
        <v>635</v>
      </c>
      <c r="D609" s="5" t="s">
        <v>640</v>
      </c>
      <c r="E609" s="6"/>
    </row>
    <row r="610" ht="15.75" customHeight="1" outlineLevel="1">
      <c r="A610" s="3">
        <v>609.0</v>
      </c>
      <c r="B610" s="4">
        <v>5.15013716E8</v>
      </c>
      <c r="C610" s="5" t="s">
        <v>635</v>
      </c>
      <c r="D610" s="5" t="s">
        <v>641</v>
      </c>
      <c r="E610" s="6"/>
    </row>
    <row r="611" ht="15.75" customHeight="1" outlineLevel="1">
      <c r="A611" s="3">
        <v>610.0</v>
      </c>
      <c r="B611" s="4">
        <v>5.1501361E8</v>
      </c>
      <c r="C611" s="5" t="s">
        <v>635</v>
      </c>
      <c r="D611" s="5" t="s">
        <v>642</v>
      </c>
      <c r="E611" s="6"/>
    </row>
    <row r="612" ht="15.75" customHeight="1" outlineLevel="1">
      <c r="A612" s="3">
        <v>611.0</v>
      </c>
      <c r="B612" s="4">
        <v>5.15013628E8</v>
      </c>
      <c r="C612" s="5" t="s">
        <v>635</v>
      </c>
      <c r="D612" s="5" t="s">
        <v>643</v>
      </c>
      <c r="E612" s="6"/>
    </row>
    <row r="613" ht="15.75" customHeight="1" outlineLevel="1">
      <c r="A613" s="3">
        <v>612.0</v>
      </c>
      <c r="B613" s="4">
        <v>5.15014935E8</v>
      </c>
      <c r="C613" s="5" t="s">
        <v>635</v>
      </c>
      <c r="D613" s="5" t="s">
        <v>644</v>
      </c>
      <c r="E613" s="6"/>
    </row>
    <row r="614" ht="15.75" customHeight="1" outlineLevel="1">
      <c r="A614" s="3">
        <v>613.0</v>
      </c>
      <c r="B614" s="4">
        <v>5.15013593E8</v>
      </c>
      <c r="C614" s="5" t="s">
        <v>635</v>
      </c>
      <c r="D614" s="5" t="s">
        <v>645</v>
      </c>
      <c r="E614" s="6"/>
    </row>
    <row r="615" ht="15.75" customHeight="1" outlineLevel="1">
      <c r="A615" s="3">
        <v>614.0</v>
      </c>
      <c r="B615" s="4">
        <v>5.1501324E8</v>
      </c>
      <c r="C615" s="5" t="s">
        <v>635</v>
      </c>
      <c r="D615" s="5" t="s">
        <v>646</v>
      </c>
      <c r="E615" s="6"/>
    </row>
    <row r="616" ht="15.75" customHeight="1" outlineLevel="1">
      <c r="A616" s="3">
        <v>615.0</v>
      </c>
      <c r="B616" s="4">
        <v>5.15013113E8</v>
      </c>
      <c r="C616" s="5" t="s">
        <v>635</v>
      </c>
      <c r="D616" s="5" t="s">
        <v>647</v>
      </c>
      <c r="E616" s="6"/>
    </row>
    <row r="617" ht="15.75" customHeight="1" outlineLevel="1">
      <c r="A617" s="3">
        <v>616.0</v>
      </c>
      <c r="B617" s="4">
        <v>5.15012656E8</v>
      </c>
      <c r="C617" s="5" t="s">
        <v>635</v>
      </c>
      <c r="D617" s="5" t="s">
        <v>648</v>
      </c>
      <c r="E617" s="6"/>
    </row>
    <row r="618" ht="15.75" customHeight="1" outlineLevel="1">
      <c r="A618" s="3">
        <v>617.0</v>
      </c>
      <c r="B618" s="4">
        <v>5.15012663E8</v>
      </c>
      <c r="C618" s="5" t="s">
        <v>635</v>
      </c>
      <c r="D618" s="5" t="s">
        <v>649</v>
      </c>
      <c r="E618" s="6"/>
    </row>
    <row r="619" ht="15.75" customHeight="1" outlineLevel="1">
      <c r="A619" s="3">
        <v>618.0</v>
      </c>
      <c r="B619" s="4">
        <v>5.15012737E8</v>
      </c>
      <c r="C619" s="5" t="s">
        <v>635</v>
      </c>
      <c r="D619" s="5" t="s">
        <v>650</v>
      </c>
      <c r="E619" s="6"/>
    </row>
    <row r="620" ht="15.75" customHeight="1" outlineLevel="1">
      <c r="A620" s="3">
        <v>619.0</v>
      </c>
      <c r="B620" s="4">
        <v>5.15012649E8</v>
      </c>
      <c r="C620" s="5" t="s">
        <v>635</v>
      </c>
      <c r="D620" s="5" t="s">
        <v>651</v>
      </c>
      <c r="E620" s="6"/>
    </row>
    <row r="621" ht="15.75" customHeight="1" outlineLevel="1">
      <c r="A621" s="3">
        <v>620.0</v>
      </c>
      <c r="B621" s="4">
        <v>5.15012688E8</v>
      </c>
      <c r="C621" s="5" t="s">
        <v>635</v>
      </c>
      <c r="D621" s="5" t="s">
        <v>652</v>
      </c>
      <c r="E621" s="6"/>
    </row>
    <row r="622" ht="15.75" customHeight="1" outlineLevel="1">
      <c r="A622" s="3">
        <v>621.0</v>
      </c>
      <c r="B622" s="4">
        <v>5.1501353E8</v>
      </c>
      <c r="C622" s="5" t="s">
        <v>635</v>
      </c>
      <c r="D622" s="5" t="s">
        <v>653</v>
      </c>
      <c r="E622" s="6"/>
    </row>
    <row r="623" ht="15.75" customHeight="1" outlineLevel="1">
      <c r="A623" s="3">
        <v>622.0</v>
      </c>
      <c r="B623" s="4">
        <v>5.1501312E8</v>
      </c>
      <c r="C623" s="5" t="s">
        <v>635</v>
      </c>
      <c r="D623" s="5" t="s">
        <v>654</v>
      </c>
      <c r="E623" s="6"/>
    </row>
    <row r="624" ht="15.75" customHeight="1" outlineLevel="1">
      <c r="A624" s="3">
        <v>623.0</v>
      </c>
      <c r="B624" s="4">
        <v>5.15013152E8</v>
      </c>
      <c r="C624" s="5" t="s">
        <v>635</v>
      </c>
      <c r="D624" s="5" t="s">
        <v>655</v>
      </c>
      <c r="E624" s="6"/>
    </row>
    <row r="625" ht="15.75" customHeight="1" outlineLevel="1">
      <c r="A625" s="3">
        <v>624.0</v>
      </c>
      <c r="B625" s="4">
        <v>5.16008116E8</v>
      </c>
      <c r="C625" s="5" t="s">
        <v>656</v>
      </c>
      <c r="D625" s="5" t="s">
        <v>657</v>
      </c>
      <c r="E625" s="6"/>
    </row>
    <row r="626" ht="15.75" customHeight="1" outlineLevel="1">
      <c r="A626" s="3">
        <v>625.0</v>
      </c>
      <c r="B626" s="4">
        <v>5.16008099E8</v>
      </c>
      <c r="C626" s="5" t="s">
        <v>656</v>
      </c>
      <c r="D626" s="5" t="s">
        <v>658</v>
      </c>
      <c r="E626" s="6"/>
    </row>
    <row r="627" ht="15.75" customHeight="1" outlineLevel="1">
      <c r="A627" s="3">
        <v>626.0</v>
      </c>
      <c r="B627" s="4">
        <v>5.16008109E8</v>
      </c>
      <c r="C627" s="5" t="s">
        <v>656</v>
      </c>
      <c r="D627" s="5" t="s">
        <v>659</v>
      </c>
      <c r="E627" s="6"/>
    </row>
    <row r="628" ht="15.75" customHeight="1" outlineLevel="1">
      <c r="A628" s="3">
        <v>627.0</v>
      </c>
      <c r="B628" s="4">
        <v>5.16008081E8</v>
      </c>
      <c r="C628" s="5" t="s">
        <v>656</v>
      </c>
      <c r="D628" s="5" t="s">
        <v>660</v>
      </c>
      <c r="E628" s="6"/>
    </row>
    <row r="629" ht="15.75" customHeight="1" outlineLevel="1">
      <c r="A629" s="3">
        <v>628.0</v>
      </c>
      <c r="B629" s="4">
        <v>5.16008349E8</v>
      </c>
      <c r="C629" s="5" t="s">
        <v>656</v>
      </c>
      <c r="D629" s="5" t="s">
        <v>661</v>
      </c>
      <c r="E629" s="6"/>
    </row>
    <row r="630" ht="15.75" customHeight="1" outlineLevel="1">
      <c r="A630" s="3">
        <v>629.0</v>
      </c>
      <c r="B630" s="4">
        <v>5.16008324E8</v>
      </c>
      <c r="C630" s="5" t="s">
        <v>656</v>
      </c>
      <c r="D630" s="5" t="s">
        <v>662</v>
      </c>
      <c r="E630" s="6"/>
    </row>
    <row r="631" ht="15.75" customHeight="1" outlineLevel="1">
      <c r="A631" s="3">
        <v>630.0</v>
      </c>
      <c r="B631" s="4">
        <v>5.16008388E8</v>
      </c>
      <c r="C631" s="5" t="s">
        <v>656</v>
      </c>
      <c r="D631" s="5" t="s">
        <v>663</v>
      </c>
      <c r="E631" s="6"/>
    </row>
    <row r="632" ht="15.75" customHeight="1" outlineLevel="1">
      <c r="A632" s="3">
        <v>631.0</v>
      </c>
      <c r="B632" s="4">
        <v>5.16008268E8</v>
      </c>
      <c r="C632" s="5" t="s">
        <v>656</v>
      </c>
      <c r="D632" s="5" t="s">
        <v>664</v>
      </c>
      <c r="E632" s="6"/>
    </row>
    <row r="633" ht="15.75" customHeight="1" outlineLevel="1">
      <c r="A633" s="3">
        <v>632.0</v>
      </c>
      <c r="B633" s="4">
        <v>5.16008148E8</v>
      </c>
      <c r="C633" s="5" t="s">
        <v>656</v>
      </c>
      <c r="D633" s="5" t="s">
        <v>665</v>
      </c>
      <c r="E633" s="6"/>
    </row>
    <row r="634" ht="15.75" customHeight="1" outlineLevel="1">
      <c r="A634" s="3">
        <v>633.0</v>
      </c>
      <c r="B634" s="4">
        <v>5.1600829E8</v>
      </c>
      <c r="C634" s="5" t="s">
        <v>656</v>
      </c>
      <c r="D634" s="5" t="s">
        <v>666</v>
      </c>
      <c r="E634" s="6"/>
    </row>
    <row r="635" ht="15.75" customHeight="1" outlineLevel="1">
      <c r="A635" s="3">
        <v>634.0</v>
      </c>
      <c r="B635" s="4">
        <v>5.16008236E8</v>
      </c>
      <c r="C635" s="5" t="s">
        <v>656</v>
      </c>
      <c r="D635" s="5" t="s">
        <v>667</v>
      </c>
      <c r="E635" s="6"/>
    </row>
    <row r="636" ht="15.75" customHeight="1" outlineLevel="1">
      <c r="A636" s="3">
        <v>635.0</v>
      </c>
      <c r="B636" s="4">
        <v>5.16008123E8</v>
      </c>
      <c r="C636" s="5" t="s">
        <v>656</v>
      </c>
      <c r="D636" s="5" t="s">
        <v>668</v>
      </c>
      <c r="E636" s="6"/>
    </row>
    <row r="637" ht="15.75" customHeight="1" outlineLevel="1">
      <c r="A637" s="3">
        <v>636.0</v>
      </c>
      <c r="B637" s="4">
        <v>5.16008155E8</v>
      </c>
      <c r="C637" s="5" t="s">
        <v>656</v>
      </c>
      <c r="D637" s="5" t="s">
        <v>669</v>
      </c>
      <c r="E637" s="6"/>
    </row>
    <row r="638" ht="15.75" customHeight="1" outlineLevel="1">
      <c r="A638" s="3">
        <v>637.0</v>
      </c>
      <c r="B638" s="4">
        <v>5.16009261E8</v>
      </c>
      <c r="C638" s="5" t="s">
        <v>656</v>
      </c>
      <c r="D638" s="5" t="s">
        <v>670</v>
      </c>
      <c r="E638" s="6"/>
    </row>
    <row r="639" ht="15.75" customHeight="1" outlineLevel="1">
      <c r="A639" s="3">
        <v>638.0</v>
      </c>
      <c r="B639" s="4">
        <v>5.1600817E8</v>
      </c>
      <c r="C639" s="5" t="s">
        <v>656</v>
      </c>
      <c r="D639" s="5" t="s">
        <v>671</v>
      </c>
      <c r="E639" s="6"/>
    </row>
    <row r="640" ht="15.75" customHeight="1" outlineLevel="1">
      <c r="A640" s="3">
        <v>639.0</v>
      </c>
      <c r="B640" s="4">
        <v>5.16008187E8</v>
      </c>
      <c r="C640" s="5" t="s">
        <v>656</v>
      </c>
      <c r="D640" s="5" t="s">
        <v>672</v>
      </c>
      <c r="E640" s="6"/>
    </row>
    <row r="641" ht="15.75" customHeight="1" outlineLevel="1">
      <c r="A641" s="3">
        <v>640.0</v>
      </c>
      <c r="B641" s="4">
        <v>5.16008162E8</v>
      </c>
      <c r="C641" s="5" t="s">
        <v>656</v>
      </c>
      <c r="D641" s="5" t="s">
        <v>673</v>
      </c>
      <c r="E641" s="6"/>
    </row>
    <row r="642" ht="15.75" customHeight="1" outlineLevel="1">
      <c r="A642" s="3">
        <v>641.0</v>
      </c>
      <c r="B642" s="4">
        <v>5.16008204E8</v>
      </c>
      <c r="C642" s="5" t="s">
        <v>656</v>
      </c>
      <c r="D642" s="5" t="s">
        <v>674</v>
      </c>
      <c r="E642" s="6"/>
    </row>
    <row r="643" ht="15.75" customHeight="1" outlineLevel="1">
      <c r="A643" s="3">
        <v>642.0</v>
      </c>
      <c r="B643" s="4">
        <v>5.16008243E8</v>
      </c>
      <c r="C643" s="5" t="s">
        <v>656</v>
      </c>
      <c r="D643" s="5" t="s">
        <v>675</v>
      </c>
      <c r="E643" s="6"/>
    </row>
    <row r="644" ht="15.75" customHeight="1" outlineLevel="1">
      <c r="A644" s="3">
        <v>643.0</v>
      </c>
      <c r="B644" s="4">
        <v>5.1601094E8</v>
      </c>
      <c r="C644" s="5" t="s">
        <v>656</v>
      </c>
      <c r="D644" s="5" t="s">
        <v>676</v>
      </c>
      <c r="E644" s="6"/>
    </row>
    <row r="645" ht="15.75" customHeight="1" outlineLevel="1">
      <c r="A645" s="3">
        <v>644.0</v>
      </c>
      <c r="B645" s="4">
        <v>5.1600825E8</v>
      </c>
      <c r="C645" s="5" t="s">
        <v>656</v>
      </c>
      <c r="D645" s="5" t="s">
        <v>677</v>
      </c>
      <c r="E645" s="6"/>
    </row>
    <row r="646" ht="15.75" customHeight="1" outlineLevel="1">
      <c r="A646" s="3">
        <v>645.0</v>
      </c>
      <c r="B646" s="4">
        <v>5.16008363E8</v>
      </c>
      <c r="C646" s="5" t="s">
        <v>656</v>
      </c>
      <c r="D646" s="5" t="s">
        <v>678</v>
      </c>
      <c r="E646" s="6"/>
    </row>
    <row r="647" ht="15.75" customHeight="1" outlineLevel="1">
      <c r="A647" s="3">
        <v>646.0</v>
      </c>
      <c r="B647" s="4">
        <v>5.16008229E8</v>
      </c>
      <c r="C647" s="5" t="s">
        <v>656</v>
      </c>
      <c r="D647" s="5" t="s">
        <v>679</v>
      </c>
      <c r="E647" s="6"/>
    </row>
    <row r="648" ht="15.75" customHeight="1" outlineLevel="1">
      <c r="A648" s="3">
        <v>647.0</v>
      </c>
      <c r="B648" s="4">
        <v>5.17000102E8</v>
      </c>
      <c r="C648" s="5" t="s">
        <v>680</v>
      </c>
      <c r="D648" s="5" t="s">
        <v>681</v>
      </c>
      <c r="E648" s="6"/>
    </row>
    <row r="649" ht="15.75" customHeight="1" outlineLevel="1">
      <c r="A649" s="3">
        <v>648.0</v>
      </c>
      <c r="B649" s="4">
        <v>5.47005813E8</v>
      </c>
      <c r="C649" s="5" t="s">
        <v>680</v>
      </c>
      <c r="D649" s="5" t="s">
        <v>682</v>
      </c>
      <c r="E649" s="6"/>
    </row>
    <row r="650" ht="15.75" customHeight="1" outlineLevel="1">
      <c r="A650" s="3">
        <v>649.0</v>
      </c>
      <c r="B650" s="4">
        <v>5.17008616E8</v>
      </c>
      <c r="C650" s="5" t="s">
        <v>680</v>
      </c>
      <c r="D650" s="5" t="s">
        <v>683</v>
      </c>
      <c r="E650" s="6"/>
    </row>
    <row r="651" ht="15.75" customHeight="1" outlineLevel="1">
      <c r="A651" s="3">
        <v>650.0</v>
      </c>
      <c r="B651" s="4">
        <v>5.17015797E8</v>
      </c>
      <c r="C651" s="5" t="s">
        <v>680</v>
      </c>
      <c r="D651" s="5" t="s">
        <v>684</v>
      </c>
      <c r="E651" s="6"/>
    </row>
    <row r="652" ht="15.75" customHeight="1" outlineLevel="1">
      <c r="A652" s="3">
        <v>651.0</v>
      </c>
      <c r="B652" s="4">
        <v>5.17000127E8</v>
      </c>
      <c r="C652" s="5" t="s">
        <v>680</v>
      </c>
      <c r="D652" s="5" t="s">
        <v>685</v>
      </c>
      <c r="E652" s="6"/>
    </row>
    <row r="653" ht="15.75" customHeight="1" outlineLevel="1">
      <c r="A653" s="3">
        <v>652.0</v>
      </c>
      <c r="B653" s="4">
        <v>5.17000092E8</v>
      </c>
      <c r="C653" s="5" t="s">
        <v>680</v>
      </c>
      <c r="D653" s="5" t="s">
        <v>686</v>
      </c>
      <c r="E653" s="6"/>
    </row>
    <row r="654" ht="15.75" customHeight="1" outlineLevel="1">
      <c r="A654" s="3">
        <v>653.0</v>
      </c>
      <c r="B654" s="4">
        <v>5.47005958E8</v>
      </c>
      <c r="C654" s="5" t="s">
        <v>680</v>
      </c>
      <c r="D654" s="5" t="s">
        <v>687</v>
      </c>
      <c r="E654" s="6"/>
    </row>
    <row r="655" ht="15.75" customHeight="1" outlineLevel="1">
      <c r="A655" s="3">
        <v>654.0</v>
      </c>
      <c r="B655" s="4">
        <v>5.47006278E8</v>
      </c>
      <c r="C655" s="5" t="s">
        <v>680</v>
      </c>
      <c r="D655" s="5" t="s">
        <v>688</v>
      </c>
      <c r="E655" s="6"/>
    </row>
    <row r="656" ht="15.75" customHeight="1" outlineLevel="1">
      <c r="A656" s="3">
        <v>655.0</v>
      </c>
      <c r="B656" s="4">
        <v>5.47006119E8</v>
      </c>
      <c r="C656" s="5" t="s">
        <v>680</v>
      </c>
      <c r="D656" s="5" t="s">
        <v>689</v>
      </c>
      <c r="E656" s="6"/>
    </row>
    <row r="657" ht="15.75" customHeight="1" outlineLevel="1">
      <c r="A657" s="3">
        <v>656.0</v>
      </c>
      <c r="B657" s="4">
        <v>5.17011993E8</v>
      </c>
      <c r="C657" s="5" t="s">
        <v>680</v>
      </c>
      <c r="D657" s="5" t="s">
        <v>690</v>
      </c>
      <c r="E657" s="6"/>
    </row>
    <row r="658" ht="15.75" customHeight="1" outlineLevel="1">
      <c r="A658" s="3">
        <v>657.0</v>
      </c>
      <c r="B658" s="4">
        <v>5.1701193E8</v>
      </c>
      <c r="C658" s="5" t="s">
        <v>680</v>
      </c>
      <c r="D658" s="5" t="s">
        <v>691</v>
      </c>
      <c r="E658" s="6"/>
    </row>
    <row r="659" ht="15.75" customHeight="1" outlineLevel="1">
      <c r="A659" s="3">
        <v>658.0</v>
      </c>
      <c r="B659" s="4">
        <v>5.4700626E8</v>
      </c>
      <c r="C659" s="5" t="s">
        <v>680</v>
      </c>
      <c r="D659" s="5" t="s">
        <v>692</v>
      </c>
      <c r="E659" s="6"/>
    </row>
    <row r="660" ht="15.75" customHeight="1" outlineLevel="1">
      <c r="A660" s="3">
        <v>659.0</v>
      </c>
      <c r="B660" s="4">
        <v>5.17011979E8</v>
      </c>
      <c r="C660" s="5" t="s">
        <v>680</v>
      </c>
      <c r="D660" s="5" t="s">
        <v>693</v>
      </c>
      <c r="E660" s="6"/>
    </row>
    <row r="661" ht="15.75" customHeight="1" outlineLevel="1">
      <c r="A661" s="3">
        <v>660.0</v>
      </c>
      <c r="B661" s="4">
        <v>5.47005845E8</v>
      </c>
      <c r="C661" s="5" t="s">
        <v>680</v>
      </c>
      <c r="D661" s="5" t="s">
        <v>694</v>
      </c>
      <c r="E661" s="6"/>
    </row>
    <row r="662" ht="15.75" customHeight="1" outlineLevel="1">
      <c r="A662" s="3">
        <v>661.0</v>
      </c>
      <c r="B662" s="4">
        <v>5.17000208E8</v>
      </c>
      <c r="C662" s="5" t="s">
        <v>680</v>
      </c>
      <c r="D662" s="5" t="s">
        <v>695</v>
      </c>
      <c r="E662" s="6"/>
    </row>
    <row r="663" ht="15.75" customHeight="1" outlineLevel="1">
      <c r="A663" s="3">
        <v>662.0</v>
      </c>
      <c r="B663" s="4">
        <v>5.47005901E8</v>
      </c>
      <c r="C663" s="5" t="s">
        <v>680</v>
      </c>
      <c r="D663" s="5" t="s">
        <v>696</v>
      </c>
      <c r="E663" s="6"/>
    </row>
    <row r="664" ht="15.75" customHeight="1" outlineLevel="1">
      <c r="A664" s="3">
        <v>663.0</v>
      </c>
      <c r="B664" s="4">
        <v>5.17004763E8</v>
      </c>
      <c r="C664" s="5" t="s">
        <v>680</v>
      </c>
      <c r="D664" s="5" t="s">
        <v>697</v>
      </c>
      <c r="E664" s="6"/>
    </row>
    <row r="665" ht="15.75" customHeight="1" outlineLevel="1">
      <c r="A665" s="3">
        <v>664.0</v>
      </c>
      <c r="B665" s="4">
        <v>5.4700582E8</v>
      </c>
      <c r="C665" s="5" t="s">
        <v>680</v>
      </c>
      <c r="D665" s="5" t="s">
        <v>698</v>
      </c>
      <c r="E665" s="6"/>
    </row>
    <row r="666" ht="15.75" customHeight="1" outlineLevel="1">
      <c r="A666" s="3">
        <v>665.0</v>
      </c>
      <c r="B666" s="4">
        <v>5.47006334E8</v>
      </c>
      <c r="C666" s="5" t="s">
        <v>680</v>
      </c>
      <c r="D666" s="5" t="s">
        <v>699</v>
      </c>
      <c r="E666" s="6"/>
    </row>
    <row r="667" ht="15.75" customHeight="1" outlineLevel="1">
      <c r="A667" s="3">
        <v>666.0</v>
      </c>
      <c r="B667" s="4">
        <v>5.17012002E8</v>
      </c>
      <c r="C667" s="5" t="s">
        <v>680</v>
      </c>
      <c r="D667" s="5" t="s">
        <v>700</v>
      </c>
      <c r="E667" s="6"/>
    </row>
    <row r="668" ht="15.75" customHeight="1" outlineLevel="1">
      <c r="A668" s="3">
        <v>667.0</v>
      </c>
      <c r="B668" s="4">
        <v>5.47006207E8</v>
      </c>
      <c r="C668" s="5" t="s">
        <v>680</v>
      </c>
      <c r="D668" s="5" t="s">
        <v>701</v>
      </c>
      <c r="E668" s="6"/>
    </row>
    <row r="669" ht="15.75" customHeight="1" outlineLevel="1">
      <c r="A669" s="3">
        <v>668.0</v>
      </c>
      <c r="B669" s="4">
        <v>5.4700631E8</v>
      </c>
      <c r="C669" s="5" t="s">
        <v>680</v>
      </c>
      <c r="D669" s="5" t="s">
        <v>702</v>
      </c>
      <c r="E669" s="6"/>
    </row>
    <row r="670" ht="15.75" customHeight="1" outlineLevel="1">
      <c r="A670" s="3">
        <v>669.0</v>
      </c>
      <c r="B670" s="4">
        <v>5.1700006E8</v>
      </c>
      <c r="C670" s="5" t="s">
        <v>680</v>
      </c>
      <c r="D670" s="5" t="s">
        <v>703</v>
      </c>
      <c r="E670" s="6"/>
    </row>
    <row r="671" ht="15.75" customHeight="1" outlineLevel="1">
      <c r="A671" s="3">
        <v>670.0</v>
      </c>
      <c r="B671" s="4">
        <v>5.47006091E8</v>
      </c>
      <c r="C671" s="5" t="s">
        <v>680</v>
      </c>
      <c r="D671" s="5" t="s">
        <v>704</v>
      </c>
      <c r="E671" s="6"/>
    </row>
    <row r="672" ht="15.75" customHeight="1" outlineLevel="1">
      <c r="A672" s="3">
        <v>671.0</v>
      </c>
      <c r="B672" s="4">
        <v>5.17000014E8</v>
      </c>
      <c r="C672" s="5" t="s">
        <v>680</v>
      </c>
      <c r="D672" s="5" t="s">
        <v>705</v>
      </c>
      <c r="E672" s="6"/>
    </row>
    <row r="673" ht="15.75" customHeight="1" outlineLevel="1">
      <c r="A673" s="3">
        <v>672.0</v>
      </c>
      <c r="B673" s="4">
        <v>5.4700598E8</v>
      </c>
      <c r="C673" s="5" t="s">
        <v>680</v>
      </c>
      <c r="D673" s="5" t="s">
        <v>706</v>
      </c>
      <c r="E673" s="6"/>
    </row>
    <row r="674" ht="15.75" customHeight="1" outlineLevel="1">
      <c r="A674" s="3">
        <v>673.0</v>
      </c>
      <c r="B674" s="4">
        <v>5.47006077E8</v>
      </c>
      <c r="C674" s="5" t="s">
        <v>680</v>
      </c>
      <c r="D674" s="5" t="s">
        <v>707</v>
      </c>
      <c r="E674" s="6"/>
    </row>
    <row r="675" ht="15.75" customHeight="1" outlineLevel="1">
      <c r="A675" s="3">
        <v>674.0</v>
      </c>
      <c r="B675" s="4">
        <v>5.47006045E8</v>
      </c>
      <c r="C675" s="5" t="s">
        <v>680</v>
      </c>
      <c r="D675" s="5" t="s">
        <v>708</v>
      </c>
      <c r="E675" s="6"/>
    </row>
    <row r="676" ht="15.75" customHeight="1" outlineLevel="1">
      <c r="A676" s="3">
        <v>675.0</v>
      </c>
      <c r="B676" s="4">
        <v>5.47006359E8</v>
      </c>
      <c r="C676" s="5" t="s">
        <v>680</v>
      </c>
      <c r="D676" s="5" t="s">
        <v>709</v>
      </c>
      <c r="E676" s="6"/>
    </row>
    <row r="677" ht="15.75" customHeight="1" outlineLevel="1">
      <c r="A677" s="3">
        <v>676.0</v>
      </c>
      <c r="B677" s="4">
        <v>5.17000021E8</v>
      </c>
      <c r="C677" s="5" t="s">
        <v>680</v>
      </c>
      <c r="D677" s="5" t="s">
        <v>710</v>
      </c>
      <c r="E677" s="6"/>
    </row>
    <row r="678" ht="15.75" customHeight="1" outlineLevel="1">
      <c r="A678" s="3">
        <v>677.0</v>
      </c>
      <c r="B678" s="4">
        <v>5.17011954E8</v>
      </c>
      <c r="C678" s="5" t="s">
        <v>680</v>
      </c>
      <c r="D678" s="5" t="s">
        <v>711</v>
      </c>
      <c r="E678" s="6"/>
    </row>
    <row r="679" ht="15.75" customHeight="1" outlineLevel="1">
      <c r="A679" s="3">
        <v>678.0</v>
      </c>
      <c r="B679" s="4">
        <v>5.17015772E8</v>
      </c>
      <c r="C679" s="5" t="s">
        <v>680</v>
      </c>
      <c r="D679" s="5" t="s">
        <v>712</v>
      </c>
      <c r="E679" s="6"/>
    </row>
    <row r="680" ht="15.75" customHeight="1" outlineLevel="1">
      <c r="A680" s="3">
        <v>679.0</v>
      </c>
      <c r="B680" s="4">
        <v>5.4700602E8</v>
      </c>
      <c r="C680" s="5" t="s">
        <v>680</v>
      </c>
      <c r="D680" s="5" t="s">
        <v>713</v>
      </c>
      <c r="E680" s="6"/>
    </row>
    <row r="681" ht="15.75" customHeight="1" outlineLevel="1">
      <c r="A681" s="3">
        <v>680.0</v>
      </c>
      <c r="B681" s="4">
        <v>5.17013006E8</v>
      </c>
      <c r="C681" s="5" t="s">
        <v>680</v>
      </c>
      <c r="D681" s="5" t="s">
        <v>714</v>
      </c>
      <c r="E681" s="6"/>
    </row>
    <row r="682" ht="15.75" customHeight="1" outlineLevel="1">
      <c r="A682" s="3">
        <v>681.0</v>
      </c>
      <c r="B682" s="4">
        <v>5.47005965E8</v>
      </c>
      <c r="C682" s="5" t="s">
        <v>680</v>
      </c>
      <c r="D682" s="5" t="s">
        <v>715</v>
      </c>
      <c r="E682" s="6"/>
    </row>
    <row r="683" ht="15.75" customHeight="1" outlineLevel="1">
      <c r="A683" s="3">
        <v>682.0</v>
      </c>
      <c r="B683" s="4">
        <v>5.17015613E8</v>
      </c>
      <c r="C683" s="5" t="s">
        <v>680</v>
      </c>
      <c r="D683" s="5" t="s">
        <v>716</v>
      </c>
      <c r="E683" s="6"/>
    </row>
    <row r="684" ht="15.75" customHeight="1" outlineLevel="1">
      <c r="A684" s="3">
        <v>683.0</v>
      </c>
      <c r="B684" s="4">
        <v>5.47006158E8</v>
      </c>
      <c r="C684" s="5" t="s">
        <v>680</v>
      </c>
      <c r="D684" s="5" t="s">
        <v>717</v>
      </c>
      <c r="E684" s="6"/>
    </row>
    <row r="685" ht="15.75" customHeight="1" outlineLevel="1">
      <c r="A685" s="3">
        <v>684.0</v>
      </c>
      <c r="B685" s="4">
        <v>5.47005997E8</v>
      </c>
      <c r="C685" s="5" t="s">
        <v>680</v>
      </c>
      <c r="D685" s="5" t="s">
        <v>718</v>
      </c>
      <c r="E685" s="6"/>
    </row>
    <row r="686" ht="15.75" customHeight="1" outlineLevel="1">
      <c r="A686" s="3">
        <v>685.0</v>
      </c>
      <c r="B686" s="4">
        <v>5.1701562E8</v>
      </c>
      <c r="C686" s="5" t="s">
        <v>680</v>
      </c>
      <c r="D686" s="5" t="s">
        <v>719</v>
      </c>
      <c r="E686" s="6"/>
    </row>
    <row r="687" ht="15.75" customHeight="1" outlineLevel="1">
      <c r="A687" s="3">
        <v>686.0</v>
      </c>
      <c r="B687" s="4">
        <v>5.17011591E8</v>
      </c>
      <c r="C687" s="5" t="s">
        <v>680</v>
      </c>
      <c r="D687" s="5" t="s">
        <v>720</v>
      </c>
      <c r="E687" s="6"/>
    </row>
    <row r="688" ht="15.75" customHeight="1" outlineLevel="1">
      <c r="A688" s="3">
        <v>687.0</v>
      </c>
      <c r="B688" s="4">
        <v>5.47005838E8</v>
      </c>
      <c r="C688" s="5" t="s">
        <v>680</v>
      </c>
      <c r="D688" s="5" t="s">
        <v>721</v>
      </c>
      <c r="E688" s="6"/>
    </row>
    <row r="689" ht="15.75" customHeight="1" outlineLevel="1">
      <c r="A689" s="3">
        <v>688.0</v>
      </c>
      <c r="B689" s="4">
        <v>5.17008207E8</v>
      </c>
      <c r="C689" s="5" t="s">
        <v>680</v>
      </c>
      <c r="D689" s="5" t="s">
        <v>722</v>
      </c>
      <c r="E689" s="6"/>
    </row>
    <row r="690" ht="15.75" customHeight="1" outlineLevel="1">
      <c r="A690" s="3">
        <v>689.0</v>
      </c>
      <c r="B690" s="4">
        <v>5.47006366E8</v>
      </c>
      <c r="C690" s="5" t="s">
        <v>680</v>
      </c>
      <c r="D690" s="5" t="s">
        <v>723</v>
      </c>
      <c r="E690" s="6"/>
    </row>
    <row r="691" ht="15.75" customHeight="1" outlineLevel="1">
      <c r="A691" s="3">
        <v>690.0</v>
      </c>
      <c r="B691" s="4">
        <v>5.18001606E8</v>
      </c>
      <c r="C691" s="5" t="s">
        <v>724</v>
      </c>
      <c r="D691" s="5" t="s">
        <v>725</v>
      </c>
      <c r="E691" s="6"/>
    </row>
    <row r="692" ht="15.75" customHeight="1" outlineLevel="1">
      <c r="A692" s="3">
        <v>691.0</v>
      </c>
      <c r="B692" s="4">
        <v>5.18001564E8</v>
      </c>
      <c r="C692" s="5" t="s">
        <v>724</v>
      </c>
      <c r="D692" s="5" t="s">
        <v>726</v>
      </c>
      <c r="E692" s="6"/>
    </row>
    <row r="693" ht="15.75" customHeight="1" outlineLevel="1">
      <c r="A693" s="3">
        <v>692.0</v>
      </c>
      <c r="B693" s="4">
        <v>5.1800162E8</v>
      </c>
      <c r="C693" s="5" t="s">
        <v>724</v>
      </c>
      <c r="D693" s="5" t="s">
        <v>727</v>
      </c>
      <c r="E693" s="6"/>
    </row>
    <row r="694" ht="15.75" customHeight="1" outlineLevel="1">
      <c r="A694" s="3">
        <v>693.0</v>
      </c>
      <c r="B694" s="4">
        <v>5.1800154E8</v>
      </c>
      <c r="C694" s="5" t="s">
        <v>724</v>
      </c>
      <c r="D694" s="5" t="s">
        <v>728</v>
      </c>
      <c r="E694" s="6"/>
    </row>
    <row r="695" ht="15.75" customHeight="1" outlineLevel="1">
      <c r="A695" s="3">
        <v>694.0</v>
      </c>
      <c r="B695" s="4">
        <v>5.18001557E8</v>
      </c>
      <c r="C695" s="5" t="s">
        <v>724</v>
      </c>
      <c r="D695" s="5" t="s">
        <v>729</v>
      </c>
      <c r="E695" s="6"/>
    </row>
    <row r="696" ht="15.75" customHeight="1" outlineLevel="1">
      <c r="A696" s="3">
        <v>695.0</v>
      </c>
      <c r="B696" s="4">
        <v>5.18002198E8</v>
      </c>
      <c r="C696" s="5" t="s">
        <v>724</v>
      </c>
      <c r="D696" s="5" t="s">
        <v>730</v>
      </c>
      <c r="E696" s="6"/>
    </row>
    <row r="697" ht="15.75" customHeight="1" outlineLevel="1">
      <c r="A697" s="3">
        <v>696.0</v>
      </c>
      <c r="B697" s="4">
        <v>5.1800125E8</v>
      </c>
      <c r="C697" s="5" t="s">
        <v>724</v>
      </c>
      <c r="D697" s="5" t="s">
        <v>731</v>
      </c>
      <c r="E697" s="6"/>
    </row>
    <row r="698" ht="15.75" customHeight="1" outlineLevel="1">
      <c r="A698" s="3">
        <v>697.0</v>
      </c>
      <c r="B698" s="4">
        <v>5.1800129E8</v>
      </c>
      <c r="C698" s="5" t="s">
        <v>724</v>
      </c>
      <c r="D698" s="5" t="s">
        <v>732</v>
      </c>
      <c r="E698" s="6"/>
    </row>
    <row r="699" ht="15.75" customHeight="1" outlineLevel="1">
      <c r="A699" s="3">
        <v>698.0</v>
      </c>
      <c r="B699" s="4">
        <v>5.1800149E8</v>
      </c>
      <c r="C699" s="5" t="s">
        <v>724</v>
      </c>
      <c r="D699" s="5" t="s">
        <v>733</v>
      </c>
      <c r="E699" s="6"/>
    </row>
    <row r="700" ht="15.75" customHeight="1" outlineLevel="1">
      <c r="A700" s="3">
        <v>699.0</v>
      </c>
      <c r="B700" s="4">
        <v>5.18001483E8</v>
      </c>
      <c r="C700" s="5" t="s">
        <v>724</v>
      </c>
      <c r="D700" s="5" t="s">
        <v>734</v>
      </c>
      <c r="E700" s="6"/>
    </row>
    <row r="701" ht="15.75" customHeight="1" outlineLevel="1">
      <c r="A701" s="3">
        <v>700.0</v>
      </c>
      <c r="B701" s="4">
        <v>5.18001589E8</v>
      </c>
      <c r="C701" s="5" t="s">
        <v>724</v>
      </c>
      <c r="D701" s="5" t="s">
        <v>735</v>
      </c>
      <c r="E701" s="6"/>
    </row>
    <row r="702" ht="15.75" customHeight="1" outlineLevel="1">
      <c r="A702" s="3">
        <v>701.0</v>
      </c>
      <c r="B702" s="4">
        <v>5.18001596E8</v>
      </c>
      <c r="C702" s="5" t="s">
        <v>724</v>
      </c>
      <c r="D702" s="5" t="s">
        <v>736</v>
      </c>
      <c r="E702" s="6"/>
    </row>
    <row r="703" ht="15.75" customHeight="1" outlineLevel="1">
      <c r="A703" s="3">
        <v>702.0</v>
      </c>
      <c r="B703" s="4">
        <v>5.18001525E8</v>
      </c>
      <c r="C703" s="5" t="s">
        <v>724</v>
      </c>
      <c r="D703" s="5" t="s">
        <v>737</v>
      </c>
      <c r="E703" s="6"/>
    </row>
    <row r="704" ht="15.75" customHeight="1" outlineLevel="1">
      <c r="A704" s="3">
        <v>703.0</v>
      </c>
      <c r="B704" s="4">
        <v>5.18001719E8</v>
      </c>
      <c r="C704" s="5" t="s">
        <v>724</v>
      </c>
      <c r="D704" s="5" t="s">
        <v>738</v>
      </c>
      <c r="E704" s="6"/>
    </row>
    <row r="705" ht="15.75" customHeight="1" outlineLevel="1">
      <c r="A705" s="3">
        <v>704.0</v>
      </c>
      <c r="B705" s="4">
        <v>5.52002511E8</v>
      </c>
      <c r="C705" s="5" t="s">
        <v>739</v>
      </c>
      <c r="D705" s="5" t="s">
        <v>740</v>
      </c>
      <c r="E705" s="6"/>
    </row>
    <row r="706" ht="15.75" customHeight="1" outlineLevel="1">
      <c r="A706" s="3">
        <v>705.0</v>
      </c>
      <c r="B706" s="4">
        <v>5.52002462E8</v>
      </c>
      <c r="C706" s="5" t="s">
        <v>739</v>
      </c>
      <c r="D706" s="5" t="s">
        <v>741</v>
      </c>
      <c r="E706" s="6"/>
    </row>
    <row r="707" ht="15.75" customHeight="1" outlineLevel="1">
      <c r="A707" s="3">
        <v>706.0</v>
      </c>
      <c r="B707" s="4">
        <v>5.5200255E8</v>
      </c>
      <c r="C707" s="5" t="s">
        <v>739</v>
      </c>
      <c r="D707" s="5" t="s">
        <v>742</v>
      </c>
      <c r="E707" s="6"/>
    </row>
    <row r="708" ht="15.75" customHeight="1" outlineLevel="1">
      <c r="A708" s="3">
        <v>707.0</v>
      </c>
      <c r="B708" s="4">
        <v>5.52002455E8</v>
      </c>
      <c r="C708" s="5" t="s">
        <v>739</v>
      </c>
      <c r="D708" s="5" t="s">
        <v>743</v>
      </c>
      <c r="E708" s="6"/>
    </row>
    <row r="709" ht="15.75" customHeight="1" outlineLevel="1">
      <c r="A709" s="3">
        <v>708.0</v>
      </c>
      <c r="B709" s="4">
        <v>5.52006717E8</v>
      </c>
      <c r="C709" s="5" t="s">
        <v>739</v>
      </c>
      <c r="D709" s="5" t="s">
        <v>744</v>
      </c>
      <c r="E709" s="6"/>
    </row>
    <row r="710" ht="15.75" customHeight="1" outlineLevel="1">
      <c r="A710" s="3">
        <v>709.0</v>
      </c>
      <c r="B710" s="4">
        <v>5.52002575E8</v>
      </c>
      <c r="C710" s="5" t="s">
        <v>739</v>
      </c>
      <c r="D710" s="5" t="s">
        <v>745</v>
      </c>
      <c r="E710" s="6"/>
    </row>
    <row r="711" ht="15.75" customHeight="1" outlineLevel="1">
      <c r="A711" s="3">
        <v>710.0</v>
      </c>
      <c r="B711" s="4">
        <v>5.52002409E8</v>
      </c>
      <c r="C711" s="5" t="s">
        <v>739</v>
      </c>
      <c r="D711" s="5" t="s">
        <v>746</v>
      </c>
      <c r="E711" s="6"/>
    </row>
    <row r="712" ht="15.75" customHeight="1" outlineLevel="1">
      <c r="A712" s="3">
        <v>711.0</v>
      </c>
      <c r="B712" s="4">
        <v>5.52002568E8</v>
      </c>
      <c r="C712" s="5" t="s">
        <v>739</v>
      </c>
      <c r="D712" s="5" t="s">
        <v>747</v>
      </c>
      <c r="E712" s="6"/>
    </row>
    <row r="713" ht="15.75" customHeight="1" outlineLevel="1">
      <c r="A713" s="3">
        <v>712.0</v>
      </c>
      <c r="B713" s="4">
        <v>5.52002504E8</v>
      </c>
      <c r="C713" s="5" t="s">
        <v>739</v>
      </c>
      <c r="D713" s="5" t="s">
        <v>748</v>
      </c>
      <c r="E713" s="6"/>
    </row>
    <row r="714" ht="15.75" customHeight="1" outlineLevel="1">
      <c r="A714" s="3">
        <v>713.0</v>
      </c>
      <c r="B714" s="4">
        <v>5.19013273E8</v>
      </c>
      <c r="C714" s="5" t="s">
        <v>749</v>
      </c>
      <c r="D714" s="5" t="s">
        <v>750</v>
      </c>
      <c r="E714" s="6"/>
    </row>
    <row r="715" ht="15.75" customHeight="1" outlineLevel="1">
      <c r="A715" s="3">
        <v>714.0</v>
      </c>
      <c r="B715" s="4">
        <v>5.19001937E8</v>
      </c>
      <c r="C715" s="5" t="s">
        <v>749</v>
      </c>
      <c r="D715" s="5" t="s">
        <v>751</v>
      </c>
      <c r="E715" s="6"/>
    </row>
    <row r="716" ht="15.75" customHeight="1" outlineLevel="1">
      <c r="A716" s="3">
        <v>715.0</v>
      </c>
      <c r="B716" s="4">
        <v>5.19002176E8</v>
      </c>
      <c r="C716" s="5" t="s">
        <v>749</v>
      </c>
      <c r="D716" s="5" t="s">
        <v>752</v>
      </c>
      <c r="E716" s="6"/>
    </row>
    <row r="717" ht="15.75" customHeight="1" outlineLevel="1">
      <c r="A717" s="3">
        <v>716.0</v>
      </c>
      <c r="B717" s="4">
        <v>5.1900212E8</v>
      </c>
      <c r="C717" s="5" t="s">
        <v>749</v>
      </c>
      <c r="D717" s="5" t="s">
        <v>753</v>
      </c>
      <c r="E717" s="6"/>
    </row>
    <row r="718" ht="15.75" customHeight="1" outlineLevel="1">
      <c r="A718" s="3">
        <v>717.0</v>
      </c>
      <c r="B718" s="4">
        <v>5.19002095E8</v>
      </c>
      <c r="C718" s="5" t="s">
        <v>749</v>
      </c>
      <c r="D718" s="5" t="s">
        <v>754</v>
      </c>
      <c r="E718" s="6"/>
    </row>
    <row r="719" ht="15.75" customHeight="1" outlineLevel="1">
      <c r="A719" s="3">
        <v>718.0</v>
      </c>
      <c r="B719" s="4">
        <v>5.19002E8</v>
      </c>
      <c r="C719" s="5" t="s">
        <v>749</v>
      </c>
      <c r="D719" s="5" t="s">
        <v>755</v>
      </c>
      <c r="E719" s="6"/>
    </row>
    <row r="720" ht="15.75" customHeight="1" outlineLevel="1">
      <c r="A720" s="3">
        <v>719.0</v>
      </c>
      <c r="B720" s="4">
        <v>5.19001944E8</v>
      </c>
      <c r="C720" s="5" t="s">
        <v>749</v>
      </c>
      <c r="D720" s="5" t="s">
        <v>756</v>
      </c>
      <c r="E720" s="6"/>
    </row>
    <row r="721" ht="15.75" customHeight="1" outlineLevel="1">
      <c r="A721" s="3">
        <v>720.0</v>
      </c>
      <c r="B721" s="4">
        <v>5.19001951E8</v>
      </c>
      <c r="C721" s="5" t="s">
        <v>749</v>
      </c>
      <c r="D721" s="5" t="s">
        <v>757</v>
      </c>
      <c r="E721" s="6"/>
    </row>
    <row r="722" ht="15.75" customHeight="1" outlineLevel="1">
      <c r="A722" s="3">
        <v>721.0</v>
      </c>
      <c r="B722" s="4">
        <v>5.19002031E8</v>
      </c>
      <c r="C722" s="5" t="s">
        <v>749</v>
      </c>
      <c r="D722" s="5" t="s">
        <v>758</v>
      </c>
      <c r="E722" s="6"/>
    </row>
    <row r="723" ht="15.75" customHeight="1" outlineLevel="1">
      <c r="A723" s="3">
        <v>722.0</v>
      </c>
      <c r="B723" s="4">
        <v>5.19001905E8</v>
      </c>
      <c r="C723" s="5" t="s">
        <v>749</v>
      </c>
      <c r="D723" s="5" t="s">
        <v>759</v>
      </c>
      <c r="E723" s="6"/>
    </row>
    <row r="724" ht="15.75" customHeight="1" outlineLevel="1">
      <c r="A724" s="3">
        <v>723.0</v>
      </c>
      <c r="B724" s="4">
        <v>5.1900192E8</v>
      </c>
      <c r="C724" s="5" t="s">
        <v>749</v>
      </c>
      <c r="D724" s="5" t="s">
        <v>760</v>
      </c>
      <c r="E724" s="6"/>
    </row>
    <row r="725" ht="15.75" customHeight="1" outlineLevel="1">
      <c r="A725" s="3">
        <v>724.0</v>
      </c>
      <c r="B725" s="4">
        <v>5.19002024E8</v>
      </c>
      <c r="C725" s="5" t="s">
        <v>749</v>
      </c>
      <c r="D725" s="5" t="s">
        <v>761</v>
      </c>
      <c r="E725" s="6"/>
    </row>
    <row r="726" ht="15.75" customHeight="1" outlineLevel="1">
      <c r="A726" s="3">
        <v>725.0</v>
      </c>
      <c r="B726" s="4">
        <v>5.19002151E8</v>
      </c>
      <c r="C726" s="5" t="s">
        <v>749</v>
      </c>
      <c r="D726" s="5" t="s">
        <v>762</v>
      </c>
      <c r="E726" s="6"/>
    </row>
    <row r="727" ht="15.75" customHeight="1" outlineLevel="1">
      <c r="A727" s="3">
        <v>726.0</v>
      </c>
      <c r="B727" s="4">
        <v>5.19002169E8</v>
      </c>
      <c r="C727" s="5" t="s">
        <v>749</v>
      </c>
      <c r="D727" s="5" t="s">
        <v>763</v>
      </c>
      <c r="E727" s="6"/>
    </row>
    <row r="728" ht="15.75" customHeight="1" outlineLevel="1">
      <c r="A728" s="3">
        <v>727.0</v>
      </c>
      <c r="B728" s="4">
        <v>5.19002049E8</v>
      </c>
      <c r="C728" s="5" t="s">
        <v>749</v>
      </c>
      <c r="D728" s="5" t="s">
        <v>764</v>
      </c>
      <c r="E728" s="6"/>
    </row>
    <row r="729" ht="15.75" customHeight="1" outlineLevel="1">
      <c r="A729" s="3">
        <v>728.0</v>
      </c>
      <c r="B729" s="4">
        <v>5.19002088E8</v>
      </c>
      <c r="C729" s="5" t="s">
        <v>749</v>
      </c>
      <c r="D729" s="5" t="s">
        <v>765</v>
      </c>
      <c r="E729" s="6"/>
    </row>
    <row r="730" ht="15.75" customHeight="1" outlineLevel="1">
      <c r="A730" s="3">
        <v>729.0</v>
      </c>
      <c r="B730" s="4">
        <v>5.19001983E8</v>
      </c>
      <c r="C730" s="5" t="s">
        <v>749</v>
      </c>
      <c r="D730" s="5" t="s">
        <v>766</v>
      </c>
      <c r="E730" s="6"/>
    </row>
    <row r="731" ht="15.75" customHeight="1" outlineLevel="1">
      <c r="A731" s="3">
        <v>730.0</v>
      </c>
      <c r="B731" s="4">
        <v>5.19001969E8</v>
      </c>
      <c r="C731" s="5" t="s">
        <v>749</v>
      </c>
      <c r="D731" s="5" t="s">
        <v>767</v>
      </c>
      <c r="E731" s="6"/>
    </row>
    <row r="732" ht="15.75" customHeight="1" outlineLevel="1">
      <c r="A732" s="3">
        <v>731.0</v>
      </c>
      <c r="B732" s="4">
        <v>5.19001976E8</v>
      </c>
      <c r="C732" s="5" t="s">
        <v>749</v>
      </c>
      <c r="D732" s="5" t="s">
        <v>768</v>
      </c>
      <c r="E732" s="6"/>
    </row>
    <row r="733" ht="15.75" customHeight="1" outlineLevel="1">
      <c r="A733" s="3">
        <v>732.0</v>
      </c>
      <c r="B733" s="4">
        <v>5.1900199E8</v>
      </c>
      <c r="C733" s="5" t="s">
        <v>749</v>
      </c>
      <c r="D733" s="5" t="s">
        <v>769</v>
      </c>
      <c r="E733" s="6"/>
    </row>
    <row r="734" ht="15.75" customHeight="1" outlineLevel="1">
      <c r="A734" s="3">
        <v>733.0</v>
      </c>
      <c r="B734" s="4">
        <v>5.19002017E8</v>
      </c>
      <c r="C734" s="5" t="s">
        <v>749</v>
      </c>
      <c r="D734" s="5" t="s">
        <v>770</v>
      </c>
      <c r="E734" s="6"/>
    </row>
    <row r="735" ht="15.75" customHeight="1" outlineLevel="1">
      <c r="A735" s="3">
        <v>734.0</v>
      </c>
      <c r="B735" s="4">
        <v>5.19001912E8</v>
      </c>
      <c r="C735" s="5" t="s">
        <v>749</v>
      </c>
      <c r="D735" s="5" t="s">
        <v>771</v>
      </c>
      <c r="E735" s="6"/>
    </row>
    <row r="736" ht="15.75" customHeight="1" outlineLevel="1">
      <c r="A736" s="3">
        <v>735.0</v>
      </c>
      <c r="B736" s="4">
        <v>5.19002056E8</v>
      </c>
      <c r="C736" s="5" t="s">
        <v>749</v>
      </c>
      <c r="D736" s="5" t="s">
        <v>772</v>
      </c>
      <c r="E736" s="6"/>
    </row>
    <row r="737" ht="15.75" customHeight="1" outlineLevel="1">
      <c r="A737" s="3">
        <v>736.0</v>
      </c>
      <c r="B737" s="4">
        <v>5.20001949E8</v>
      </c>
      <c r="C737" s="5" t="s">
        <v>773</v>
      </c>
      <c r="D737" s="5" t="s">
        <v>774</v>
      </c>
      <c r="E737" s="6"/>
    </row>
    <row r="738" ht="15.75" customHeight="1" outlineLevel="1">
      <c r="A738" s="3">
        <v>737.0</v>
      </c>
      <c r="B738" s="4">
        <v>5.20002068E8</v>
      </c>
      <c r="C738" s="5" t="s">
        <v>773</v>
      </c>
      <c r="D738" s="5" t="s">
        <v>775</v>
      </c>
      <c r="E738" s="6"/>
    </row>
    <row r="739" ht="15.75" customHeight="1" outlineLevel="1">
      <c r="A739" s="3">
        <v>738.0</v>
      </c>
      <c r="B739" s="4">
        <v>5.20002075E8</v>
      </c>
      <c r="C739" s="5" t="s">
        <v>773</v>
      </c>
      <c r="D739" s="5" t="s">
        <v>776</v>
      </c>
      <c r="E739" s="6"/>
    </row>
    <row r="740" ht="15.75" customHeight="1" outlineLevel="1">
      <c r="A740" s="3">
        <v>739.0</v>
      </c>
      <c r="B740" s="4">
        <v>5.20002501E8</v>
      </c>
      <c r="C740" s="5" t="s">
        <v>773</v>
      </c>
      <c r="D740" s="5" t="s">
        <v>777</v>
      </c>
      <c r="E740" s="6"/>
    </row>
    <row r="741" ht="15.75" customHeight="1" outlineLevel="1">
      <c r="A741" s="3">
        <v>740.0</v>
      </c>
      <c r="B741" s="4">
        <v>5.20001963E8</v>
      </c>
      <c r="C741" s="5" t="s">
        <v>773</v>
      </c>
      <c r="D741" s="5" t="s">
        <v>778</v>
      </c>
      <c r="E741" s="6"/>
    </row>
    <row r="742" ht="15.75" customHeight="1" outlineLevel="1">
      <c r="A742" s="3">
        <v>741.0</v>
      </c>
      <c r="B742" s="4">
        <v>5.20001794E8</v>
      </c>
      <c r="C742" s="5" t="s">
        <v>773</v>
      </c>
      <c r="D742" s="5" t="s">
        <v>779</v>
      </c>
      <c r="E742" s="6"/>
    </row>
    <row r="743" ht="15.75" customHeight="1" outlineLevel="1">
      <c r="A743" s="3">
        <v>742.0</v>
      </c>
      <c r="B743" s="4">
        <v>5.20002124E8</v>
      </c>
      <c r="C743" s="5" t="s">
        <v>773</v>
      </c>
      <c r="D743" s="5" t="s">
        <v>780</v>
      </c>
      <c r="E743" s="6"/>
    </row>
    <row r="744" ht="15.75" customHeight="1" outlineLevel="1">
      <c r="A744" s="3">
        <v>743.0</v>
      </c>
      <c r="B744" s="4">
        <v>5.20003872E8</v>
      </c>
      <c r="C744" s="5" t="s">
        <v>773</v>
      </c>
      <c r="D744" s="5" t="s">
        <v>781</v>
      </c>
      <c r="E744" s="6"/>
    </row>
    <row r="745" ht="15.75" customHeight="1" outlineLevel="1">
      <c r="A745" s="3">
        <v>744.0</v>
      </c>
      <c r="B745" s="4">
        <v>5.20002131E8</v>
      </c>
      <c r="C745" s="5" t="s">
        <v>773</v>
      </c>
      <c r="D745" s="5" t="s">
        <v>782</v>
      </c>
      <c r="E745" s="6"/>
    </row>
    <row r="746" ht="15.75" customHeight="1" outlineLevel="1">
      <c r="A746" s="3">
        <v>745.0</v>
      </c>
      <c r="B746" s="4">
        <v>5.20002156E8</v>
      </c>
      <c r="C746" s="5" t="s">
        <v>773</v>
      </c>
      <c r="D746" s="5" t="s">
        <v>783</v>
      </c>
      <c r="E746" s="6"/>
    </row>
    <row r="747" ht="15.75" customHeight="1" outlineLevel="1">
      <c r="A747" s="3">
        <v>746.0</v>
      </c>
      <c r="B747" s="4">
        <v>5.20002163E8</v>
      </c>
      <c r="C747" s="5" t="s">
        <v>773</v>
      </c>
      <c r="D747" s="5" t="s">
        <v>784</v>
      </c>
      <c r="E747" s="6"/>
    </row>
    <row r="748" ht="15.75" customHeight="1" outlineLevel="1">
      <c r="A748" s="3">
        <v>747.0</v>
      </c>
      <c r="B748" s="4">
        <v>5.20002043E8</v>
      </c>
      <c r="C748" s="5" t="s">
        <v>773</v>
      </c>
      <c r="D748" s="5" t="s">
        <v>785</v>
      </c>
      <c r="E748" s="6"/>
    </row>
    <row r="749" ht="15.75" customHeight="1" outlineLevel="1">
      <c r="A749" s="3">
        <v>748.0</v>
      </c>
      <c r="B749" s="4">
        <v>5.20001868E8</v>
      </c>
      <c r="C749" s="5" t="s">
        <v>773</v>
      </c>
      <c r="D749" s="5" t="s">
        <v>786</v>
      </c>
      <c r="E749" s="6"/>
    </row>
    <row r="750" ht="15.75" customHeight="1" outlineLevel="1">
      <c r="A750" s="3">
        <v>749.0</v>
      </c>
      <c r="B750" s="4">
        <v>5.20001836E8</v>
      </c>
      <c r="C750" s="5" t="s">
        <v>773</v>
      </c>
      <c r="D750" s="5" t="s">
        <v>787</v>
      </c>
      <c r="E750" s="6"/>
    </row>
    <row r="751" ht="15.75" customHeight="1" outlineLevel="1">
      <c r="A751" s="3">
        <v>750.0</v>
      </c>
      <c r="B751" s="4">
        <v>5.20002004E8</v>
      </c>
      <c r="C751" s="5" t="s">
        <v>773</v>
      </c>
      <c r="D751" s="5" t="s">
        <v>788</v>
      </c>
      <c r="E751" s="6"/>
    </row>
    <row r="752" ht="15.75" customHeight="1" outlineLevel="1">
      <c r="A752" s="3">
        <v>751.0</v>
      </c>
      <c r="B752" s="4">
        <v>5.21008827E8</v>
      </c>
      <c r="C752" s="5" t="s">
        <v>789</v>
      </c>
      <c r="D752" s="5" t="s">
        <v>790</v>
      </c>
      <c r="E752" s="6"/>
    </row>
    <row r="753" ht="15.75" customHeight="1" outlineLevel="1">
      <c r="A753" s="3">
        <v>752.0</v>
      </c>
      <c r="B753" s="4">
        <v>5.21008584E8</v>
      </c>
      <c r="C753" s="5" t="s">
        <v>789</v>
      </c>
      <c r="D753" s="5" t="s">
        <v>791</v>
      </c>
      <c r="E753" s="6"/>
    </row>
    <row r="754" ht="15.75" customHeight="1" outlineLevel="1">
      <c r="A754" s="3">
        <v>753.0</v>
      </c>
      <c r="B754" s="4">
        <v>5.21008577E8</v>
      </c>
      <c r="C754" s="5" t="s">
        <v>789</v>
      </c>
      <c r="D754" s="5" t="s">
        <v>792</v>
      </c>
      <c r="E754" s="6"/>
    </row>
    <row r="755" ht="15.75" customHeight="1" outlineLevel="1">
      <c r="A755" s="3">
        <v>754.0</v>
      </c>
      <c r="B755" s="4">
        <v>5.21008552E8</v>
      </c>
      <c r="C755" s="5" t="s">
        <v>789</v>
      </c>
      <c r="D755" s="5" t="s">
        <v>793</v>
      </c>
      <c r="E755" s="6"/>
    </row>
    <row r="756" ht="15.75" customHeight="1" outlineLevel="1">
      <c r="A756" s="3">
        <v>755.0</v>
      </c>
      <c r="B756" s="4">
        <v>5.21008834E8</v>
      </c>
      <c r="C756" s="5" t="s">
        <v>789</v>
      </c>
      <c r="D756" s="5" t="s">
        <v>794</v>
      </c>
      <c r="E756" s="6"/>
    </row>
    <row r="757" ht="15.75" customHeight="1" outlineLevel="1">
      <c r="A757" s="3">
        <v>756.0</v>
      </c>
      <c r="B757" s="4">
        <v>5.21008457E8</v>
      </c>
      <c r="C757" s="5" t="s">
        <v>789</v>
      </c>
      <c r="D757" s="5" t="s">
        <v>795</v>
      </c>
      <c r="E757" s="6"/>
    </row>
    <row r="758" ht="15.75" customHeight="1" outlineLevel="1">
      <c r="A758" s="3">
        <v>757.0</v>
      </c>
      <c r="B758" s="4">
        <v>5.21008859E8</v>
      </c>
      <c r="C758" s="5" t="s">
        <v>789</v>
      </c>
      <c r="D758" s="5" t="s">
        <v>796</v>
      </c>
      <c r="E758" s="6"/>
    </row>
    <row r="759" ht="15.75" customHeight="1" outlineLevel="1">
      <c r="A759" s="3">
        <v>758.0</v>
      </c>
      <c r="B759" s="4">
        <v>5.210069E8</v>
      </c>
      <c r="C759" s="5" t="s">
        <v>789</v>
      </c>
      <c r="D759" s="5" t="s">
        <v>797</v>
      </c>
      <c r="E759" s="6"/>
    </row>
    <row r="760" ht="15.75" customHeight="1" outlineLevel="1">
      <c r="A760" s="3">
        <v>759.0</v>
      </c>
      <c r="B760" s="4">
        <v>5.21008697E8</v>
      </c>
      <c r="C760" s="5" t="s">
        <v>789</v>
      </c>
      <c r="D760" s="5" t="s">
        <v>798</v>
      </c>
      <c r="E760" s="6"/>
    </row>
    <row r="761" ht="15.75" customHeight="1" outlineLevel="1">
      <c r="A761" s="3">
        <v>760.0</v>
      </c>
      <c r="B761" s="4">
        <v>5.21008489E8</v>
      </c>
      <c r="C761" s="5" t="s">
        <v>789</v>
      </c>
      <c r="D761" s="5" t="s">
        <v>799</v>
      </c>
      <c r="E761" s="6"/>
    </row>
    <row r="762" ht="15.75" customHeight="1" outlineLevel="1">
      <c r="A762" s="3">
        <v>761.0</v>
      </c>
      <c r="B762" s="4">
        <v>5.21008961E8</v>
      </c>
      <c r="C762" s="5" t="s">
        <v>789</v>
      </c>
      <c r="D762" s="5" t="s">
        <v>800</v>
      </c>
      <c r="E762" s="6"/>
    </row>
    <row r="763" ht="15.75" customHeight="1" outlineLevel="1">
      <c r="A763" s="3">
        <v>762.0</v>
      </c>
      <c r="B763" s="4">
        <v>5.2100864E8</v>
      </c>
      <c r="C763" s="5" t="s">
        <v>789</v>
      </c>
      <c r="D763" s="5" t="s">
        <v>801</v>
      </c>
      <c r="E763" s="6"/>
    </row>
    <row r="764" ht="15.75" customHeight="1" outlineLevel="1">
      <c r="A764" s="3">
        <v>763.0</v>
      </c>
      <c r="B764" s="4">
        <v>5.21008714E8</v>
      </c>
      <c r="C764" s="5" t="s">
        <v>789</v>
      </c>
      <c r="D764" s="5" t="s">
        <v>802</v>
      </c>
      <c r="E764" s="6"/>
    </row>
    <row r="765" ht="15.75" customHeight="1" outlineLevel="1">
      <c r="A765" s="3">
        <v>764.0</v>
      </c>
      <c r="B765" s="4">
        <v>5.21008993E8</v>
      </c>
      <c r="C765" s="5" t="s">
        <v>789</v>
      </c>
      <c r="D765" s="5" t="s">
        <v>803</v>
      </c>
      <c r="E765" s="6"/>
    </row>
    <row r="766" ht="15.75" customHeight="1" outlineLevel="1">
      <c r="A766" s="3">
        <v>765.0</v>
      </c>
      <c r="B766" s="4">
        <v>5.21008464E8</v>
      </c>
      <c r="C766" s="5" t="s">
        <v>789</v>
      </c>
      <c r="D766" s="5" t="s">
        <v>804</v>
      </c>
      <c r="E766" s="6"/>
    </row>
    <row r="767" ht="15.75" customHeight="1" outlineLevel="1">
      <c r="A767" s="3">
        <v>766.0</v>
      </c>
      <c r="B767" s="4">
        <v>5.21008506E8</v>
      </c>
      <c r="C767" s="5" t="s">
        <v>789</v>
      </c>
      <c r="D767" s="5" t="s">
        <v>805</v>
      </c>
      <c r="E767" s="6"/>
    </row>
    <row r="768" ht="15.75" customHeight="1" outlineLevel="1">
      <c r="A768" s="3">
        <v>767.0</v>
      </c>
      <c r="B768" s="4">
        <v>5.21008619E8</v>
      </c>
      <c r="C768" s="5" t="s">
        <v>789</v>
      </c>
      <c r="D768" s="5" t="s">
        <v>806</v>
      </c>
      <c r="E768" s="6"/>
    </row>
    <row r="769" ht="15.75" customHeight="1" outlineLevel="1">
      <c r="A769" s="3">
        <v>768.0</v>
      </c>
      <c r="B769" s="4">
        <v>5.21008383E8</v>
      </c>
      <c r="C769" s="5" t="s">
        <v>789</v>
      </c>
      <c r="D769" s="5" t="s">
        <v>807</v>
      </c>
      <c r="E769" s="6"/>
    </row>
    <row r="770" ht="15.75" customHeight="1" outlineLevel="1">
      <c r="A770" s="3">
        <v>769.0</v>
      </c>
      <c r="B770" s="4">
        <v>5.2100856E8</v>
      </c>
      <c r="C770" s="5" t="s">
        <v>789</v>
      </c>
      <c r="D770" s="5" t="s">
        <v>808</v>
      </c>
      <c r="E770" s="6"/>
    </row>
    <row r="771" ht="15.75" customHeight="1" outlineLevel="1">
      <c r="A771" s="3">
        <v>770.0</v>
      </c>
      <c r="B771" s="4">
        <v>5.21008915E8</v>
      </c>
      <c r="C771" s="5" t="s">
        <v>789</v>
      </c>
      <c r="D771" s="5" t="s">
        <v>809</v>
      </c>
      <c r="E771" s="6"/>
    </row>
    <row r="772" ht="15.75" customHeight="1" outlineLevel="1">
      <c r="A772" s="3">
        <v>771.0</v>
      </c>
      <c r="B772" s="4">
        <v>5.21008922E8</v>
      </c>
      <c r="C772" s="5" t="s">
        <v>789</v>
      </c>
      <c r="D772" s="5" t="s">
        <v>810</v>
      </c>
      <c r="E772" s="6"/>
    </row>
    <row r="773" ht="15.75" customHeight="1" outlineLevel="1">
      <c r="A773" s="3">
        <v>772.0</v>
      </c>
      <c r="B773" s="4">
        <v>5.21010174E8</v>
      </c>
      <c r="C773" s="5" t="s">
        <v>789</v>
      </c>
      <c r="D773" s="5" t="s">
        <v>811</v>
      </c>
      <c r="E773" s="6"/>
    </row>
    <row r="774" ht="15.75" customHeight="1" outlineLevel="1">
      <c r="A774" s="3">
        <v>773.0</v>
      </c>
      <c r="B774" s="4">
        <v>5.21009027E8</v>
      </c>
      <c r="C774" s="5" t="s">
        <v>789</v>
      </c>
      <c r="D774" s="5" t="s">
        <v>812</v>
      </c>
      <c r="E774" s="6"/>
    </row>
    <row r="775" ht="15.75" customHeight="1" outlineLevel="1">
      <c r="A775" s="3">
        <v>774.0</v>
      </c>
      <c r="B775" s="4">
        <v>5.21008432E8</v>
      </c>
      <c r="C775" s="5" t="s">
        <v>789</v>
      </c>
      <c r="D775" s="5" t="s">
        <v>813</v>
      </c>
      <c r="E775" s="6"/>
    </row>
    <row r="776" ht="15.75" customHeight="1" outlineLevel="1">
      <c r="A776" s="3">
        <v>775.0</v>
      </c>
      <c r="B776" s="4">
        <v>5.21010488E8</v>
      </c>
      <c r="C776" s="5" t="s">
        <v>789</v>
      </c>
      <c r="D776" s="5" t="s">
        <v>814</v>
      </c>
      <c r="E776" s="6"/>
    </row>
    <row r="777" ht="15.75" customHeight="1" outlineLevel="1">
      <c r="A777" s="3">
        <v>776.0</v>
      </c>
      <c r="B777" s="4">
        <v>5.21008658E8</v>
      </c>
      <c r="C777" s="5" t="s">
        <v>789</v>
      </c>
      <c r="D777" s="5" t="s">
        <v>815</v>
      </c>
      <c r="E777" s="6"/>
    </row>
    <row r="778" ht="15.75" customHeight="1" outlineLevel="1">
      <c r="A778" s="3">
        <v>777.0</v>
      </c>
      <c r="B778" s="4">
        <v>5.2100852E8</v>
      </c>
      <c r="C778" s="5" t="s">
        <v>789</v>
      </c>
      <c r="D778" s="5" t="s">
        <v>816</v>
      </c>
      <c r="E778" s="6"/>
    </row>
    <row r="779" ht="15.75" customHeight="1" outlineLevel="1">
      <c r="A779" s="3">
        <v>778.0</v>
      </c>
      <c r="B779" s="4">
        <v>5.21008425E8</v>
      </c>
      <c r="C779" s="5" t="s">
        <v>789</v>
      </c>
      <c r="D779" s="5" t="s">
        <v>817</v>
      </c>
      <c r="E779" s="6"/>
    </row>
    <row r="780" ht="15.75" customHeight="1" outlineLevel="1">
      <c r="A780" s="3">
        <v>779.0</v>
      </c>
      <c r="B780" s="4">
        <v>5.21010209E8</v>
      </c>
      <c r="C780" s="5" t="s">
        <v>789</v>
      </c>
      <c r="D780" s="5" t="s">
        <v>818</v>
      </c>
      <c r="E780" s="6"/>
    </row>
    <row r="781" ht="15.75" customHeight="1" outlineLevel="1">
      <c r="A781" s="3">
        <v>780.0</v>
      </c>
      <c r="B781" s="4">
        <v>5.21008538E8</v>
      </c>
      <c r="C781" s="5" t="s">
        <v>789</v>
      </c>
      <c r="D781" s="5" t="s">
        <v>819</v>
      </c>
      <c r="E781" s="6"/>
    </row>
    <row r="782" ht="15.75" customHeight="1" outlineLevel="1">
      <c r="A782" s="3">
        <v>781.0</v>
      </c>
      <c r="B782" s="4">
        <v>5.21008496E8</v>
      </c>
      <c r="C782" s="5" t="s">
        <v>789</v>
      </c>
      <c r="D782" s="5" t="s">
        <v>820</v>
      </c>
      <c r="E782" s="6"/>
    </row>
    <row r="783" ht="15.75" customHeight="1" outlineLevel="1">
      <c r="A783" s="3">
        <v>782.0</v>
      </c>
      <c r="B783" s="4">
        <v>5.21008471E8</v>
      </c>
      <c r="C783" s="5" t="s">
        <v>789</v>
      </c>
      <c r="D783" s="5" t="s">
        <v>821</v>
      </c>
      <c r="E783" s="6"/>
    </row>
    <row r="784" ht="15.75" customHeight="1" outlineLevel="1">
      <c r="A784" s="3">
        <v>783.0</v>
      </c>
      <c r="B784" s="4">
        <v>5.21009806E8</v>
      </c>
      <c r="C784" s="5" t="s">
        <v>789</v>
      </c>
      <c r="D784" s="5" t="s">
        <v>822</v>
      </c>
      <c r="E784" s="6"/>
    </row>
    <row r="785" ht="15.75" customHeight="1" outlineLevel="1">
      <c r="A785" s="3">
        <v>784.0</v>
      </c>
      <c r="B785" s="4">
        <v>5.21009796E8</v>
      </c>
      <c r="C785" s="5" t="s">
        <v>789</v>
      </c>
      <c r="D785" s="5" t="s">
        <v>823</v>
      </c>
      <c r="E785" s="6"/>
    </row>
    <row r="786" ht="15.75" customHeight="1" outlineLevel="1">
      <c r="A786" s="3">
        <v>785.0</v>
      </c>
      <c r="B786" s="4">
        <v>5.21008369E8</v>
      </c>
      <c r="C786" s="5" t="s">
        <v>789</v>
      </c>
      <c r="D786" s="5" t="s">
        <v>824</v>
      </c>
      <c r="E786" s="6"/>
    </row>
    <row r="787" ht="15.75" customHeight="1" outlineLevel="1">
      <c r="A787" s="3">
        <v>786.0</v>
      </c>
      <c r="B787" s="4">
        <v>5.2101047E8</v>
      </c>
      <c r="C787" s="5" t="s">
        <v>789</v>
      </c>
      <c r="D787" s="5" t="s">
        <v>825</v>
      </c>
      <c r="E787" s="6"/>
    </row>
    <row r="788" ht="15.75" customHeight="1" outlineLevel="1">
      <c r="A788" s="3">
        <v>787.0</v>
      </c>
      <c r="B788" s="4">
        <v>5.2100844E8</v>
      </c>
      <c r="C788" s="5" t="s">
        <v>789</v>
      </c>
      <c r="D788" s="5" t="s">
        <v>826</v>
      </c>
      <c r="E788" s="6"/>
    </row>
    <row r="789" ht="15.75" customHeight="1" outlineLevel="1">
      <c r="A789" s="3">
        <v>788.0</v>
      </c>
      <c r="B789" s="4">
        <v>5.21007189E8</v>
      </c>
      <c r="C789" s="5" t="s">
        <v>789</v>
      </c>
      <c r="D789" s="5" t="s">
        <v>827</v>
      </c>
      <c r="E789" s="6"/>
    </row>
    <row r="790" ht="15.75" customHeight="1" outlineLevel="1">
      <c r="A790" s="3">
        <v>789.0</v>
      </c>
      <c r="B790" s="4">
        <v>5.21010336E8</v>
      </c>
      <c r="C790" s="5" t="s">
        <v>789</v>
      </c>
      <c r="D790" s="5" t="s">
        <v>828</v>
      </c>
      <c r="E790" s="6"/>
    </row>
    <row r="791" ht="15.75" customHeight="1" outlineLevel="1">
      <c r="A791" s="3">
        <v>790.0</v>
      </c>
      <c r="B791" s="4">
        <v>5.23004257E8</v>
      </c>
      <c r="C791" s="5" t="s">
        <v>829</v>
      </c>
      <c r="D791" s="5" t="s">
        <v>830</v>
      </c>
      <c r="E791" s="6"/>
    </row>
    <row r="792" ht="15.75" customHeight="1" outlineLevel="1">
      <c r="A792" s="3">
        <v>791.0</v>
      </c>
      <c r="B792" s="4">
        <v>5.23000252E8</v>
      </c>
      <c r="C792" s="5" t="s">
        <v>829</v>
      </c>
      <c r="D792" s="5" t="s">
        <v>831</v>
      </c>
      <c r="E792" s="6"/>
    </row>
    <row r="793" ht="15.75" customHeight="1" outlineLevel="1">
      <c r="A793" s="3">
        <v>792.0</v>
      </c>
      <c r="B793" s="4">
        <v>5.2300063E8</v>
      </c>
      <c r="C793" s="5" t="s">
        <v>829</v>
      </c>
      <c r="D793" s="5" t="s">
        <v>832</v>
      </c>
      <c r="E793" s="6"/>
    </row>
    <row r="794" ht="15.75" customHeight="1" outlineLevel="1">
      <c r="A794" s="3">
        <v>793.0</v>
      </c>
      <c r="B794" s="4">
        <v>5.23000365E8</v>
      </c>
      <c r="C794" s="5" t="s">
        <v>829</v>
      </c>
      <c r="D794" s="5" t="s">
        <v>833</v>
      </c>
      <c r="E794" s="6"/>
    </row>
    <row r="795" ht="15.75" customHeight="1" outlineLevel="1">
      <c r="A795" s="3">
        <v>794.0</v>
      </c>
      <c r="B795" s="4">
        <v>5.2300424E8</v>
      </c>
      <c r="C795" s="5" t="s">
        <v>829</v>
      </c>
      <c r="D795" s="5" t="s">
        <v>834</v>
      </c>
      <c r="E795" s="6"/>
    </row>
    <row r="796" ht="15.75" customHeight="1" outlineLevel="1">
      <c r="A796" s="3">
        <v>795.0</v>
      </c>
      <c r="B796" s="4">
        <v>5.23000453E8</v>
      </c>
      <c r="C796" s="5" t="s">
        <v>829</v>
      </c>
      <c r="D796" s="5" t="s">
        <v>835</v>
      </c>
      <c r="E796" s="6"/>
    </row>
    <row r="797" ht="15.75" customHeight="1" outlineLevel="1">
      <c r="A797" s="3">
        <v>796.0</v>
      </c>
      <c r="B797" s="4">
        <v>5.23000421E8</v>
      </c>
      <c r="C797" s="5" t="s">
        <v>829</v>
      </c>
      <c r="D797" s="5" t="s">
        <v>836</v>
      </c>
      <c r="E797" s="6"/>
    </row>
    <row r="798" ht="15.75" customHeight="1" outlineLevel="1">
      <c r="A798" s="3">
        <v>797.0</v>
      </c>
      <c r="B798" s="4">
        <v>5.23000277E8</v>
      </c>
      <c r="C798" s="5" t="s">
        <v>829</v>
      </c>
      <c r="D798" s="5" t="s">
        <v>837</v>
      </c>
      <c r="E798" s="6"/>
    </row>
    <row r="799" ht="15.75" customHeight="1" outlineLevel="1">
      <c r="A799" s="3">
        <v>798.0</v>
      </c>
      <c r="B799" s="4">
        <v>5.2300014E8</v>
      </c>
      <c r="C799" s="5" t="s">
        <v>829</v>
      </c>
      <c r="D799" s="5" t="s">
        <v>838</v>
      </c>
      <c r="E799" s="6"/>
    </row>
    <row r="800" ht="15.75" customHeight="1" outlineLevel="1">
      <c r="A800" s="3">
        <v>799.0</v>
      </c>
      <c r="B800" s="4">
        <v>5.23000164E8</v>
      </c>
      <c r="C800" s="5" t="s">
        <v>829</v>
      </c>
      <c r="D800" s="5" t="s">
        <v>839</v>
      </c>
      <c r="E800" s="6"/>
    </row>
    <row r="801" ht="15.75" customHeight="1" outlineLevel="1">
      <c r="A801" s="3">
        <v>800.0</v>
      </c>
      <c r="B801" s="4">
        <v>5.23000693E8</v>
      </c>
      <c r="C801" s="5" t="s">
        <v>829</v>
      </c>
      <c r="D801" s="5" t="s">
        <v>840</v>
      </c>
      <c r="E801" s="6"/>
    </row>
    <row r="802" ht="15.75" customHeight="1" outlineLevel="1">
      <c r="A802" s="3">
        <v>801.0</v>
      </c>
      <c r="B802" s="4">
        <v>5.2300046E8</v>
      </c>
      <c r="C802" s="5" t="s">
        <v>829</v>
      </c>
      <c r="D802" s="5" t="s">
        <v>841</v>
      </c>
      <c r="E802" s="6"/>
    </row>
    <row r="803" ht="15.75" customHeight="1" outlineLevel="1">
      <c r="A803" s="3">
        <v>802.0</v>
      </c>
      <c r="B803" s="4">
        <v>5.23000301E8</v>
      </c>
      <c r="C803" s="5" t="s">
        <v>829</v>
      </c>
      <c r="D803" s="5" t="s">
        <v>842</v>
      </c>
      <c r="E803" s="6"/>
    </row>
    <row r="804" ht="15.75" customHeight="1" outlineLevel="1">
      <c r="A804" s="3">
        <v>803.0</v>
      </c>
      <c r="B804" s="4">
        <v>5.23000615E8</v>
      </c>
      <c r="C804" s="5" t="s">
        <v>829</v>
      </c>
      <c r="D804" s="5" t="s">
        <v>843</v>
      </c>
      <c r="E804" s="6"/>
    </row>
    <row r="805" ht="15.75" customHeight="1" outlineLevel="1">
      <c r="A805" s="3">
        <v>804.0</v>
      </c>
      <c r="B805" s="4">
        <v>5.23000686E8</v>
      </c>
      <c r="C805" s="5" t="s">
        <v>829</v>
      </c>
      <c r="D805" s="5" t="s">
        <v>844</v>
      </c>
      <c r="E805" s="6"/>
    </row>
    <row r="806" ht="15.75" customHeight="1" outlineLevel="1">
      <c r="A806" s="3">
        <v>805.0</v>
      </c>
      <c r="B806" s="4">
        <v>5.23004313E8</v>
      </c>
      <c r="C806" s="5" t="s">
        <v>829</v>
      </c>
      <c r="D806" s="5" t="s">
        <v>845</v>
      </c>
      <c r="E806" s="6"/>
    </row>
    <row r="807" ht="15.75" customHeight="1" outlineLevel="1">
      <c r="A807" s="3">
        <v>806.0</v>
      </c>
      <c r="B807" s="4">
        <v>5.23000446E8</v>
      </c>
      <c r="C807" s="5" t="s">
        <v>829</v>
      </c>
      <c r="D807" s="5" t="s">
        <v>846</v>
      </c>
      <c r="E807" s="6"/>
    </row>
    <row r="808" ht="15.75" customHeight="1" outlineLevel="1">
      <c r="A808" s="3">
        <v>807.0</v>
      </c>
      <c r="B808" s="4">
        <v>5.23000647E8</v>
      </c>
      <c r="C808" s="5" t="s">
        <v>829</v>
      </c>
      <c r="D808" s="5" t="s">
        <v>847</v>
      </c>
      <c r="E808" s="6"/>
    </row>
    <row r="809" ht="15.75" customHeight="1" outlineLevel="1">
      <c r="A809" s="3">
        <v>808.0</v>
      </c>
      <c r="B809" s="4">
        <v>5.23000654E8</v>
      </c>
      <c r="C809" s="5" t="s">
        <v>829</v>
      </c>
      <c r="D809" s="5" t="s">
        <v>848</v>
      </c>
      <c r="E809" s="6"/>
    </row>
    <row r="810" ht="15.75" customHeight="1" outlineLevel="1">
      <c r="A810" s="3">
        <v>809.0</v>
      </c>
      <c r="B810" s="4">
        <v>5.2300026E8</v>
      </c>
      <c r="C810" s="5" t="s">
        <v>829</v>
      </c>
      <c r="D810" s="5" t="s">
        <v>849</v>
      </c>
      <c r="E810" s="6"/>
    </row>
    <row r="811" ht="15.75" customHeight="1" outlineLevel="1">
      <c r="A811" s="3">
        <v>810.0</v>
      </c>
      <c r="B811" s="4">
        <v>5.23000326E8</v>
      </c>
      <c r="C811" s="5" t="s">
        <v>829</v>
      </c>
      <c r="D811" s="5" t="s">
        <v>850</v>
      </c>
      <c r="E811" s="6"/>
    </row>
    <row r="812" ht="15.75" customHeight="1" outlineLevel="1">
      <c r="A812" s="3">
        <v>811.0</v>
      </c>
      <c r="B812" s="4">
        <v>5.23000478E8</v>
      </c>
      <c r="C812" s="5" t="s">
        <v>829</v>
      </c>
      <c r="D812" s="5" t="s">
        <v>851</v>
      </c>
      <c r="E812" s="6"/>
    </row>
    <row r="813" ht="15.75" customHeight="1" outlineLevel="1">
      <c r="A813" s="3">
        <v>812.0</v>
      </c>
      <c r="B813" s="4">
        <v>5.23004264E8</v>
      </c>
      <c r="C813" s="5" t="s">
        <v>829</v>
      </c>
      <c r="D813" s="5" t="s">
        <v>852</v>
      </c>
      <c r="E813" s="6"/>
    </row>
    <row r="814" ht="15.75" customHeight="1" outlineLevel="1">
      <c r="A814" s="3">
        <v>813.0</v>
      </c>
      <c r="B814" s="4">
        <v>5.2300432E8</v>
      </c>
      <c r="C814" s="5" t="s">
        <v>829</v>
      </c>
      <c r="D814" s="5" t="s">
        <v>853</v>
      </c>
      <c r="E814" s="6"/>
    </row>
    <row r="815" ht="15.75" customHeight="1" outlineLevel="1">
      <c r="A815" s="3">
        <v>814.0</v>
      </c>
      <c r="B815" s="4">
        <v>5.23004271E8</v>
      </c>
      <c r="C815" s="5" t="s">
        <v>829</v>
      </c>
      <c r="D815" s="5" t="s">
        <v>854</v>
      </c>
      <c r="E815" s="6"/>
    </row>
    <row r="816" ht="15.75" customHeight="1" outlineLevel="1">
      <c r="A816" s="3">
        <v>815.0</v>
      </c>
      <c r="B816" s="4">
        <v>5.23000703E8</v>
      </c>
      <c r="C816" s="5" t="s">
        <v>829</v>
      </c>
      <c r="D816" s="5" t="s">
        <v>855</v>
      </c>
      <c r="E816" s="6"/>
    </row>
    <row r="817" ht="15.75" customHeight="1" outlineLevel="1">
      <c r="A817" s="3">
        <v>816.0</v>
      </c>
      <c r="B817" s="4">
        <v>5.23000439E8</v>
      </c>
      <c r="C817" s="5" t="s">
        <v>829</v>
      </c>
      <c r="D817" s="5" t="s">
        <v>856</v>
      </c>
      <c r="E817" s="6"/>
    </row>
    <row r="818" ht="15.75" customHeight="1" outlineLevel="1">
      <c r="A818" s="3">
        <v>817.0</v>
      </c>
      <c r="B818" s="4">
        <v>5.23000333E8</v>
      </c>
      <c r="C818" s="5" t="s">
        <v>829</v>
      </c>
      <c r="D818" s="5" t="s">
        <v>857</v>
      </c>
      <c r="E818" s="6"/>
    </row>
    <row r="819" ht="15.75" customHeight="1" outlineLevel="1">
      <c r="A819" s="3">
        <v>818.0</v>
      </c>
      <c r="B819" s="4">
        <v>5.23000622E8</v>
      </c>
      <c r="C819" s="5" t="s">
        <v>829</v>
      </c>
      <c r="D819" s="5" t="s">
        <v>858</v>
      </c>
      <c r="E819" s="6"/>
    </row>
    <row r="820" ht="15.75" customHeight="1" outlineLevel="1">
      <c r="A820" s="3">
        <v>819.0</v>
      </c>
      <c r="B820" s="4">
        <v>5.23000284E8</v>
      </c>
      <c r="C820" s="5" t="s">
        <v>829</v>
      </c>
      <c r="D820" s="5" t="s">
        <v>859</v>
      </c>
      <c r="E820" s="6"/>
    </row>
    <row r="821" ht="15.75" customHeight="1" outlineLevel="1">
      <c r="A821" s="3">
        <v>820.0</v>
      </c>
      <c r="B821" s="4">
        <v>5.23000502E8</v>
      </c>
      <c r="C821" s="5" t="s">
        <v>829</v>
      </c>
      <c r="D821" s="5" t="s">
        <v>860</v>
      </c>
      <c r="E821" s="6"/>
    </row>
    <row r="822" ht="15.75" customHeight="1" outlineLevel="1">
      <c r="A822" s="3">
        <v>821.0</v>
      </c>
      <c r="B822" s="4">
        <v>5.2300071E8</v>
      </c>
      <c r="C822" s="5" t="s">
        <v>829</v>
      </c>
      <c r="D822" s="5" t="s">
        <v>861</v>
      </c>
      <c r="E822" s="6"/>
    </row>
    <row r="823" ht="15.75" customHeight="1" outlineLevel="1">
      <c r="A823" s="3">
        <v>822.0</v>
      </c>
      <c r="B823" s="4">
        <v>5.24006465E8</v>
      </c>
      <c r="C823" s="5" t="s">
        <v>862</v>
      </c>
      <c r="D823" s="5" t="s">
        <v>863</v>
      </c>
      <c r="E823" s="6"/>
    </row>
    <row r="824" ht="15.75" customHeight="1" outlineLevel="1">
      <c r="A824" s="3">
        <v>823.0</v>
      </c>
      <c r="B824" s="4">
        <v>5.24005366E8</v>
      </c>
      <c r="C824" s="5" t="s">
        <v>862</v>
      </c>
      <c r="D824" s="5" t="s">
        <v>864</v>
      </c>
      <c r="E824" s="6"/>
    </row>
    <row r="825" ht="15.75" customHeight="1" outlineLevel="1">
      <c r="A825" s="3">
        <v>824.0</v>
      </c>
      <c r="B825" s="4">
        <v>5.24005119E8</v>
      </c>
      <c r="C825" s="5" t="s">
        <v>862</v>
      </c>
      <c r="D825" s="5" t="s">
        <v>865</v>
      </c>
      <c r="E825" s="6"/>
    </row>
    <row r="826" ht="15.75" customHeight="1" outlineLevel="1">
      <c r="A826" s="3">
        <v>825.0</v>
      </c>
      <c r="B826" s="4">
        <v>5.24005091E8</v>
      </c>
      <c r="C826" s="5" t="s">
        <v>862</v>
      </c>
      <c r="D826" s="5" t="s">
        <v>866</v>
      </c>
      <c r="E826" s="6"/>
    </row>
    <row r="827" ht="15.75" customHeight="1" outlineLevel="1">
      <c r="A827" s="3">
        <v>826.0</v>
      </c>
      <c r="B827" s="4">
        <v>5.24005197E8</v>
      </c>
      <c r="C827" s="5" t="s">
        <v>862</v>
      </c>
      <c r="D827" s="5" t="s">
        <v>867</v>
      </c>
      <c r="E827" s="6"/>
    </row>
    <row r="828" ht="15.75" customHeight="1" outlineLevel="1">
      <c r="A828" s="3">
        <v>827.0</v>
      </c>
      <c r="B828" s="4">
        <v>5.24007356E8</v>
      </c>
      <c r="C828" s="5" t="s">
        <v>862</v>
      </c>
      <c r="D828" s="5" t="s">
        <v>868</v>
      </c>
      <c r="E828" s="6"/>
    </row>
    <row r="829" ht="15.75" customHeight="1" outlineLevel="1">
      <c r="A829" s="3">
        <v>828.0</v>
      </c>
      <c r="B829" s="4">
        <v>5.24005341E8</v>
      </c>
      <c r="C829" s="5" t="s">
        <v>862</v>
      </c>
      <c r="D829" s="5" t="s">
        <v>869</v>
      </c>
      <c r="E829" s="6"/>
    </row>
    <row r="830" ht="15.75" customHeight="1" outlineLevel="1">
      <c r="A830" s="3">
        <v>829.0</v>
      </c>
      <c r="B830" s="4">
        <v>5.2400518E8</v>
      </c>
      <c r="C830" s="5" t="s">
        <v>862</v>
      </c>
      <c r="D830" s="5" t="s">
        <v>870</v>
      </c>
      <c r="E830" s="6"/>
    </row>
    <row r="831" ht="15.75" customHeight="1" outlineLevel="1">
      <c r="A831" s="3">
        <v>830.0</v>
      </c>
      <c r="B831" s="4">
        <v>5.24008141E8</v>
      </c>
      <c r="C831" s="5" t="s">
        <v>862</v>
      </c>
      <c r="D831" s="5" t="s">
        <v>871</v>
      </c>
      <c r="E831" s="6"/>
    </row>
    <row r="832" ht="15.75" customHeight="1" outlineLevel="1">
      <c r="A832" s="3">
        <v>831.0</v>
      </c>
      <c r="B832" s="4">
        <v>5.24006313E8</v>
      </c>
      <c r="C832" s="5" t="s">
        <v>862</v>
      </c>
      <c r="D832" s="5" t="s">
        <v>872</v>
      </c>
      <c r="E832" s="6"/>
    </row>
    <row r="833" ht="15.75" customHeight="1" outlineLevel="1">
      <c r="A833" s="3">
        <v>832.0</v>
      </c>
      <c r="B833" s="4">
        <v>5.24005101E8</v>
      </c>
      <c r="C833" s="5" t="s">
        <v>862</v>
      </c>
      <c r="D833" s="5" t="s">
        <v>873</v>
      </c>
      <c r="E833" s="6"/>
    </row>
    <row r="834" ht="15.75" customHeight="1" outlineLevel="1">
      <c r="A834" s="3">
        <v>833.0</v>
      </c>
      <c r="B834" s="4">
        <v>5.2400506E8</v>
      </c>
      <c r="C834" s="5" t="s">
        <v>862</v>
      </c>
      <c r="D834" s="5" t="s">
        <v>874</v>
      </c>
      <c r="E834" s="6"/>
    </row>
    <row r="835" ht="15.75" customHeight="1" outlineLevel="1">
      <c r="A835" s="3">
        <v>834.0</v>
      </c>
      <c r="B835" s="4">
        <v>5.24005126E8</v>
      </c>
      <c r="C835" s="5" t="s">
        <v>862</v>
      </c>
      <c r="D835" s="5" t="s">
        <v>875</v>
      </c>
      <c r="E835" s="6"/>
    </row>
    <row r="836" ht="15.75" customHeight="1" outlineLevel="1">
      <c r="A836" s="3">
        <v>835.0</v>
      </c>
      <c r="B836" s="4">
        <v>5.24007331E8</v>
      </c>
      <c r="C836" s="5" t="s">
        <v>862</v>
      </c>
      <c r="D836" s="5" t="s">
        <v>876</v>
      </c>
      <c r="E836" s="6"/>
    </row>
    <row r="837" ht="15.75" customHeight="1" outlineLevel="1">
      <c r="A837" s="3">
        <v>836.0</v>
      </c>
      <c r="B837" s="4">
        <v>5.2400486E8</v>
      </c>
      <c r="C837" s="5" t="s">
        <v>862</v>
      </c>
      <c r="D837" s="5" t="s">
        <v>877</v>
      </c>
      <c r="E837" s="6"/>
    </row>
    <row r="838" ht="15.75" customHeight="1" outlineLevel="1">
      <c r="A838" s="3">
        <v>837.0</v>
      </c>
      <c r="B838" s="4">
        <v>5.24007268E8</v>
      </c>
      <c r="C838" s="5" t="s">
        <v>862</v>
      </c>
      <c r="D838" s="5" t="s">
        <v>878</v>
      </c>
      <c r="E838" s="6"/>
    </row>
    <row r="839" ht="15.75" customHeight="1" outlineLevel="1">
      <c r="A839" s="3">
        <v>838.0</v>
      </c>
      <c r="B839" s="4">
        <v>5.24005422E8</v>
      </c>
      <c r="C839" s="5" t="s">
        <v>862</v>
      </c>
      <c r="D839" s="5" t="s">
        <v>879</v>
      </c>
      <c r="E839" s="6"/>
    </row>
    <row r="840" ht="15.75" customHeight="1" outlineLevel="1">
      <c r="A840" s="3">
        <v>839.0</v>
      </c>
      <c r="B840" s="4">
        <v>5.24005133E8</v>
      </c>
      <c r="C840" s="5" t="s">
        <v>862</v>
      </c>
      <c r="D840" s="5" t="s">
        <v>880</v>
      </c>
      <c r="E840" s="6"/>
    </row>
    <row r="841" ht="15.75" customHeight="1" outlineLevel="1">
      <c r="A841" s="3">
        <v>840.0</v>
      </c>
      <c r="B841" s="4">
        <v>5.24008889E8</v>
      </c>
      <c r="C841" s="5" t="s">
        <v>862</v>
      </c>
      <c r="D841" s="5" t="s">
        <v>881</v>
      </c>
      <c r="E841" s="6"/>
    </row>
    <row r="842" ht="15.75" customHeight="1" outlineLevel="1">
      <c r="A842" s="3">
        <v>841.0</v>
      </c>
      <c r="B842" s="4">
        <v>5.24008582E8</v>
      </c>
      <c r="C842" s="5" t="s">
        <v>862</v>
      </c>
      <c r="D842" s="5" t="s">
        <v>882</v>
      </c>
      <c r="E842" s="6"/>
    </row>
    <row r="843" ht="15.75" customHeight="1" outlineLevel="1">
      <c r="A843" s="3">
        <v>842.0</v>
      </c>
      <c r="B843" s="4">
        <v>5.24005359E8</v>
      </c>
      <c r="C843" s="5" t="s">
        <v>862</v>
      </c>
      <c r="D843" s="5" t="s">
        <v>883</v>
      </c>
      <c r="E843" s="6"/>
    </row>
    <row r="844" ht="15.75" customHeight="1" outlineLevel="1">
      <c r="A844" s="3">
        <v>843.0</v>
      </c>
      <c r="B844" s="4">
        <v>5.24005172E8</v>
      </c>
      <c r="C844" s="5" t="s">
        <v>862</v>
      </c>
      <c r="D844" s="5" t="s">
        <v>884</v>
      </c>
      <c r="E844" s="6"/>
    </row>
    <row r="845" ht="15.75" customHeight="1" outlineLevel="1">
      <c r="A845" s="3">
        <v>844.0</v>
      </c>
      <c r="B845" s="4">
        <v>5.24005214E8</v>
      </c>
      <c r="C845" s="5" t="s">
        <v>862</v>
      </c>
      <c r="D845" s="5" t="s">
        <v>885</v>
      </c>
      <c r="E845" s="6"/>
    </row>
    <row r="846" ht="15.75" customHeight="1" outlineLevel="1">
      <c r="A846" s="3">
        <v>845.0</v>
      </c>
      <c r="B846" s="4">
        <v>5.25005947E8</v>
      </c>
      <c r="C846" s="5" t="s">
        <v>886</v>
      </c>
      <c r="D846" s="5" t="s">
        <v>887</v>
      </c>
      <c r="E846" s="6"/>
    </row>
    <row r="847" ht="15.75" customHeight="1" outlineLevel="1">
      <c r="A847" s="3">
        <v>846.0</v>
      </c>
      <c r="B847" s="4">
        <v>5.25005908E8</v>
      </c>
      <c r="C847" s="5" t="s">
        <v>886</v>
      </c>
      <c r="D847" s="5" t="s">
        <v>888</v>
      </c>
      <c r="E847" s="6"/>
    </row>
    <row r="848" ht="15.75" customHeight="1" outlineLevel="1">
      <c r="A848" s="3">
        <v>847.0</v>
      </c>
      <c r="B848" s="4">
        <v>5.25005915E8</v>
      </c>
      <c r="C848" s="5" t="s">
        <v>886</v>
      </c>
      <c r="D848" s="5" t="s">
        <v>889</v>
      </c>
      <c r="E848" s="6"/>
    </row>
    <row r="849" ht="15.75" customHeight="1" outlineLevel="1">
      <c r="A849" s="3">
        <v>848.0</v>
      </c>
      <c r="B849" s="4">
        <v>5.2500593E8</v>
      </c>
      <c r="C849" s="5" t="s">
        <v>886</v>
      </c>
      <c r="D849" s="5" t="s">
        <v>890</v>
      </c>
      <c r="E849" s="6"/>
    </row>
    <row r="850" ht="15.75" customHeight="1" outlineLevel="1">
      <c r="A850" s="3">
        <v>849.0</v>
      </c>
      <c r="B850" s="4">
        <v>5.25006002E8</v>
      </c>
      <c r="C850" s="5" t="s">
        <v>886</v>
      </c>
      <c r="D850" s="5" t="s">
        <v>891</v>
      </c>
      <c r="E850" s="6"/>
    </row>
    <row r="851" ht="15.75" customHeight="1" outlineLevel="1">
      <c r="A851" s="3">
        <v>850.0</v>
      </c>
      <c r="B851" s="4">
        <v>5.25005979E8</v>
      </c>
      <c r="C851" s="5" t="s">
        <v>886</v>
      </c>
      <c r="D851" s="5" t="s">
        <v>892</v>
      </c>
      <c r="E851" s="6"/>
    </row>
    <row r="852" ht="15.75" customHeight="1" outlineLevel="1">
      <c r="A852" s="3">
        <v>851.0</v>
      </c>
      <c r="B852" s="4">
        <v>5.25006161E8</v>
      </c>
      <c r="C852" s="5" t="s">
        <v>886</v>
      </c>
      <c r="D852" s="5" t="s">
        <v>893</v>
      </c>
      <c r="E852" s="6"/>
    </row>
    <row r="853" ht="15.75" customHeight="1" outlineLevel="1">
      <c r="A853" s="3">
        <v>852.0</v>
      </c>
      <c r="B853" s="4">
        <v>5.25006147E8</v>
      </c>
      <c r="C853" s="5" t="s">
        <v>886</v>
      </c>
      <c r="D853" s="5" t="s">
        <v>894</v>
      </c>
      <c r="E853" s="6"/>
    </row>
    <row r="854" ht="15.75" customHeight="1" outlineLevel="1">
      <c r="A854" s="3">
        <v>853.0</v>
      </c>
      <c r="B854" s="4">
        <v>5.25006108E8</v>
      </c>
      <c r="C854" s="5" t="s">
        <v>886</v>
      </c>
      <c r="D854" s="5" t="s">
        <v>895</v>
      </c>
      <c r="E854" s="6"/>
    </row>
    <row r="855" ht="15.75" customHeight="1" outlineLevel="1">
      <c r="A855" s="3">
        <v>854.0</v>
      </c>
      <c r="B855" s="4">
        <v>5.25006154E8</v>
      </c>
      <c r="C855" s="5" t="s">
        <v>886</v>
      </c>
      <c r="D855" s="5" t="s">
        <v>896</v>
      </c>
      <c r="E855" s="6"/>
    </row>
    <row r="856" ht="15.75" customHeight="1" outlineLevel="1">
      <c r="A856" s="3">
        <v>855.0</v>
      </c>
      <c r="B856" s="4">
        <v>5.25005859E8</v>
      </c>
      <c r="C856" s="5" t="s">
        <v>886</v>
      </c>
      <c r="D856" s="5" t="s">
        <v>897</v>
      </c>
      <c r="E856" s="6"/>
    </row>
    <row r="857" ht="15.75" customHeight="1" outlineLevel="1">
      <c r="A857" s="3">
        <v>856.0</v>
      </c>
      <c r="B857" s="4">
        <v>5.2500588E8</v>
      </c>
      <c r="C857" s="5" t="s">
        <v>886</v>
      </c>
      <c r="D857" s="5" t="s">
        <v>898</v>
      </c>
      <c r="E857" s="6"/>
    </row>
    <row r="858" ht="15.75" customHeight="1" outlineLevel="1">
      <c r="A858" s="3">
        <v>857.0</v>
      </c>
      <c r="B858" s="4">
        <v>5.25005961E8</v>
      </c>
      <c r="C858" s="5" t="s">
        <v>886</v>
      </c>
      <c r="D858" s="5" t="s">
        <v>899</v>
      </c>
      <c r="E858" s="6"/>
    </row>
    <row r="859" ht="15.75" customHeight="1" outlineLevel="1">
      <c r="A859" s="3">
        <v>858.0</v>
      </c>
      <c r="B859" s="4">
        <v>5.25005898E8</v>
      </c>
      <c r="C859" s="5" t="s">
        <v>886</v>
      </c>
      <c r="D859" s="5" t="s">
        <v>900</v>
      </c>
      <c r="E859" s="6"/>
    </row>
    <row r="860" ht="15.75" customHeight="1" outlineLevel="1">
      <c r="A860" s="3">
        <v>859.0</v>
      </c>
      <c r="B860" s="4">
        <v>5.2500625E8</v>
      </c>
      <c r="C860" s="5" t="s">
        <v>886</v>
      </c>
      <c r="D860" s="5" t="s">
        <v>901</v>
      </c>
      <c r="E860" s="6"/>
    </row>
    <row r="861" ht="15.75" customHeight="1" outlineLevel="1">
      <c r="A861" s="3">
        <v>860.0</v>
      </c>
      <c r="B861" s="4">
        <v>5.25005922E8</v>
      </c>
      <c r="C861" s="5" t="s">
        <v>886</v>
      </c>
      <c r="D861" s="5" t="s">
        <v>902</v>
      </c>
      <c r="E861" s="6"/>
    </row>
    <row r="862" ht="15.75" customHeight="1" outlineLevel="1">
      <c r="A862" s="3">
        <v>861.0</v>
      </c>
      <c r="B862" s="4">
        <v>5.07017058E8</v>
      </c>
      <c r="C862" s="5" t="s">
        <v>903</v>
      </c>
      <c r="D862" s="5" t="s">
        <v>904</v>
      </c>
      <c r="E862" s="6"/>
    </row>
    <row r="863" ht="15.75" customHeight="1" outlineLevel="1">
      <c r="A863" s="3">
        <v>862.0</v>
      </c>
      <c r="B863" s="4">
        <v>5.62044856E8</v>
      </c>
      <c r="C863" s="5" t="s">
        <v>903</v>
      </c>
      <c r="D863" s="5" t="s">
        <v>905</v>
      </c>
      <c r="E863" s="6"/>
    </row>
    <row r="864" ht="15.75" customHeight="1" outlineLevel="1">
      <c r="A864" s="3">
        <v>863.0</v>
      </c>
      <c r="B864" s="4">
        <v>5.62055216E8</v>
      </c>
      <c r="C864" s="5" t="s">
        <v>903</v>
      </c>
      <c r="D864" s="5" t="s">
        <v>906</v>
      </c>
      <c r="E864" s="6"/>
    </row>
    <row r="865" ht="15.75" customHeight="1" outlineLevel="1">
      <c r="A865" s="3">
        <v>864.0</v>
      </c>
      <c r="B865" s="4">
        <v>5.54003246E8</v>
      </c>
      <c r="C865" s="5" t="s">
        <v>903</v>
      </c>
      <c r="D865" s="5" t="s">
        <v>907</v>
      </c>
      <c r="E865" s="6"/>
    </row>
    <row r="866" ht="15.75" customHeight="1" outlineLevel="1">
      <c r="A866" s="3">
        <v>865.0</v>
      </c>
      <c r="B866" s="4">
        <v>5.4101838E8</v>
      </c>
      <c r="C866" s="5" t="s">
        <v>903</v>
      </c>
      <c r="D866" s="5" t="s">
        <v>908</v>
      </c>
      <c r="E866" s="6"/>
    </row>
    <row r="867" ht="15.75" customHeight="1" outlineLevel="1">
      <c r="A867" s="3">
        <v>866.0</v>
      </c>
      <c r="B867" s="4">
        <v>5.46011349E8</v>
      </c>
      <c r="C867" s="5" t="s">
        <v>903</v>
      </c>
      <c r="D867" s="5" t="s">
        <v>909</v>
      </c>
      <c r="E867" s="6"/>
    </row>
    <row r="868" ht="15.75" customHeight="1" outlineLevel="1">
      <c r="A868" s="3">
        <v>867.0</v>
      </c>
      <c r="B868" s="4">
        <v>5.43001134E8</v>
      </c>
      <c r="C868" s="5" t="s">
        <v>903</v>
      </c>
      <c r="D868" s="5" t="s">
        <v>910</v>
      </c>
      <c r="E868" s="6"/>
    </row>
    <row r="869" ht="15.75" customHeight="1" outlineLevel="1">
      <c r="A869" s="3">
        <v>868.0</v>
      </c>
      <c r="B869" s="4">
        <v>5.45011138E8</v>
      </c>
      <c r="C869" s="5" t="s">
        <v>903</v>
      </c>
      <c r="D869" s="5" t="s">
        <v>911</v>
      </c>
      <c r="E869" s="6"/>
    </row>
    <row r="870" ht="15.75" customHeight="1" outlineLevel="1">
      <c r="A870" s="3">
        <v>869.0</v>
      </c>
      <c r="B870" s="4">
        <v>5.45011434E8</v>
      </c>
      <c r="C870" s="5" t="s">
        <v>903</v>
      </c>
      <c r="D870" s="5" t="s">
        <v>912</v>
      </c>
      <c r="E870" s="6"/>
    </row>
    <row r="871" ht="15.75" customHeight="1" outlineLevel="1">
      <c r="A871" s="3">
        <v>870.0</v>
      </c>
      <c r="B871" s="4">
        <v>5.2200894E8</v>
      </c>
      <c r="C871" s="5" t="s">
        <v>903</v>
      </c>
      <c r="D871" s="5" t="s">
        <v>913</v>
      </c>
      <c r="E871" s="6"/>
    </row>
    <row r="872" ht="15.75" customHeight="1" outlineLevel="1">
      <c r="A872" s="3">
        <v>871.0</v>
      </c>
      <c r="B872" s="4">
        <v>5.23000855E8</v>
      </c>
      <c r="C872" s="5" t="s">
        <v>903</v>
      </c>
      <c r="D872" s="5" t="s">
        <v>914</v>
      </c>
      <c r="E872" s="6"/>
    </row>
    <row r="873" ht="15.75" customHeight="1" outlineLevel="1">
      <c r="A873" s="3">
        <v>872.0</v>
      </c>
      <c r="B873" s="4">
        <v>5.62076449E8</v>
      </c>
      <c r="C873" s="5" t="s">
        <v>903</v>
      </c>
      <c r="D873" s="5" t="s">
        <v>915</v>
      </c>
      <c r="E873" s="6"/>
    </row>
    <row r="874" ht="15.75" customHeight="1" outlineLevel="1">
      <c r="A874" s="3">
        <v>873.0</v>
      </c>
      <c r="B874" s="4">
        <v>5.44002532E8</v>
      </c>
      <c r="C874" s="5" t="s">
        <v>903</v>
      </c>
      <c r="D874" s="5" t="s">
        <v>916</v>
      </c>
      <c r="E874" s="6"/>
    </row>
    <row r="875" ht="15.75" customHeight="1" outlineLevel="1">
      <c r="A875" s="3">
        <v>874.0</v>
      </c>
      <c r="B875" s="4">
        <v>5.42009645E8</v>
      </c>
      <c r="C875" s="5" t="s">
        <v>903</v>
      </c>
      <c r="D875" s="5" t="s">
        <v>917</v>
      </c>
      <c r="E875" s="6"/>
    </row>
    <row r="876" ht="15.75" customHeight="1" outlineLevel="1">
      <c r="A876" s="3">
        <v>875.0</v>
      </c>
      <c r="B876" s="4">
        <v>5.44013446E8</v>
      </c>
      <c r="C876" s="5" t="s">
        <v>903</v>
      </c>
      <c r="D876" s="5" t="s">
        <v>918</v>
      </c>
      <c r="E876" s="6"/>
    </row>
    <row r="877" ht="15.75" customHeight="1" outlineLevel="1">
      <c r="A877" s="3">
        <v>876.0</v>
      </c>
      <c r="B877" s="4">
        <v>5.26005562E8</v>
      </c>
      <c r="C877" s="5" t="s">
        <v>919</v>
      </c>
      <c r="D877" s="5" t="s">
        <v>920</v>
      </c>
      <c r="E877" s="6"/>
    </row>
    <row r="878" ht="15.75" customHeight="1" outlineLevel="1">
      <c r="A878" s="3">
        <v>877.0</v>
      </c>
      <c r="B878" s="4">
        <v>5.26013186E8</v>
      </c>
      <c r="C878" s="5" t="s">
        <v>919</v>
      </c>
      <c r="D878" s="5" t="s">
        <v>921</v>
      </c>
      <c r="E878" s="6"/>
    </row>
    <row r="879" ht="15.75" customHeight="1" outlineLevel="1">
      <c r="A879" s="3">
        <v>878.0</v>
      </c>
      <c r="B879" s="4">
        <v>5.2601321E8</v>
      </c>
      <c r="C879" s="5" t="s">
        <v>919</v>
      </c>
      <c r="D879" s="5" t="s">
        <v>922</v>
      </c>
      <c r="E879" s="6"/>
    </row>
    <row r="880" ht="15.75" customHeight="1" outlineLevel="1">
      <c r="A880" s="3">
        <v>879.0</v>
      </c>
      <c r="B880" s="4">
        <v>5.26013316E8</v>
      </c>
      <c r="C880" s="5" t="s">
        <v>919</v>
      </c>
      <c r="D880" s="5" t="s">
        <v>923</v>
      </c>
      <c r="E880" s="6"/>
    </row>
    <row r="881" ht="15.75" customHeight="1" outlineLevel="1">
      <c r="A881" s="3">
        <v>880.0</v>
      </c>
      <c r="B881" s="4">
        <v>5.26013161E8</v>
      </c>
      <c r="C881" s="5" t="s">
        <v>919</v>
      </c>
      <c r="D881" s="5" t="s">
        <v>924</v>
      </c>
      <c r="E881" s="6"/>
    </row>
    <row r="882" ht="15.75" customHeight="1" outlineLevel="1">
      <c r="A882" s="3">
        <v>881.0</v>
      </c>
      <c r="B882" s="4">
        <v>5.26013193E8</v>
      </c>
      <c r="C882" s="5" t="s">
        <v>919</v>
      </c>
      <c r="D882" s="5" t="s">
        <v>925</v>
      </c>
      <c r="E882" s="6"/>
    </row>
    <row r="883" ht="15.75" customHeight="1" outlineLevel="1">
      <c r="A883" s="3">
        <v>882.0</v>
      </c>
      <c r="B883" s="4">
        <v>5.26013355E8</v>
      </c>
      <c r="C883" s="5" t="s">
        <v>919</v>
      </c>
      <c r="D883" s="5" t="s">
        <v>926</v>
      </c>
      <c r="E883" s="6"/>
    </row>
    <row r="884" ht="15.75" customHeight="1" outlineLevel="1">
      <c r="A884" s="3">
        <v>883.0</v>
      </c>
      <c r="B884" s="4">
        <v>5.26013348E8</v>
      </c>
      <c r="C884" s="5" t="s">
        <v>919</v>
      </c>
      <c r="D884" s="5" t="s">
        <v>927</v>
      </c>
      <c r="E884" s="6"/>
    </row>
    <row r="885" ht="15.75" customHeight="1" outlineLevel="1">
      <c r="A885" s="3">
        <v>884.0</v>
      </c>
      <c r="B885" s="4">
        <v>5.26003766E8</v>
      </c>
      <c r="C885" s="5" t="s">
        <v>919</v>
      </c>
      <c r="D885" s="5" t="s">
        <v>928</v>
      </c>
      <c r="E885" s="6"/>
    </row>
    <row r="886" ht="15.75" customHeight="1" outlineLevel="1">
      <c r="A886" s="3">
        <v>885.0</v>
      </c>
      <c r="B886" s="4">
        <v>5.26013154E8</v>
      </c>
      <c r="C886" s="5" t="s">
        <v>919</v>
      </c>
      <c r="D886" s="5" t="s">
        <v>929</v>
      </c>
      <c r="E886" s="6"/>
    </row>
    <row r="887" ht="15.75" customHeight="1" outlineLevel="1">
      <c r="A887" s="3">
        <v>886.0</v>
      </c>
      <c r="B887" s="4">
        <v>5.26013098E8</v>
      </c>
      <c r="C887" s="5" t="s">
        <v>919</v>
      </c>
      <c r="D887" s="5" t="s">
        <v>930</v>
      </c>
      <c r="E887" s="6"/>
    </row>
    <row r="888" ht="15.75" customHeight="1" outlineLevel="1">
      <c r="A888" s="3">
        <v>887.0</v>
      </c>
      <c r="B888" s="4">
        <v>5.26013429E8</v>
      </c>
      <c r="C888" s="5" t="s">
        <v>919</v>
      </c>
      <c r="D888" s="5" t="s">
        <v>931</v>
      </c>
      <c r="E888" s="6"/>
    </row>
    <row r="889" ht="15.75" customHeight="1" outlineLevel="1">
      <c r="A889" s="3">
        <v>888.0</v>
      </c>
      <c r="B889" s="4">
        <v>5.26013387E8</v>
      </c>
      <c r="C889" s="5" t="s">
        <v>919</v>
      </c>
      <c r="D889" s="5" t="s">
        <v>932</v>
      </c>
      <c r="E889" s="6"/>
    </row>
    <row r="890" ht="15.75" customHeight="1" outlineLevel="1">
      <c r="A890" s="3">
        <v>889.0</v>
      </c>
      <c r="B890" s="4">
        <v>5.2601333E8</v>
      </c>
      <c r="C890" s="5" t="s">
        <v>919</v>
      </c>
      <c r="D890" s="5" t="s">
        <v>933</v>
      </c>
      <c r="E890" s="6"/>
    </row>
    <row r="891" ht="15.75" customHeight="1" outlineLevel="1">
      <c r="A891" s="3">
        <v>890.0</v>
      </c>
      <c r="B891" s="4">
        <v>5.26013235E8</v>
      </c>
      <c r="C891" s="5" t="s">
        <v>919</v>
      </c>
      <c r="D891" s="5" t="s">
        <v>934</v>
      </c>
      <c r="E891" s="6"/>
    </row>
    <row r="892" ht="15.75" customHeight="1" outlineLevel="1">
      <c r="A892" s="3">
        <v>891.0</v>
      </c>
      <c r="B892" s="4">
        <v>5.26013274E8</v>
      </c>
      <c r="C892" s="5" t="s">
        <v>919</v>
      </c>
      <c r="D892" s="5" t="s">
        <v>935</v>
      </c>
      <c r="E892" s="6"/>
    </row>
    <row r="893" ht="15.75" customHeight="1" outlineLevel="1">
      <c r="A893" s="3">
        <v>892.0</v>
      </c>
      <c r="B893" s="4">
        <v>5.2601337E8</v>
      </c>
      <c r="C893" s="5" t="s">
        <v>919</v>
      </c>
      <c r="D893" s="5" t="s">
        <v>936</v>
      </c>
      <c r="E893" s="6"/>
    </row>
    <row r="894" ht="15.75" customHeight="1" outlineLevel="1">
      <c r="A894" s="3">
        <v>893.0</v>
      </c>
      <c r="B894" s="4">
        <v>5.26003886E8</v>
      </c>
      <c r="C894" s="5" t="s">
        <v>919</v>
      </c>
      <c r="D894" s="5" t="s">
        <v>937</v>
      </c>
      <c r="E894" s="6"/>
    </row>
    <row r="895" ht="15.75" customHeight="1" outlineLevel="1">
      <c r="A895" s="3">
        <v>894.0</v>
      </c>
      <c r="B895" s="4">
        <v>5.26013027E8</v>
      </c>
      <c r="C895" s="5" t="s">
        <v>919</v>
      </c>
      <c r="D895" s="5" t="s">
        <v>938</v>
      </c>
      <c r="E895" s="6"/>
    </row>
    <row r="896" ht="15.75" customHeight="1" outlineLevel="1">
      <c r="A896" s="3">
        <v>895.0</v>
      </c>
      <c r="B896" s="4">
        <v>5.26013323E8</v>
      </c>
      <c r="C896" s="5" t="s">
        <v>919</v>
      </c>
      <c r="D896" s="5" t="s">
        <v>939</v>
      </c>
      <c r="E896" s="6"/>
    </row>
    <row r="897" ht="15.75" customHeight="1" outlineLevel="1">
      <c r="A897" s="3">
        <v>896.0</v>
      </c>
      <c r="B897" s="4">
        <v>5.2600793E8</v>
      </c>
      <c r="C897" s="5" t="s">
        <v>919</v>
      </c>
      <c r="D897" s="5" t="s">
        <v>940</v>
      </c>
      <c r="E897" s="6"/>
    </row>
    <row r="898" ht="15.75" customHeight="1" outlineLevel="1">
      <c r="A898" s="3">
        <v>897.0</v>
      </c>
      <c r="B898" s="4">
        <v>5.26013179E8</v>
      </c>
      <c r="C898" s="5" t="s">
        <v>919</v>
      </c>
      <c r="D898" s="5" t="s">
        <v>941</v>
      </c>
      <c r="E898" s="6"/>
    </row>
    <row r="899" ht="15.75" customHeight="1" outlineLevel="1">
      <c r="A899" s="3">
        <v>898.0</v>
      </c>
      <c r="B899" s="4">
        <v>5.26013242E8</v>
      </c>
      <c r="C899" s="5" t="s">
        <v>919</v>
      </c>
      <c r="D899" s="5" t="s">
        <v>942</v>
      </c>
      <c r="E899" s="6"/>
    </row>
    <row r="900" ht="15.75" customHeight="1" outlineLevel="1">
      <c r="A900" s="3">
        <v>899.0</v>
      </c>
      <c r="B900" s="4">
        <v>5.26013299E8</v>
      </c>
      <c r="C900" s="5" t="s">
        <v>919</v>
      </c>
      <c r="D900" s="5" t="s">
        <v>943</v>
      </c>
      <c r="E900" s="6"/>
    </row>
    <row r="901" ht="15.75" customHeight="1" outlineLevel="1">
      <c r="A901" s="3">
        <v>900.0</v>
      </c>
      <c r="B901" s="4">
        <v>5.26004128E8</v>
      </c>
      <c r="C901" s="5" t="s">
        <v>919</v>
      </c>
      <c r="D901" s="5" t="s">
        <v>944</v>
      </c>
      <c r="E901" s="6"/>
    </row>
    <row r="902" ht="15.75" customHeight="1" outlineLevel="1">
      <c r="A902" s="3">
        <v>901.0</v>
      </c>
      <c r="B902" s="4">
        <v>5.26012834E8</v>
      </c>
      <c r="C902" s="5" t="s">
        <v>919</v>
      </c>
      <c r="D902" s="5" t="s">
        <v>945</v>
      </c>
      <c r="E902" s="6"/>
    </row>
    <row r="903" ht="15.75" customHeight="1" outlineLevel="1">
      <c r="A903" s="3">
        <v>902.0</v>
      </c>
      <c r="B903" s="4">
        <v>5.26013228E8</v>
      </c>
      <c r="C903" s="5" t="s">
        <v>919</v>
      </c>
      <c r="D903" s="5" t="s">
        <v>946</v>
      </c>
      <c r="E903" s="6"/>
    </row>
    <row r="904" ht="15.75" customHeight="1" outlineLevel="1">
      <c r="A904" s="3">
        <v>903.0</v>
      </c>
      <c r="B904" s="4">
        <v>5.27002853E8</v>
      </c>
      <c r="C904" s="5" t="s">
        <v>947</v>
      </c>
      <c r="D904" s="5" t="s">
        <v>948</v>
      </c>
      <c r="E904" s="6"/>
    </row>
    <row r="905" ht="15.75" customHeight="1" outlineLevel="1">
      <c r="A905" s="3">
        <v>904.0</v>
      </c>
      <c r="B905" s="4">
        <v>5.27003159E8</v>
      </c>
      <c r="C905" s="5" t="s">
        <v>947</v>
      </c>
      <c r="D905" s="5" t="s">
        <v>949</v>
      </c>
      <c r="E905" s="6"/>
    </row>
    <row r="906" ht="15.75" customHeight="1" outlineLevel="1">
      <c r="A906" s="3">
        <v>905.0</v>
      </c>
      <c r="B906" s="4">
        <v>5.27003021E8</v>
      </c>
      <c r="C906" s="5" t="s">
        <v>947</v>
      </c>
      <c r="D906" s="5" t="s">
        <v>950</v>
      </c>
      <c r="E906" s="6"/>
    </row>
    <row r="907" ht="15.75" customHeight="1" outlineLevel="1">
      <c r="A907" s="3">
        <v>906.0</v>
      </c>
      <c r="B907" s="4">
        <v>5.2700291E8</v>
      </c>
      <c r="C907" s="5" t="s">
        <v>947</v>
      </c>
      <c r="D907" s="5" t="s">
        <v>951</v>
      </c>
      <c r="E907" s="6"/>
    </row>
    <row r="908" ht="15.75" customHeight="1" outlineLevel="1">
      <c r="A908" s="3">
        <v>907.0</v>
      </c>
      <c r="B908" s="4">
        <v>5.27002927E8</v>
      </c>
      <c r="C908" s="5" t="s">
        <v>947</v>
      </c>
      <c r="D908" s="5" t="s">
        <v>952</v>
      </c>
      <c r="E908" s="6"/>
    </row>
    <row r="909" ht="15.75" customHeight="1" outlineLevel="1">
      <c r="A909" s="3">
        <v>908.0</v>
      </c>
      <c r="B909" s="4">
        <v>5.27003092E8</v>
      </c>
      <c r="C909" s="5" t="s">
        <v>947</v>
      </c>
      <c r="D909" s="5" t="s">
        <v>953</v>
      </c>
      <c r="E909" s="6"/>
    </row>
    <row r="910" ht="15.75" customHeight="1" outlineLevel="1">
      <c r="A910" s="3">
        <v>909.0</v>
      </c>
      <c r="B910" s="4">
        <v>5.27003085E8</v>
      </c>
      <c r="C910" s="5" t="s">
        <v>947</v>
      </c>
      <c r="D910" s="5" t="s">
        <v>954</v>
      </c>
      <c r="E910" s="6"/>
    </row>
    <row r="911" ht="15.75" customHeight="1" outlineLevel="1">
      <c r="A911" s="3">
        <v>910.0</v>
      </c>
      <c r="B911" s="4">
        <v>5.27002846E8</v>
      </c>
      <c r="C911" s="5" t="s">
        <v>947</v>
      </c>
      <c r="D911" s="5" t="s">
        <v>955</v>
      </c>
      <c r="E911" s="6"/>
    </row>
    <row r="912" ht="15.75" customHeight="1" outlineLevel="1">
      <c r="A912" s="3">
        <v>911.0</v>
      </c>
      <c r="B912" s="4">
        <v>5.27002885E8</v>
      </c>
      <c r="C912" s="5" t="s">
        <v>947</v>
      </c>
      <c r="D912" s="5" t="s">
        <v>956</v>
      </c>
      <c r="E912" s="6"/>
    </row>
    <row r="913" ht="15.75" customHeight="1" outlineLevel="1">
      <c r="A913" s="3">
        <v>912.0</v>
      </c>
      <c r="B913" s="4">
        <v>5.27002878E8</v>
      </c>
      <c r="C913" s="5" t="s">
        <v>947</v>
      </c>
      <c r="D913" s="5" t="s">
        <v>957</v>
      </c>
      <c r="E913" s="6"/>
    </row>
    <row r="914" ht="15.75" customHeight="1" outlineLevel="1">
      <c r="A914" s="3">
        <v>913.0</v>
      </c>
      <c r="B914" s="4">
        <v>5.2700298E8</v>
      </c>
      <c r="C914" s="5" t="s">
        <v>947</v>
      </c>
      <c r="D914" s="5" t="s">
        <v>958</v>
      </c>
      <c r="E914" s="6"/>
    </row>
    <row r="915" ht="15.75" customHeight="1" outlineLevel="1">
      <c r="A915" s="3">
        <v>914.0</v>
      </c>
      <c r="B915" s="4">
        <v>5.27002902E8</v>
      </c>
      <c r="C915" s="5" t="s">
        <v>947</v>
      </c>
      <c r="D915" s="5" t="s">
        <v>959</v>
      </c>
      <c r="E915" s="6"/>
    </row>
    <row r="916" ht="15.75" customHeight="1" outlineLevel="1">
      <c r="A916" s="3">
        <v>915.0</v>
      </c>
      <c r="B916" s="4">
        <v>5.27002839E8</v>
      </c>
      <c r="C916" s="5" t="s">
        <v>947</v>
      </c>
      <c r="D916" s="5" t="s">
        <v>960</v>
      </c>
      <c r="E916" s="6"/>
    </row>
    <row r="917" ht="15.75" customHeight="1" outlineLevel="1">
      <c r="A917" s="3">
        <v>916.0</v>
      </c>
      <c r="B917" s="4">
        <v>5.27002966E8</v>
      </c>
      <c r="C917" s="5" t="s">
        <v>947</v>
      </c>
      <c r="D917" s="5" t="s">
        <v>961</v>
      </c>
      <c r="E917" s="6"/>
    </row>
    <row r="918" ht="15.75" customHeight="1" outlineLevel="1">
      <c r="A918" s="3">
        <v>917.0</v>
      </c>
      <c r="B918" s="4">
        <v>5.27001592E8</v>
      </c>
      <c r="C918" s="5" t="s">
        <v>947</v>
      </c>
      <c r="D918" s="5" t="s">
        <v>962</v>
      </c>
      <c r="E918" s="6"/>
    </row>
    <row r="919" ht="15.75" customHeight="1" outlineLevel="1">
      <c r="A919" s="3">
        <v>918.0</v>
      </c>
      <c r="B919" s="4">
        <v>5.27002892E8</v>
      </c>
      <c r="C919" s="5" t="s">
        <v>947</v>
      </c>
      <c r="D919" s="5" t="s">
        <v>963</v>
      </c>
      <c r="E919" s="6"/>
    </row>
    <row r="920" ht="15.75" customHeight="1" outlineLevel="1">
      <c r="A920" s="3">
        <v>919.0</v>
      </c>
      <c r="B920" s="4">
        <v>5.27002934E8</v>
      </c>
      <c r="C920" s="5" t="s">
        <v>947</v>
      </c>
      <c r="D920" s="5" t="s">
        <v>964</v>
      </c>
      <c r="E920" s="6"/>
    </row>
    <row r="921" ht="15.75" customHeight="1" outlineLevel="1">
      <c r="A921" s="3">
        <v>920.0</v>
      </c>
      <c r="B921" s="4">
        <v>5.27003014E8</v>
      </c>
      <c r="C921" s="5" t="s">
        <v>947</v>
      </c>
      <c r="D921" s="5" t="s">
        <v>965</v>
      </c>
      <c r="E921" s="6"/>
    </row>
    <row r="922" ht="15.75" customHeight="1" outlineLevel="1">
      <c r="A922" s="3">
        <v>921.0</v>
      </c>
      <c r="B922" s="4">
        <v>5.27003134E8</v>
      </c>
      <c r="C922" s="5" t="s">
        <v>947</v>
      </c>
      <c r="D922" s="5" t="s">
        <v>966</v>
      </c>
      <c r="E922" s="6"/>
    </row>
    <row r="923" ht="15.75" customHeight="1" outlineLevel="1">
      <c r="A923" s="3">
        <v>922.0</v>
      </c>
      <c r="B923" s="4">
        <v>5.2700286E8</v>
      </c>
      <c r="C923" s="5" t="s">
        <v>947</v>
      </c>
      <c r="D923" s="5" t="s">
        <v>967</v>
      </c>
      <c r="E923" s="6"/>
    </row>
    <row r="924" ht="15.75" customHeight="1" outlineLevel="1">
      <c r="A924" s="3">
        <v>923.0</v>
      </c>
      <c r="B924" s="4">
        <v>5.27003871E8</v>
      </c>
      <c r="C924" s="5" t="s">
        <v>947</v>
      </c>
      <c r="D924" s="5" t="s">
        <v>968</v>
      </c>
      <c r="E924" s="6"/>
    </row>
    <row r="925" ht="15.75" customHeight="1" outlineLevel="1">
      <c r="A925" s="3">
        <v>924.0</v>
      </c>
      <c r="B925" s="4">
        <v>5.27002941E8</v>
      </c>
      <c r="C925" s="5" t="s">
        <v>947</v>
      </c>
      <c r="D925" s="5" t="s">
        <v>969</v>
      </c>
      <c r="E925" s="6"/>
    </row>
    <row r="926" ht="15.75" customHeight="1" outlineLevel="1">
      <c r="A926" s="3">
        <v>925.0</v>
      </c>
      <c r="B926" s="4">
        <v>5.29010458E8</v>
      </c>
      <c r="C926" s="5" t="s">
        <v>970</v>
      </c>
      <c r="D926" s="5" t="s">
        <v>971</v>
      </c>
      <c r="E926" s="6"/>
    </row>
    <row r="927" ht="15.75" customHeight="1" outlineLevel="1">
      <c r="A927" s="3">
        <v>926.0</v>
      </c>
      <c r="B927" s="4">
        <v>5.29010592E8</v>
      </c>
      <c r="C927" s="5" t="s">
        <v>970</v>
      </c>
      <c r="D927" s="5" t="s">
        <v>972</v>
      </c>
      <c r="E927" s="6"/>
    </row>
    <row r="928" ht="15.75" customHeight="1" outlineLevel="1">
      <c r="A928" s="3">
        <v>927.0</v>
      </c>
      <c r="B928" s="4">
        <v>5.29009967E8</v>
      </c>
      <c r="C928" s="5" t="s">
        <v>970</v>
      </c>
      <c r="D928" s="5" t="s">
        <v>973</v>
      </c>
      <c r="E928" s="6"/>
    </row>
    <row r="929" ht="15.75" customHeight="1" outlineLevel="1">
      <c r="A929" s="3">
        <v>928.0</v>
      </c>
      <c r="B929" s="4">
        <v>5.29006934E8</v>
      </c>
      <c r="C929" s="5" t="s">
        <v>970</v>
      </c>
      <c r="D929" s="5" t="s">
        <v>974</v>
      </c>
      <c r="E929" s="6"/>
    </row>
    <row r="930" ht="15.75" customHeight="1" outlineLevel="1">
      <c r="A930" s="3">
        <v>929.0</v>
      </c>
      <c r="B930" s="4">
        <v>5.2900934E8</v>
      </c>
      <c r="C930" s="5" t="s">
        <v>970</v>
      </c>
      <c r="D930" s="5" t="s">
        <v>975</v>
      </c>
      <c r="E930" s="6"/>
    </row>
    <row r="931" ht="15.75" customHeight="1" outlineLevel="1">
      <c r="A931" s="3">
        <v>930.0</v>
      </c>
      <c r="B931" s="4">
        <v>5.29010377E8</v>
      </c>
      <c r="C931" s="5" t="s">
        <v>970</v>
      </c>
      <c r="D931" s="5" t="s">
        <v>976</v>
      </c>
      <c r="E931" s="6"/>
    </row>
    <row r="932" ht="15.75" customHeight="1" outlineLevel="1">
      <c r="A932" s="3">
        <v>931.0</v>
      </c>
      <c r="B932" s="4">
        <v>5.29009318E8</v>
      </c>
      <c r="C932" s="5" t="s">
        <v>970</v>
      </c>
      <c r="D932" s="5" t="s">
        <v>977</v>
      </c>
      <c r="E932" s="6"/>
    </row>
    <row r="933" ht="15.75" customHeight="1" outlineLevel="1">
      <c r="A933" s="3">
        <v>932.0</v>
      </c>
      <c r="B933" s="4">
        <v>5.2900966E8</v>
      </c>
      <c r="C933" s="5" t="s">
        <v>970</v>
      </c>
      <c r="D933" s="5" t="s">
        <v>978</v>
      </c>
      <c r="E933" s="6"/>
    </row>
    <row r="934" ht="15.75" customHeight="1" outlineLevel="1">
      <c r="A934" s="3">
        <v>933.0</v>
      </c>
      <c r="B934" s="4">
        <v>5.29010401E8</v>
      </c>
      <c r="C934" s="5" t="s">
        <v>970</v>
      </c>
      <c r="D934" s="5" t="s">
        <v>979</v>
      </c>
      <c r="E934" s="6"/>
    </row>
    <row r="935" ht="15.75" customHeight="1" outlineLevel="1">
      <c r="A935" s="3">
        <v>934.0</v>
      </c>
      <c r="B935" s="4">
        <v>5.29009981E8</v>
      </c>
      <c r="C935" s="5" t="s">
        <v>970</v>
      </c>
      <c r="D935" s="5" t="s">
        <v>980</v>
      </c>
      <c r="E935" s="6"/>
    </row>
    <row r="936" ht="15.75" customHeight="1" outlineLevel="1">
      <c r="A936" s="3">
        <v>935.0</v>
      </c>
      <c r="B936" s="4">
        <v>5.2901048E8</v>
      </c>
      <c r="C936" s="5" t="s">
        <v>970</v>
      </c>
      <c r="D936" s="5" t="s">
        <v>981</v>
      </c>
      <c r="E936" s="6"/>
    </row>
    <row r="937" ht="15.75" customHeight="1" outlineLevel="1">
      <c r="A937" s="3">
        <v>936.0</v>
      </c>
      <c r="B937" s="4">
        <v>5.2901056E8</v>
      </c>
      <c r="C937" s="5" t="s">
        <v>970</v>
      </c>
      <c r="D937" s="5" t="s">
        <v>982</v>
      </c>
      <c r="E937" s="6"/>
    </row>
    <row r="938" ht="15.75" customHeight="1" outlineLevel="1">
      <c r="A938" s="3">
        <v>937.0</v>
      </c>
      <c r="B938" s="4">
        <v>5.29010426E8</v>
      </c>
      <c r="C938" s="5" t="s">
        <v>970</v>
      </c>
      <c r="D938" s="5" t="s">
        <v>983</v>
      </c>
      <c r="E938" s="6"/>
    </row>
    <row r="939" ht="15.75" customHeight="1" outlineLevel="1">
      <c r="A939" s="3">
        <v>938.0</v>
      </c>
      <c r="B939" s="4">
        <v>5.2900991E8</v>
      </c>
      <c r="C939" s="5" t="s">
        <v>970</v>
      </c>
      <c r="D939" s="5" t="s">
        <v>984</v>
      </c>
      <c r="E939" s="6"/>
    </row>
    <row r="940" ht="15.75" customHeight="1" outlineLevel="1">
      <c r="A940" s="3">
        <v>939.0</v>
      </c>
      <c r="B940" s="4">
        <v>5.29009357E8</v>
      </c>
      <c r="C940" s="5" t="s">
        <v>970</v>
      </c>
      <c r="D940" s="5" t="s">
        <v>985</v>
      </c>
      <c r="E940" s="6"/>
    </row>
    <row r="941" ht="15.75" customHeight="1" outlineLevel="1">
      <c r="A941" s="3">
        <v>940.0</v>
      </c>
      <c r="B941" s="4">
        <v>5.29007039E8</v>
      </c>
      <c r="C941" s="5" t="s">
        <v>970</v>
      </c>
      <c r="D941" s="5" t="s">
        <v>986</v>
      </c>
      <c r="E941" s="6"/>
    </row>
    <row r="942" ht="15.75" customHeight="1" outlineLevel="1">
      <c r="A942" s="3">
        <v>941.0</v>
      </c>
      <c r="B942" s="4">
        <v>5.2901061E8</v>
      </c>
      <c r="C942" s="5" t="s">
        <v>970</v>
      </c>
      <c r="D942" s="5" t="s">
        <v>987</v>
      </c>
      <c r="E942" s="6"/>
    </row>
    <row r="943" ht="15.75" customHeight="1" outlineLevel="1">
      <c r="A943" s="3">
        <v>942.0</v>
      </c>
      <c r="B943" s="4">
        <v>5.29009974E8</v>
      </c>
      <c r="C943" s="5" t="s">
        <v>970</v>
      </c>
      <c r="D943" s="5" t="s">
        <v>988</v>
      </c>
      <c r="E943" s="6"/>
    </row>
    <row r="944" ht="15.75" customHeight="1" outlineLevel="1">
      <c r="A944" s="3">
        <v>943.0</v>
      </c>
      <c r="B944" s="4">
        <v>5.29006941E8</v>
      </c>
      <c r="C944" s="5" t="s">
        <v>970</v>
      </c>
      <c r="D944" s="5" t="s">
        <v>989</v>
      </c>
      <c r="E944" s="6"/>
    </row>
    <row r="945" ht="15.75" customHeight="1" outlineLevel="1">
      <c r="A945" s="3">
        <v>944.0</v>
      </c>
      <c r="B945" s="4">
        <v>5.29009734E8</v>
      </c>
      <c r="C945" s="5" t="s">
        <v>970</v>
      </c>
      <c r="D945" s="5" t="s">
        <v>990</v>
      </c>
      <c r="E945" s="6"/>
    </row>
    <row r="946" ht="15.75" customHeight="1" outlineLevel="1">
      <c r="A946" s="3">
        <v>945.0</v>
      </c>
      <c r="B946" s="4">
        <v>5.29009283E8</v>
      </c>
      <c r="C946" s="5" t="s">
        <v>970</v>
      </c>
      <c r="D946" s="5" t="s">
        <v>991</v>
      </c>
      <c r="E946" s="6"/>
    </row>
    <row r="947" ht="15.75" customHeight="1" outlineLevel="1">
      <c r="A947" s="3">
        <v>946.0</v>
      </c>
      <c r="B947" s="4">
        <v>5.29009325E8</v>
      </c>
      <c r="C947" s="5" t="s">
        <v>970</v>
      </c>
      <c r="D947" s="5" t="s">
        <v>992</v>
      </c>
      <c r="E947" s="6"/>
    </row>
    <row r="948" ht="15.75" customHeight="1" outlineLevel="1">
      <c r="A948" s="3">
        <v>947.0</v>
      </c>
      <c r="B948" s="4">
        <v>5.29010465E8</v>
      </c>
      <c r="C948" s="5" t="s">
        <v>970</v>
      </c>
      <c r="D948" s="5" t="s">
        <v>993</v>
      </c>
      <c r="E948" s="6"/>
    </row>
    <row r="949" ht="15.75" customHeight="1" outlineLevel="1">
      <c r="A949" s="3">
        <v>948.0</v>
      </c>
      <c r="B949" s="4">
        <v>5.29010627E8</v>
      </c>
      <c r="C949" s="5" t="s">
        <v>970</v>
      </c>
      <c r="D949" s="5" t="s">
        <v>994</v>
      </c>
      <c r="E949" s="6"/>
    </row>
    <row r="950" ht="15.75" customHeight="1" outlineLevel="1">
      <c r="A950" s="3">
        <v>949.0</v>
      </c>
      <c r="B950" s="4">
        <v>5.29010578E8</v>
      </c>
      <c r="C950" s="5" t="s">
        <v>970</v>
      </c>
      <c r="D950" s="5" t="s">
        <v>995</v>
      </c>
      <c r="E950" s="6"/>
    </row>
    <row r="951" ht="15.75" customHeight="1" outlineLevel="1">
      <c r="A951" s="3">
        <v>950.0</v>
      </c>
      <c r="B951" s="4">
        <v>5.2901044E8</v>
      </c>
      <c r="C951" s="5" t="s">
        <v>970</v>
      </c>
      <c r="D951" s="5" t="s">
        <v>996</v>
      </c>
      <c r="E951" s="6"/>
    </row>
    <row r="952" ht="15.75" customHeight="1" outlineLevel="1">
      <c r="A952" s="3">
        <v>951.0</v>
      </c>
      <c r="B952" s="4">
        <v>5.29009942E8</v>
      </c>
      <c r="C952" s="5" t="s">
        <v>970</v>
      </c>
      <c r="D952" s="5" t="s">
        <v>997</v>
      </c>
      <c r="E952" s="6"/>
    </row>
    <row r="953" ht="15.75" customHeight="1" outlineLevel="1">
      <c r="A953" s="3">
        <v>952.0</v>
      </c>
      <c r="B953" s="4">
        <v>5.29010666E8</v>
      </c>
      <c r="C953" s="5" t="s">
        <v>970</v>
      </c>
      <c r="D953" s="5" t="s">
        <v>998</v>
      </c>
      <c r="E953" s="6"/>
    </row>
    <row r="954" ht="15.75" customHeight="1" outlineLevel="1">
      <c r="A954" s="3">
        <v>953.0</v>
      </c>
      <c r="B954" s="4">
        <v>5.29009999E8</v>
      </c>
      <c r="C954" s="5" t="s">
        <v>970</v>
      </c>
      <c r="D954" s="5" t="s">
        <v>999</v>
      </c>
      <c r="E954" s="6"/>
    </row>
    <row r="955" ht="15.75" customHeight="1" outlineLevel="1">
      <c r="A955" s="3">
        <v>954.0</v>
      </c>
      <c r="B955" s="4">
        <v>5.29010433E8</v>
      </c>
      <c r="C955" s="5" t="s">
        <v>970</v>
      </c>
      <c r="D955" s="5" t="s">
        <v>1000</v>
      </c>
      <c r="E955" s="6"/>
    </row>
    <row r="956" ht="15.75" customHeight="1" outlineLevel="1">
      <c r="A956" s="3">
        <v>955.0</v>
      </c>
      <c r="B956" s="4">
        <v>5.29010514E8</v>
      </c>
      <c r="C956" s="5" t="s">
        <v>970</v>
      </c>
      <c r="D956" s="5" t="s">
        <v>1001</v>
      </c>
      <c r="E956" s="6"/>
    </row>
    <row r="957" ht="15.75" customHeight="1" outlineLevel="1">
      <c r="A957" s="3">
        <v>956.0</v>
      </c>
      <c r="B957" s="4">
        <v>5.29010419E8</v>
      </c>
      <c r="C957" s="5" t="s">
        <v>970</v>
      </c>
      <c r="D957" s="5" t="s">
        <v>1002</v>
      </c>
      <c r="E957" s="6"/>
    </row>
    <row r="958" ht="15.75" customHeight="1" outlineLevel="1">
      <c r="A958" s="3">
        <v>957.0</v>
      </c>
      <c r="B958" s="4">
        <v>5.29010384E8</v>
      </c>
      <c r="C958" s="5" t="s">
        <v>970</v>
      </c>
      <c r="D958" s="5" t="s">
        <v>1003</v>
      </c>
      <c r="E958" s="6"/>
    </row>
    <row r="959" ht="15.75" customHeight="1" outlineLevel="1">
      <c r="A959" s="3">
        <v>958.0</v>
      </c>
      <c r="B959" s="4">
        <v>5.2900995E8</v>
      </c>
      <c r="C959" s="5" t="s">
        <v>970</v>
      </c>
      <c r="D959" s="5" t="s">
        <v>1004</v>
      </c>
      <c r="E959" s="6"/>
    </row>
    <row r="960" ht="15.75" customHeight="1" outlineLevel="1">
      <c r="A960" s="3">
        <v>959.0</v>
      </c>
      <c r="B960" s="4">
        <v>5.29010472E8</v>
      </c>
      <c r="C960" s="5" t="s">
        <v>970</v>
      </c>
      <c r="D960" s="5" t="s">
        <v>1005</v>
      </c>
      <c r="E960" s="6"/>
    </row>
    <row r="961" ht="15.75" customHeight="1" outlineLevel="1">
      <c r="A961" s="3">
        <v>960.0</v>
      </c>
      <c r="B961" s="4">
        <v>5.29010521E8</v>
      </c>
      <c r="C961" s="5" t="s">
        <v>970</v>
      </c>
      <c r="D961" s="5" t="s">
        <v>1006</v>
      </c>
      <c r="E961" s="6"/>
    </row>
    <row r="962" ht="15.75" customHeight="1" outlineLevel="1">
      <c r="A962" s="3">
        <v>961.0</v>
      </c>
      <c r="B962" s="4">
        <v>5.29010602E8</v>
      </c>
      <c r="C962" s="5" t="s">
        <v>970</v>
      </c>
      <c r="D962" s="5" t="s">
        <v>1007</v>
      </c>
      <c r="E962" s="6"/>
    </row>
    <row r="963" ht="15.75" customHeight="1" outlineLevel="1">
      <c r="A963" s="3">
        <v>962.0</v>
      </c>
      <c r="B963" s="4">
        <v>5.29010553E8</v>
      </c>
      <c r="C963" s="5" t="s">
        <v>970</v>
      </c>
      <c r="D963" s="5" t="s">
        <v>1008</v>
      </c>
      <c r="E963" s="6"/>
    </row>
    <row r="964" ht="15.75" customHeight="1" outlineLevel="1">
      <c r="A964" s="3">
        <v>963.0</v>
      </c>
      <c r="B964" s="4">
        <v>5.29010546E8</v>
      </c>
      <c r="C964" s="5" t="s">
        <v>970</v>
      </c>
      <c r="D964" s="5" t="s">
        <v>1009</v>
      </c>
      <c r="E964" s="6"/>
    </row>
    <row r="965" ht="15.75" customHeight="1" outlineLevel="1">
      <c r="A965" s="3">
        <v>964.0</v>
      </c>
      <c r="B965" s="4">
        <v>5.30007932E8</v>
      </c>
      <c r="C965" s="5" t="s">
        <v>1010</v>
      </c>
      <c r="D965" s="5" t="s">
        <v>1011</v>
      </c>
      <c r="E965" s="6"/>
    </row>
    <row r="966" ht="15.75" customHeight="1" outlineLevel="1">
      <c r="A966" s="3">
        <v>965.0</v>
      </c>
      <c r="B966" s="4">
        <v>5.30007749E8</v>
      </c>
      <c r="C966" s="5" t="s">
        <v>1010</v>
      </c>
      <c r="D966" s="5" t="s">
        <v>1012</v>
      </c>
      <c r="E966" s="6"/>
    </row>
    <row r="967" ht="15.75" customHeight="1" outlineLevel="1">
      <c r="A967" s="3">
        <v>966.0</v>
      </c>
      <c r="B967" s="4">
        <v>5.30007971E8</v>
      </c>
      <c r="C967" s="5" t="s">
        <v>1010</v>
      </c>
      <c r="D967" s="5" t="s">
        <v>1013</v>
      </c>
      <c r="E967" s="6"/>
    </row>
    <row r="968" ht="15.75" customHeight="1" outlineLevel="1">
      <c r="A968" s="3">
        <v>967.0</v>
      </c>
      <c r="B968" s="4">
        <v>5.30008453E8</v>
      </c>
      <c r="C968" s="5" t="s">
        <v>1010</v>
      </c>
      <c r="D968" s="5" t="s">
        <v>1014</v>
      </c>
      <c r="E968" s="6"/>
    </row>
    <row r="969" ht="15.75" customHeight="1" outlineLevel="1">
      <c r="A969" s="3">
        <v>968.0</v>
      </c>
      <c r="B969" s="4">
        <v>5.30007298E8</v>
      </c>
      <c r="C969" s="5" t="s">
        <v>1010</v>
      </c>
      <c r="D969" s="5" t="s">
        <v>1015</v>
      </c>
      <c r="E969" s="6"/>
    </row>
    <row r="970" ht="15.75" customHeight="1" outlineLevel="1">
      <c r="A970" s="3">
        <v>969.0</v>
      </c>
      <c r="B970" s="4">
        <v>5.30009175E8</v>
      </c>
      <c r="C970" s="5" t="s">
        <v>1010</v>
      </c>
      <c r="D970" s="5" t="s">
        <v>1016</v>
      </c>
      <c r="E970" s="6"/>
    </row>
    <row r="971" ht="15.75" customHeight="1" outlineLevel="1">
      <c r="A971" s="3">
        <v>970.0</v>
      </c>
      <c r="B971" s="4">
        <v>5.30009418E8</v>
      </c>
      <c r="C971" s="5" t="s">
        <v>1010</v>
      </c>
      <c r="D971" s="5" t="s">
        <v>1017</v>
      </c>
      <c r="E971" s="6"/>
    </row>
    <row r="972" ht="15.75" customHeight="1" outlineLevel="1">
      <c r="A972" s="3">
        <v>971.0</v>
      </c>
      <c r="B972" s="4">
        <v>5.30007763E8</v>
      </c>
      <c r="C972" s="5" t="s">
        <v>1010</v>
      </c>
      <c r="D972" s="5" t="s">
        <v>1018</v>
      </c>
      <c r="E972" s="6"/>
    </row>
    <row r="973" ht="15.75" customHeight="1" outlineLevel="1">
      <c r="A973" s="3">
        <v>972.0</v>
      </c>
      <c r="B973" s="4">
        <v>5.3000753E8</v>
      </c>
      <c r="C973" s="5" t="s">
        <v>1010</v>
      </c>
      <c r="D973" s="5" t="s">
        <v>1019</v>
      </c>
      <c r="E973" s="6"/>
    </row>
    <row r="974" ht="15.75" customHeight="1" outlineLevel="1">
      <c r="A974" s="3">
        <v>973.0</v>
      </c>
      <c r="B974" s="4">
        <v>5.30007555E8</v>
      </c>
      <c r="C974" s="5" t="s">
        <v>1010</v>
      </c>
      <c r="D974" s="5" t="s">
        <v>1020</v>
      </c>
      <c r="E974" s="6"/>
    </row>
    <row r="975" ht="15.75" customHeight="1" outlineLevel="1">
      <c r="A975" s="3">
        <v>974.0</v>
      </c>
      <c r="B975" s="4">
        <v>5.30007837E8</v>
      </c>
      <c r="C975" s="5" t="s">
        <v>1010</v>
      </c>
      <c r="D975" s="5" t="s">
        <v>1021</v>
      </c>
      <c r="E975" s="6"/>
    </row>
    <row r="976" ht="15.75" customHeight="1" outlineLevel="1">
      <c r="A976" s="3">
        <v>975.0</v>
      </c>
      <c r="B976" s="4">
        <v>5.30007636E8</v>
      </c>
      <c r="C976" s="5" t="s">
        <v>1010</v>
      </c>
      <c r="D976" s="5" t="s">
        <v>1022</v>
      </c>
      <c r="E976" s="6"/>
    </row>
    <row r="977" ht="15.75" customHeight="1" outlineLevel="1">
      <c r="A977" s="3">
        <v>976.0</v>
      </c>
      <c r="B977" s="4">
        <v>5.30005903E8</v>
      </c>
      <c r="C977" s="5" t="s">
        <v>1010</v>
      </c>
      <c r="D977" s="5" t="s">
        <v>1023</v>
      </c>
      <c r="E977" s="6"/>
    </row>
    <row r="978" ht="15.75" customHeight="1" outlineLevel="1">
      <c r="A978" s="3">
        <v>977.0</v>
      </c>
      <c r="B978" s="4">
        <v>5.300079E8</v>
      </c>
      <c r="C978" s="5" t="s">
        <v>1010</v>
      </c>
      <c r="D978" s="5" t="s">
        <v>1024</v>
      </c>
      <c r="E978" s="6"/>
    </row>
    <row r="979" ht="15.75" customHeight="1" outlineLevel="1">
      <c r="A979" s="3">
        <v>978.0</v>
      </c>
      <c r="B979" s="4">
        <v>5.30005974E8</v>
      </c>
      <c r="C979" s="5" t="s">
        <v>1010</v>
      </c>
      <c r="D979" s="5" t="s">
        <v>1025</v>
      </c>
      <c r="E979" s="6"/>
    </row>
    <row r="980" ht="15.75" customHeight="1" outlineLevel="1">
      <c r="A980" s="3">
        <v>979.0</v>
      </c>
      <c r="B980" s="4">
        <v>5.3000944E8</v>
      </c>
      <c r="C980" s="5" t="s">
        <v>1010</v>
      </c>
      <c r="D980" s="5" t="s">
        <v>1026</v>
      </c>
      <c r="E980" s="6"/>
    </row>
    <row r="981" ht="15.75" customHeight="1" outlineLevel="1">
      <c r="A981" s="3">
        <v>980.0</v>
      </c>
      <c r="B981" s="4">
        <v>5.30007629E8</v>
      </c>
      <c r="C981" s="5" t="s">
        <v>1010</v>
      </c>
      <c r="D981" s="5" t="s">
        <v>1027</v>
      </c>
      <c r="E981" s="6"/>
    </row>
    <row r="982" ht="15.75" customHeight="1" outlineLevel="1">
      <c r="A982" s="3">
        <v>981.0</v>
      </c>
      <c r="B982" s="4">
        <v>5.30006431E8</v>
      </c>
      <c r="C982" s="5" t="s">
        <v>1010</v>
      </c>
      <c r="D982" s="5" t="s">
        <v>1028</v>
      </c>
      <c r="E982" s="6"/>
    </row>
    <row r="983" ht="15.75" customHeight="1" outlineLevel="1">
      <c r="A983" s="3">
        <v>982.0</v>
      </c>
      <c r="B983" s="4">
        <v>5.30005727E8</v>
      </c>
      <c r="C983" s="5" t="s">
        <v>1010</v>
      </c>
      <c r="D983" s="5" t="s">
        <v>1029</v>
      </c>
      <c r="E983" s="6"/>
    </row>
    <row r="984" ht="15.75" customHeight="1" outlineLevel="1">
      <c r="A984" s="3">
        <v>983.0</v>
      </c>
      <c r="B984" s="4">
        <v>5.30005484E8</v>
      </c>
      <c r="C984" s="5" t="s">
        <v>1010</v>
      </c>
      <c r="D984" s="5" t="s">
        <v>1030</v>
      </c>
      <c r="E984" s="6"/>
    </row>
    <row r="985" ht="15.75" customHeight="1" outlineLevel="1">
      <c r="A985" s="3">
        <v>984.0</v>
      </c>
      <c r="B985" s="4">
        <v>5.30009231E8</v>
      </c>
      <c r="C985" s="5" t="s">
        <v>1010</v>
      </c>
      <c r="D985" s="5" t="s">
        <v>1031</v>
      </c>
      <c r="E985" s="6"/>
    </row>
    <row r="986" ht="15.75" customHeight="1" outlineLevel="1">
      <c r="A986" s="3">
        <v>985.0</v>
      </c>
      <c r="B986" s="4">
        <v>5.30007467E8</v>
      </c>
      <c r="C986" s="5" t="s">
        <v>1010</v>
      </c>
      <c r="D986" s="5" t="s">
        <v>1032</v>
      </c>
      <c r="E986" s="6"/>
    </row>
    <row r="987" ht="15.75" customHeight="1" outlineLevel="1">
      <c r="A987" s="3">
        <v>986.0</v>
      </c>
      <c r="B987" s="4">
        <v>5.30007594E8</v>
      </c>
      <c r="C987" s="5" t="s">
        <v>1010</v>
      </c>
      <c r="D987" s="5" t="s">
        <v>1033</v>
      </c>
      <c r="E987" s="6"/>
    </row>
    <row r="988" ht="15.75" customHeight="1" outlineLevel="1">
      <c r="A988" s="3">
        <v>987.0</v>
      </c>
      <c r="B988" s="4">
        <v>5.30007795E8</v>
      </c>
      <c r="C988" s="5" t="s">
        <v>1010</v>
      </c>
      <c r="D988" s="5" t="s">
        <v>1034</v>
      </c>
      <c r="E988" s="6"/>
    </row>
    <row r="989" ht="15.75" customHeight="1" outlineLevel="1">
      <c r="A989" s="3">
        <v>988.0</v>
      </c>
      <c r="B989" s="4">
        <v>5.3000765E8</v>
      </c>
      <c r="C989" s="5" t="s">
        <v>1010</v>
      </c>
      <c r="D989" s="5" t="s">
        <v>1035</v>
      </c>
      <c r="E989" s="6"/>
    </row>
    <row r="990" ht="15.75" customHeight="1" outlineLevel="1">
      <c r="A990" s="3">
        <v>989.0</v>
      </c>
      <c r="B990" s="4">
        <v>5.30007925E8</v>
      </c>
      <c r="C990" s="5" t="s">
        <v>1010</v>
      </c>
      <c r="D990" s="5" t="s">
        <v>1036</v>
      </c>
      <c r="E990" s="6"/>
    </row>
    <row r="991" ht="15.75" customHeight="1" outlineLevel="1">
      <c r="A991" s="3">
        <v>990.0</v>
      </c>
      <c r="B991" s="4">
        <v>5.30008245E8</v>
      </c>
      <c r="C991" s="5" t="s">
        <v>1010</v>
      </c>
      <c r="D991" s="5" t="s">
        <v>1037</v>
      </c>
      <c r="E991" s="6"/>
    </row>
    <row r="992" ht="15.75" customHeight="1" outlineLevel="1">
      <c r="A992" s="3">
        <v>991.0</v>
      </c>
      <c r="B992" s="4">
        <v>5.3000782E8</v>
      </c>
      <c r="C992" s="5" t="s">
        <v>1010</v>
      </c>
      <c r="D992" s="5" t="s">
        <v>1038</v>
      </c>
      <c r="E992" s="6"/>
    </row>
    <row r="993" ht="15.75" customHeight="1" outlineLevel="1">
      <c r="A993" s="3">
        <v>992.0</v>
      </c>
      <c r="B993" s="4">
        <v>5.30007964E8</v>
      </c>
      <c r="C993" s="5" t="s">
        <v>1010</v>
      </c>
      <c r="D993" s="5" t="s">
        <v>1039</v>
      </c>
      <c r="E993" s="6"/>
    </row>
    <row r="994" ht="15.75" customHeight="1" outlineLevel="1">
      <c r="A994" s="3">
        <v>993.0</v>
      </c>
      <c r="B994" s="4">
        <v>5.3000789E8</v>
      </c>
      <c r="C994" s="5" t="s">
        <v>1010</v>
      </c>
      <c r="D994" s="5" t="s">
        <v>1040</v>
      </c>
      <c r="E994" s="6"/>
    </row>
    <row r="995" ht="15.75" customHeight="1" outlineLevel="1">
      <c r="A995" s="3">
        <v>994.0</v>
      </c>
      <c r="B995" s="4">
        <v>5.30007883E8</v>
      </c>
      <c r="C995" s="5" t="s">
        <v>1010</v>
      </c>
      <c r="D995" s="5" t="s">
        <v>1041</v>
      </c>
      <c r="E995" s="6"/>
    </row>
    <row r="996" ht="15.75" customHeight="1" outlineLevel="1">
      <c r="A996" s="3">
        <v>995.0</v>
      </c>
      <c r="B996" s="4">
        <v>5.30007756E8</v>
      </c>
      <c r="C996" s="5" t="s">
        <v>1010</v>
      </c>
      <c r="D996" s="5" t="s">
        <v>1042</v>
      </c>
      <c r="E996" s="6"/>
    </row>
    <row r="997" ht="15.75" customHeight="1" outlineLevel="1">
      <c r="A997" s="3">
        <v>996.0</v>
      </c>
      <c r="B997" s="4">
        <v>5.30006047E8</v>
      </c>
      <c r="C997" s="5" t="s">
        <v>1010</v>
      </c>
      <c r="D997" s="5" t="s">
        <v>1043</v>
      </c>
      <c r="E997" s="6"/>
    </row>
    <row r="998" ht="15.75" customHeight="1" outlineLevel="1">
      <c r="A998" s="3">
        <v>997.0</v>
      </c>
      <c r="B998" s="4">
        <v>5.30008534E8</v>
      </c>
      <c r="C998" s="5" t="s">
        <v>1010</v>
      </c>
      <c r="D998" s="5" t="s">
        <v>1044</v>
      </c>
      <c r="E998" s="6"/>
    </row>
    <row r="999" ht="15.75" customHeight="1" outlineLevel="1">
      <c r="A999" s="3">
        <v>998.0</v>
      </c>
      <c r="B999" s="4">
        <v>5.30005639E8</v>
      </c>
      <c r="C999" s="5" t="s">
        <v>1010</v>
      </c>
      <c r="D999" s="5" t="s">
        <v>1045</v>
      </c>
      <c r="E999" s="6"/>
    </row>
    <row r="1000" ht="15.75" customHeight="1" outlineLevel="1">
      <c r="A1000" s="3">
        <v>999.0</v>
      </c>
      <c r="B1000" s="4">
        <v>5.30007675E8</v>
      </c>
      <c r="C1000" s="5" t="s">
        <v>1010</v>
      </c>
      <c r="D1000" s="5" t="s">
        <v>1046</v>
      </c>
      <c r="E1000" s="6"/>
    </row>
    <row r="1001" ht="15.75" customHeight="1" outlineLevel="1">
      <c r="A1001" s="3">
        <v>1000.0</v>
      </c>
      <c r="B1001" s="4">
        <v>5.300077E8</v>
      </c>
      <c r="C1001" s="5" t="s">
        <v>1010</v>
      </c>
      <c r="D1001" s="5" t="s">
        <v>1047</v>
      </c>
      <c r="E1001" s="6"/>
    </row>
    <row r="1002" ht="15.75" customHeight="1" outlineLevel="1">
      <c r="A1002" s="3">
        <v>1001.0</v>
      </c>
      <c r="B1002" s="4">
        <v>5.30008492E8</v>
      </c>
      <c r="C1002" s="5" t="s">
        <v>1010</v>
      </c>
      <c r="D1002" s="5" t="s">
        <v>1048</v>
      </c>
      <c r="E1002" s="6"/>
    </row>
    <row r="1003" ht="15.75" customHeight="1" outlineLevel="1">
      <c r="A1003" s="3">
        <v>1002.0</v>
      </c>
      <c r="B1003" s="4">
        <v>5.30007241E8</v>
      </c>
      <c r="C1003" s="5" t="s">
        <v>1010</v>
      </c>
      <c r="D1003" s="5" t="s">
        <v>1049</v>
      </c>
      <c r="E1003" s="6"/>
    </row>
    <row r="1004" ht="15.75" customHeight="1" outlineLevel="1">
      <c r="A1004" s="3">
        <v>1003.0</v>
      </c>
      <c r="B1004" s="4">
        <v>5.30007717E8</v>
      </c>
      <c r="C1004" s="5" t="s">
        <v>1010</v>
      </c>
      <c r="D1004" s="5" t="s">
        <v>1050</v>
      </c>
      <c r="E1004" s="6"/>
    </row>
    <row r="1005" ht="15.75" customHeight="1" outlineLevel="1">
      <c r="A1005" s="3">
        <v>1004.0</v>
      </c>
      <c r="B1005" s="4">
        <v>5.30007548E8</v>
      </c>
      <c r="C1005" s="5" t="s">
        <v>1010</v>
      </c>
      <c r="D1005" s="5" t="s">
        <v>1051</v>
      </c>
      <c r="E1005" s="6"/>
    </row>
    <row r="1006" ht="15.75" customHeight="1" outlineLevel="1">
      <c r="A1006" s="3">
        <v>1005.0</v>
      </c>
      <c r="B1006" s="4">
        <v>5.3000652E8</v>
      </c>
      <c r="C1006" s="5" t="s">
        <v>1010</v>
      </c>
      <c r="D1006" s="5" t="s">
        <v>1052</v>
      </c>
      <c r="E1006" s="6"/>
    </row>
    <row r="1007" ht="15.75" customHeight="1" outlineLevel="1">
      <c r="A1007" s="3">
        <v>1006.0</v>
      </c>
      <c r="B1007" s="4">
        <v>5.30007347E8</v>
      </c>
      <c r="C1007" s="5" t="s">
        <v>1010</v>
      </c>
      <c r="D1007" s="5" t="s">
        <v>1053</v>
      </c>
      <c r="E1007" s="6"/>
    </row>
    <row r="1008" ht="15.75" customHeight="1" outlineLevel="1">
      <c r="A1008" s="3">
        <v>1007.0</v>
      </c>
      <c r="B1008" s="4">
        <v>5.30007562E8</v>
      </c>
      <c r="C1008" s="5" t="s">
        <v>1010</v>
      </c>
      <c r="D1008" s="5" t="s">
        <v>1054</v>
      </c>
      <c r="E1008" s="6"/>
    </row>
    <row r="1009" ht="15.75" customHeight="1" outlineLevel="1">
      <c r="A1009" s="3">
        <v>1008.0</v>
      </c>
      <c r="B1009" s="4">
        <v>5.3000529E8</v>
      </c>
      <c r="C1009" s="5" t="s">
        <v>1010</v>
      </c>
      <c r="D1009" s="5" t="s">
        <v>1055</v>
      </c>
      <c r="E1009" s="6"/>
    </row>
    <row r="1010" ht="15.75" customHeight="1" outlineLevel="1">
      <c r="A1010" s="3">
        <v>1009.0</v>
      </c>
      <c r="B1010" s="4">
        <v>5.30008566E8</v>
      </c>
      <c r="C1010" s="5" t="s">
        <v>1010</v>
      </c>
      <c r="D1010" s="5" t="s">
        <v>1056</v>
      </c>
      <c r="E1010" s="6"/>
    </row>
    <row r="1011" ht="15.75" customHeight="1" outlineLevel="1">
      <c r="A1011" s="3">
        <v>1010.0</v>
      </c>
      <c r="B1011" s="4">
        <v>5.30007682E8</v>
      </c>
      <c r="C1011" s="5" t="s">
        <v>1010</v>
      </c>
      <c r="D1011" s="5" t="s">
        <v>1057</v>
      </c>
      <c r="E1011" s="6"/>
    </row>
    <row r="1012" ht="15.75" customHeight="1" outlineLevel="1">
      <c r="A1012" s="3">
        <v>1011.0</v>
      </c>
      <c r="B1012" s="4">
        <v>5.30007844E8</v>
      </c>
      <c r="C1012" s="5" t="s">
        <v>1010</v>
      </c>
      <c r="D1012" s="5" t="s">
        <v>1058</v>
      </c>
      <c r="E1012" s="6"/>
    </row>
    <row r="1013" ht="15.75" customHeight="1" outlineLevel="1">
      <c r="A1013" s="3">
        <v>1012.0</v>
      </c>
      <c r="B1013" s="4">
        <v>5.30005491E8</v>
      </c>
      <c r="C1013" s="5" t="s">
        <v>1010</v>
      </c>
      <c r="D1013" s="5" t="s">
        <v>1059</v>
      </c>
      <c r="E1013" s="6"/>
    </row>
    <row r="1014" ht="15.75" customHeight="1" outlineLevel="1">
      <c r="A1014" s="3">
        <v>1013.0</v>
      </c>
      <c r="B1014" s="4">
        <v>5.30008541E8</v>
      </c>
      <c r="C1014" s="5" t="s">
        <v>1010</v>
      </c>
      <c r="D1014" s="5" t="s">
        <v>1060</v>
      </c>
      <c r="E1014" s="6"/>
    </row>
    <row r="1015" ht="15.75" customHeight="1" outlineLevel="1">
      <c r="A1015" s="3">
        <v>1014.0</v>
      </c>
      <c r="B1015" s="4">
        <v>5.30008559E8</v>
      </c>
      <c r="C1015" s="5" t="s">
        <v>1010</v>
      </c>
      <c r="D1015" s="5" t="s">
        <v>1061</v>
      </c>
      <c r="E1015" s="6"/>
    </row>
    <row r="1016" ht="15.75" customHeight="1" outlineLevel="1">
      <c r="A1016" s="3">
        <v>1015.0</v>
      </c>
      <c r="B1016" s="4">
        <v>5.30007869E8</v>
      </c>
      <c r="C1016" s="5" t="s">
        <v>1010</v>
      </c>
      <c r="D1016" s="5" t="s">
        <v>1062</v>
      </c>
      <c r="E1016" s="6"/>
    </row>
    <row r="1017" ht="15.75" customHeight="1" outlineLevel="1">
      <c r="A1017" s="3">
        <v>1016.0</v>
      </c>
      <c r="B1017" s="4">
        <v>5.3000769E8</v>
      </c>
      <c r="C1017" s="5" t="s">
        <v>1010</v>
      </c>
      <c r="D1017" s="5" t="s">
        <v>1063</v>
      </c>
      <c r="E1017" s="6"/>
    </row>
    <row r="1018" ht="15.75" customHeight="1" outlineLevel="1">
      <c r="A1018" s="3">
        <v>1017.0</v>
      </c>
      <c r="B1018" s="4">
        <v>5.30007604E8</v>
      </c>
      <c r="C1018" s="5" t="s">
        <v>1010</v>
      </c>
      <c r="D1018" s="5" t="s">
        <v>1064</v>
      </c>
      <c r="E1018" s="6"/>
    </row>
    <row r="1019" ht="15.75" customHeight="1" outlineLevel="1">
      <c r="A1019" s="3">
        <v>1018.0</v>
      </c>
      <c r="B1019" s="4">
        <v>5.30008132E8</v>
      </c>
      <c r="C1019" s="5" t="s">
        <v>1010</v>
      </c>
      <c r="D1019" s="5" t="s">
        <v>1065</v>
      </c>
      <c r="E1019" s="6"/>
    </row>
    <row r="1020" ht="15.75" customHeight="1" outlineLevel="1">
      <c r="A1020" s="3">
        <v>1019.0</v>
      </c>
      <c r="B1020" s="4">
        <v>5.30008735E8</v>
      </c>
      <c r="C1020" s="5" t="s">
        <v>1010</v>
      </c>
      <c r="D1020" s="5" t="s">
        <v>1066</v>
      </c>
      <c r="E1020" s="6"/>
    </row>
    <row r="1021" ht="15.75" customHeight="1" outlineLevel="1">
      <c r="A1021" s="3">
        <v>1020.0</v>
      </c>
      <c r="B1021" s="4">
        <v>5.30007918E8</v>
      </c>
      <c r="C1021" s="5" t="s">
        <v>1010</v>
      </c>
      <c r="D1021" s="5" t="s">
        <v>1067</v>
      </c>
      <c r="E1021" s="6"/>
    </row>
    <row r="1022" ht="15.75" customHeight="1" outlineLevel="1">
      <c r="A1022" s="3">
        <v>1021.0</v>
      </c>
      <c r="B1022" s="4">
        <v>5.31004902E8</v>
      </c>
      <c r="C1022" s="5" t="s">
        <v>1068</v>
      </c>
      <c r="D1022" s="5" t="s">
        <v>1069</v>
      </c>
      <c r="E1022" s="6"/>
    </row>
    <row r="1023" ht="15.75" customHeight="1" outlineLevel="1">
      <c r="A1023" s="3">
        <v>1022.0</v>
      </c>
      <c r="B1023" s="4">
        <v>5.31004853E8</v>
      </c>
      <c r="C1023" s="5" t="s">
        <v>1068</v>
      </c>
      <c r="D1023" s="5" t="s">
        <v>1070</v>
      </c>
      <c r="E1023" s="6"/>
    </row>
    <row r="1024" ht="15.75" customHeight="1" outlineLevel="1">
      <c r="A1024" s="3">
        <v>1023.0</v>
      </c>
      <c r="B1024" s="4">
        <v>5.31004892E8</v>
      </c>
      <c r="C1024" s="5" t="s">
        <v>1068</v>
      </c>
      <c r="D1024" s="5" t="s">
        <v>1071</v>
      </c>
      <c r="E1024" s="6"/>
    </row>
    <row r="1025" ht="15.75" customHeight="1" outlineLevel="1">
      <c r="A1025" s="3">
        <v>1024.0</v>
      </c>
      <c r="B1025" s="4">
        <v>5.31004839E8</v>
      </c>
      <c r="C1025" s="5" t="s">
        <v>1068</v>
      </c>
      <c r="D1025" s="5" t="s">
        <v>1072</v>
      </c>
      <c r="E1025" s="6"/>
    </row>
    <row r="1026" ht="15.75" customHeight="1" outlineLevel="1">
      <c r="A1026" s="3">
        <v>1025.0</v>
      </c>
      <c r="B1026" s="4">
        <v>5.31004797E8</v>
      </c>
      <c r="C1026" s="5" t="s">
        <v>1068</v>
      </c>
      <c r="D1026" s="5" t="s">
        <v>1073</v>
      </c>
      <c r="E1026" s="6"/>
    </row>
    <row r="1027" ht="15.75" customHeight="1" outlineLevel="1">
      <c r="A1027" s="3">
        <v>1026.0</v>
      </c>
      <c r="B1027" s="4">
        <v>5.31004807E8</v>
      </c>
      <c r="C1027" s="5" t="s">
        <v>1068</v>
      </c>
      <c r="D1027" s="5" t="s">
        <v>1074</v>
      </c>
      <c r="E1027" s="6"/>
    </row>
    <row r="1028" ht="15.75" customHeight="1" outlineLevel="1">
      <c r="A1028" s="3">
        <v>1027.0</v>
      </c>
      <c r="B1028" s="4">
        <v>5.3100486E8</v>
      </c>
      <c r="C1028" s="5" t="s">
        <v>1068</v>
      </c>
      <c r="D1028" s="5" t="s">
        <v>1075</v>
      </c>
      <c r="E1028" s="6"/>
    </row>
    <row r="1029" ht="15.75" customHeight="1" outlineLevel="1">
      <c r="A1029" s="3">
        <v>1028.0</v>
      </c>
      <c r="B1029" s="4">
        <v>5.31004934E8</v>
      </c>
      <c r="C1029" s="5" t="s">
        <v>1068</v>
      </c>
      <c r="D1029" s="5" t="s">
        <v>1076</v>
      </c>
      <c r="E1029" s="6"/>
    </row>
    <row r="1030" ht="15.75" customHeight="1" outlineLevel="1">
      <c r="A1030" s="3">
        <v>1029.0</v>
      </c>
      <c r="B1030" s="4">
        <v>5.3100491E8</v>
      </c>
      <c r="C1030" s="5" t="s">
        <v>1068</v>
      </c>
      <c r="D1030" s="5" t="s">
        <v>1077</v>
      </c>
      <c r="E1030" s="6"/>
    </row>
    <row r="1031" ht="15.75" customHeight="1" outlineLevel="1">
      <c r="A1031" s="3">
        <v>1030.0</v>
      </c>
      <c r="B1031" s="4">
        <v>5.31004814E8</v>
      </c>
      <c r="C1031" s="5" t="s">
        <v>1068</v>
      </c>
      <c r="D1031" s="5" t="s">
        <v>1078</v>
      </c>
      <c r="E1031" s="6"/>
    </row>
    <row r="1032" ht="15.75" customHeight="1" outlineLevel="1">
      <c r="A1032" s="3">
        <v>1031.0</v>
      </c>
      <c r="B1032" s="4">
        <v>5.31004846E8</v>
      </c>
      <c r="C1032" s="5" t="s">
        <v>1068</v>
      </c>
      <c r="D1032" s="5" t="s">
        <v>1079</v>
      </c>
      <c r="E1032" s="6"/>
    </row>
    <row r="1033" ht="15.75" customHeight="1" outlineLevel="1">
      <c r="A1033" s="3">
        <v>1032.0</v>
      </c>
      <c r="B1033" s="4">
        <v>5.31004941E8</v>
      </c>
      <c r="C1033" s="5" t="s">
        <v>1068</v>
      </c>
      <c r="D1033" s="5" t="s">
        <v>1080</v>
      </c>
      <c r="E1033" s="6"/>
    </row>
    <row r="1034" ht="15.75" customHeight="1" outlineLevel="1">
      <c r="A1034" s="3">
        <v>1033.0</v>
      </c>
      <c r="B1034" s="4">
        <v>5.31010864E8</v>
      </c>
      <c r="C1034" s="5" t="s">
        <v>1068</v>
      </c>
      <c r="D1034" s="5" t="s">
        <v>1081</v>
      </c>
      <c r="E1034" s="6"/>
    </row>
    <row r="1035" ht="15.75" customHeight="1" outlineLevel="1">
      <c r="A1035" s="3">
        <v>1034.0</v>
      </c>
      <c r="B1035" s="4">
        <v>5.31004927E8</v>
      </c>
      <c r="C1035" s="5" t="s">
        <v>1068</v>
      </c>
      <c r="D1035" s="5" t="s">
        <v>1082</v>
      </c>
      <c r="E1035" s="6"/>
    </row>
    <row r="1036" ht="15.75" customHeight="1" outlineLevel="1">
      <c r="A1036" s="3">
        <v>1035.0</v>
      </c>
      <c r="B1036" s="4">
        <v>5.31004821E8</v>
      </c>
      <c r="C1036" s="5" t="s">
        <v>1068</v>
      </c>
      <c r="D1036" s="5" t="s">
        <v>1083</v>
      </c>
      <c r="E1036" s="6"/>
    </row>
    <row r="1037" ht="15.75" customHeight="1" outlineLevel="1">
      <c r="A1037" s="3">
        <v>1036.0</v>
      </c>
      <c r="B1037" s="4">
        <v>5.31004765E8</v>
      </c>
      <c r="C1037" s="5" t="s">
        <v>1068</v>
      </c>
      <c r="D1037" s="5" t="s">
        <v>1084</v>
      </c>
      <c r="E1037" s="6"/>
    </row>
    <row r="1038" ht="15.75" customHeight="1" outlineLevel="1">
      <c r="A1038" s="3">
        <v>1037.0</v>
      </c>
      <c r="B1038" s="4">
        <v>5.31004885E8</v>
      </c>
      <c r="C1038" s="5" t="s">
        <v>1068</v>
      </c>
      <c r="D1038" s="5" t="s">
        <v>1085</v>
      </c>
      <c r="E1038" s="6"/>
    </row>
    <row r="1039" ht="15.75" customHeight="1" outlineLevel="1">
      <c r="A1039" s="3">
        <v>1038.0</v>
      </c>
      <c r="B1039" s="4">
        <v>5.31004772E8</v>
      </c>
      <c r="C1039" s="5" t="s">
        <v>1068</v>
      </c>
      <c r="D1039" s="5" t="s">
        <v>1086</v>
      </c>
      <c r="E1039" s="6"/>
    </row>
    <row r="1040" ht="15.75" customHeight="1" outlineLevel="1">
      <c r="A1040" s="3">
        <v>1039.0</v>
      </c>
      <c r="B1040" s="4">
        <v>5.3200069E8</v>
      </c>
      <c r="C1040" s="5" t="s">
        <v>1087</v>
      </c>
      <c r="D1040" s="5" t="s">
        <v>1088</v>
      </c>
      <c r="E1040" s="6"/>
    </row>
    <row r="1041" ht="15.75" customHeight="1" outlineLevel="1">
      <c r="A1041" s="3">
        <v>1040.0</v>
      </c>
      <c r="B1041" s="4">
        <v>5.32000516E8</v>
      </c>
      <c r="C1041" s="5" t="s">
        <v>1087</v>
      </c>
      <c r="D1041" s="5" t="s">
        <v>1089</v>
      </c>
      <c r="E1041" s="6"/>
    </row>
    <row r="1042" ht="15.75" customHeight="1" outlineLevel="1">
      <c r="A1042" s="3">
        <v>1041.0</v>
      </c>
      <c r="B1042" s="4">
        <v>5.32000636E8</v>
      </c>
      <c r="C1042" s="5" t="s">
        <v>1087</v>
      </c>
      <c r="D1042" s="5" t="s">
        <v>1090</v>
      </c>
      <c r="E1042" s="6"/>
    </row>
    <row r="1043" ht="15.75" customHeight="1" outlineLevel="1">
      <c r="A1043" s="3">
        <v>1042.0</v>
      </c>
      <c r="B1043" s="4">
        <v>5.32000611E8</v>
      </c>
      <c r="C1043" s="5" t="s">
        <v>1087</v>
      </c>
      <c r="D1043" s="5" t="s">
        <v>1091</v>
      </c>
      <c r="E1043" s="6"/>
    </row>
    <row r="1044" ht="15.75" customHeight="1" outlineLevel="1">
      <c r="A1044" s="3">
        <v>1043.0</v>
      </c>
      <c r="B1044" s="4">
        <v>5.32000001E8</v>
      </c>
      <c r="C1044" s="5" t="s">
        <v>1087</v>
      </c>
      <c r="D1044" s="5" t="s">
        <v>1092</v>
      </c>
      <c r="E1044" s="6"/>
    </row>
    <row r="1045" ht="15.75" customHeight="1" outlineLevel="1">
      <c r="A1045" s="3">
        <v>1044.0</v>
      </c>
      <c r="B1045" s="4">
        <v>5.32010169E8</v>
      </c>
      <c r="C1045" s="5" t="s">
        <v>1087</v>
      </c>
      <c r="D1045" s="5" t="s">
        <v>1093</v>
      </c>
      <c r="E1045" s="6"/>
    </row>
    <row r="1046" ht="15.75" customHeight="1" outlineLevel="1">
      <c r="A1046" s="3">
        <v>1045.0</v>
      </c>
      <c r="B1046" s="4">
        <v>5.32000643E8</v>
      </c>
      <c r="C1046" s="5" t="s">
        <v>1087</v>
      </c>
      <c r="D1046" s="5" t="s">
        <v>1094</v>
      </c>
      <c r="E1046" s="6"/>
    </row>
    <row r="1047" ht="15.75" customHeight="1" outlineLevel="1">
      <c r="A1047" s="3">
        <v>1046.0</v>
      </c>
      <c r="B1047" s="4">
        <v>5.32000481E8</v>
      </c>
      <c r="C1047" s="5" t="s">
        <v>1087</v>
      </c>
      <c r="D1047" s="5" t="s">
        <v>1095</v>
      </c>
      <c r="E1047" s="6"/>
    </row>
    <row r="1048" ht="15.75" customHeight="1" outlineLevel="1">
      <c r="A1048" s="3">
        <v>1047.0</v>
      </c>
      <c r="B1048" s="4">
        <v>5.3200028E8</v>
      </c>
      <c r="C1048" s="5" t="s">
        <v>1087</v>
      </c>
      <c r="D1048" s="5" t="s">
        <v>1096</v>
      </c>
      <c r="E1048" s="6"/>
    </row>
    <row r="1049" ht="15.75" customHeight="1" outlineLevel="1">
      <c r="A1049" s="3">
        <v>1048.0</v>
      </c>
      <c r="B1049" s="4">
        <v>5.32000227E8</v>
      </c>
      <c r="C1049" s="5" t="s">
        <v>1087</v>
      </c>
      <c r="D1049" s="5" t="s">
        <v>1097</v>
      </c>
      <c r="E1049" s="6"/>
    </row>
    <row r="1050" ht="15.75" customHeight="1" outlineLevel="1">
      <c r="A1050" s="3">
        <v>1049.0</v>
      </c>
      <c r="B1050" s="4">
        <v>5.32010803E8</v>
      </c>
      <c r="C1050" s="5" t="s">
        <v>1087</v>
      </c>
      <c r="D1050" s="5" t="s">
        <v>1098</v>
      </c>
      <c r="E1050" s="6"/>
    </row>
    <row r="1051" ht="15.75" customHeight="1" outlineLevel="1">
      <c r="A1051" s="3">
        <v>1050.0</v>
      </c>
      <c r="B1051" s="4">
        <v>5.32000072E8</v>
      </c>
      <c r="C1051" s="5" t="s">
        <v>1087</v>
      </c>
      <c r="D1051" s="5" t="s">
        <v>1099</v>
      </c>
      <c r="E1051" s="6"/>
    </row>
    <row r="1052" ht="15.75" customHeight="1" outlineLevel="1">
      <c r="A1052" s="3">
        <v>1051.0</v>
      </c>
      <c r="B1052" s="4">
        <v>5.32000548E8</v>
      </c>
      <c r="C1052" s="5" t="s">
        <v>1087</v>
      </c>
      <c r="D1052" s="5" t="s">
        <v>1100</v>
      </c>
      <c r="E1052" s="6"/>
    </row>
    <row r="1053" ht="15.75" customHeight="1" outlineLevel="1">
      <c r="A1053" s="3">
        <v>1052.0</v>
      </c>
      <c r="B1053" s="4">
        <v>5.3201007E8</v>
      </c>
      <c r="C1053" s="5" t="s">
        <v>1087</v>
      </c>
      <c r="D1053" s="5" t="s">
        <v>1101</v>
      </c>
      <c r="E1053" s="6"/>
    </row>
    <row r="1054" ht="15.75" customHeight="1" outlineLevel="1">
      <c r="A1054" s="3">
        <v>1053.0</v>
      </c>
      <c r="B1054" s="4">
        <v>5.32000523E8</v>
      </c>
      <c r="C1054" s="5" t="s">
        <v>1087</v>
      </c>
      <c r="D1054" s="5" t="s">
        <v>1102</v>
      </c>
      <c r="E1054" s="6"/>
    </row>
    <row r="1055" ht="15.75" customHeight="1" outlineLevel="1">
      <c r="A1055" s="3">
        <v>1054.0</v>
      </c>
      <c r="B1055" s="4">
        <v>5.32000474E8</v>
      </c>
      <c r="C1055" s="5" t="s">
        <v>1087</v>
      </c>
      <c r="D1055" s="5" t="s">
        <v>1103</v>
      </c>
      <c r="E1055" s="6"/>
    </row>
    <row r="1056" ht="15.75" customHeight="1" outlineLevel="1">
      <c r="A1056" s="3">
        <v>1055.0</v>
      </c>
      <c r="B1056" s="4">
        <v>5.32000869E8</v>
      </c>
      <c r="C1056" s="5" t="s">
        <v>1087</v>
      </c>
      <c r="D1056" s="5" t="s">
        <v>1104</v>
      </c>
      <c r="E1056" s="6"/>
    </row>
    <row r="1057" ht="15.75" customHeight="1" outlineLevel="1">
      <c r="A1057" s="3">
        <v>1056.0</v>
      </c>
      <c r="B1057" s="4">
        <v>5.32000241E8</v>
      </c>
      <c r="C1057" s="5" t="s">
        <v>1087</v>
      </c>
      <c r="D1057" s="5" t="s">
        <v>1105</v>
      </c>
      <c r="E1057" s="6"/>
    </row>
    <row r="1058" ht="15.75" customHeight="1" outlineLevel="1">
      <c r="A1058" s="3">
        <v>1057.0</v>
      </c>
      <c r="B1058" s="4">
        <v>5.32000273E8</v>
      </c>
      <c r="C1058" s="5" t="s">
        <v>1087</v>
      </c>
      <c r="D1058" s="5" t="s">
        <v>1106</v>
      </c>
      <c r="E1058" s="6"/>
    </row>
    <row r="1059" ht="15.75" customHeight="1" outlineLevel="1">
      <c r="A1059" s="3">
        <v>1058.0</v>
      </c>
      <c r="B1059" s="4">
        <v>5.32000259E8</v>
      </c>
      <c r="C1059" s="5" t="s">
        <v>1087</v>
      </c>
      <c r="D1059" s="5" t="s">
        <v>1107</v>
      </c>
      <c r="E1059" s="6"/>
    </row>
    <row r="1060" ht="15.75" customHeight="1" outlineLevel="1">
      <c r="A1060" s="3">
        <v>1059.0</v>
      </c>
      <c r="B1060" s="4">
        <v>5.32000234E8</v>
      </c>
      <c r="C1060" s="5" t="s">
        <v>1087</v>
      </c>
      <c r="D1060" s="5" t="s">
        <v>1108</v>
      </c>
      <c r="E1060" s="6"/>
    </row>
    <row r="1061" ht="15.75" customHeight="1" outlineLevel="1">
      <c r="A1061" s="3">
        <v>1060.0</v>
      </c>
      <c r="B1061" s="4">
        <v>5.3200021E8</v>
      </c>
      <c r="C1061" s="5" t="s">
        <v>1087</v>
      </c>
      <c r="D1061" s="5" t="s">
        <v>1109</v>
      </c>
      <c r="E1061" s="6"/>
    </row>
    <row r="1062" ht="15.75" customHeight="1" outlineLevel="1">
      <c r="A1062" s="3">
        <v>1061.0</v>
      </c>
      <c r="B1062" s="4">
        <v>5.32010024E8</v>
      </c>
      <c r="C1062" s="5" t="s">
        <v>1087</v>
      </c>
      <c r="D1062" s="5" t="s">
        <v>1110</v>
      </c>
      <c r="E1062" s="6"/>
    </row>
    <row r="1063" ht="15.75" customHeight="1" outlineLevel="1">
      <c r="A1063" s="3">
        <v>1062.0</v>
      </c>
      <c r="B1063" s="4">
        <v>5.32000555E8</v>
      </c>
      <c r="C1063" s="5" t="s">
        <v>1087</v>
      </c>
      <c r="D1063" s="5" t="s">
        <v>1111</v>
      </c>
      <c r="E1063" s="6"/>
    </row>
    <row r="1064" ht="15.75" customHeight="1" outlineLevel="1">
      <c r="A1064" s="3">
        <v>1063.0</v>
      </c>
      <c r="B1064" s="4">
        <v>5.32012215E8</v>
      </c>
      <c r="C1064" s="5" t="s">
        <v>1087</v>
      </c>
      <c r="D1064" s="5" t="s">
        <v>1112</v>
      </c>
      <c r="E1064" s="6"/>
    </row>
    <row r="1065" ht="15.75" customHeight="1" outlineLevel="1">
      <c r="A1065" s="3">
        <v>1064.0</v>
      </c>
      <c r="B1065" s="4">
        <v>5.32000467E8</v>
      </c>
      <c r="C1065" s="5" t="s">
        <v>1087</v>
      </c>
      <c r="D1065" s="5" t="s">
        <v>1113</v>
      </c>
      <c r="E1065" s="6"/>
    </row>
    <row r="1066" ht="15.75" customHeight="1" outlineLevel="1">
      <c r="A1066" s="3">
        <v>1065.0</v>
      </c>
      <c r="B1066" s="4">
        <v>5.33009952E8</v>
      </c>
      <c r="C1066" s="5" t="s">
        <v>1114</v>
      </c>
      <c r="D1066" s="5" t="s">
        <v>1115</v>
      </c>
      <c r="E1066" s="6"/>
    </row>
    <row r="1067" ht="15.75" customHeight="1" outlineLevel="1">
      <c r="A1067" s="3">
        <v>1066.0</v>
      </c>
      <c r="B1067" s="4">
        <v>5.33009984E8</v>
      </c>
      <c r="C1067" s="5" t="s">
        <v>1114</v>
      </c>
      <c r="D1067" s="5" t="s">
        <v>1116</v>
      </c>
      <c r="E1067" s="6"/>
    </row>
    <row r="1068" ht="15.75" customHeight="1" outlineLevel="1">
      <c r="A1068" s="3">
        <v>1067.0</v>
      </c>
      <c r="B1068" s="4">
        <v>5.33009938E8</v>
      </c>
      <c r="C1068" s="5" t="s">
        <v>1114</v>
      </c>
      <c r="D1068" s="5" t="s">
        <v>1117</v>
      </c>
      <c r="E1068" s="6"/>
    </row>
    <row r="1069" ht="15.75" customHeight="1" outlineLevel="1">
      <c r="A1069" s="3">
        <v>1068.0</v>
      </c>
      <c r="B1069" s="4">
        <v>5.33010429E8</v>
      </c>
      <c r="C1069" s="5" t="s">
        <v>1114</v>
      </c>
      <c r="D1069" s="5" t="s">
        <v>1118</v>
      </c>
      <c r="E1069" s="6"/>
    </row>
    <row r="1070" ht="15.75" customHeight="1" outlineLevel="1">
      <c r="A1070" s="3">
        <v>1069.0</v>
      </c>
      <c r="B1070" s="4">
        <v>5.33010002E8</v>
      </c>
      <c r="C1070" s="5" t="s">
        <v>1114</v>
      </c>
      <c r="D1070" s="5" t="s">
        <v>1119</v>
      </c>
      <c r="E1070" s="6"/>
    </row>
    <row r="1071" ht="15.75" customHeight="1" outlineLevel="1">
      <c r="A1071" s="3">
        <v>1070.0</v>
      </c>
      <c r="B1071" s="4">
        <v>5.33010796E8</v>
      </c>
      <c r="C1071" s="5" t="s">
        <v>1114</v>
      </c>
      <c r="D1071" s="5" t="s">
        <v>1120</v>
      </c>
      <c r="E1071" s="6"/>
    </row>
    <row r="1072" ht="15.75" customHeight="1" outlineLevel="1">
      <c r="A1072" s="3">
        <v>1071.0</v>
      </c>
      <c r="B1072" s="4">
        <v>5.3300996E8</v>
      </c>
      <c r="C1072" s="5" t="s">
        <v>1114</v>
      </c>
      <c r="D1072" s="5" t="s">
        <v>1121</v>
      </c>
      <c r="E1072" s="6"/>
    </row>
    <row r="1073" ht="15.75" customHeight="1" outlineLevel="1">
      <c r="A1073" s="3">
        <v>1072.0</v>
      </c>
      <c r="B1073" s="4">
        <v>5.33009991E8</v>
      </c>
      <c r="C1073" s="5" t="s">
        <v>1114</v>
      </c>
      <c r="D1073" s="5" t="s">
        <v>1122</v>
      </c>
      <c r="E1073" s="6"/>
    </row>
    <row r="1074" ht="15.75" customHeight="1" outlineLevel="1">
      <c r="A1074" s="3">
        <v>1073.0</v>
      </c>
      <c r="B1074" s="4">
        <v>5.33009977E8</v>
      </c>
      <c r="C1074" s="5" t="s">
        <v>1114</v>
      </c>
      <c r="D1074" s="5" t="s">
        <v>1123</v>
      </c>
      <c r="E1074" s="6"/>
    </row>
    <row r="1075" ht="15.75" customHeight="1" outlineLevel="1">
      <c r="A1075" s="3">
        <v>1074.0</v>
      </c>
      <c r="B1075" s="4">
        <v>5.33011694E8</v>
      </c>
      <c r="C1075" s="5" t="s">
        <v>1114</v>
      </c>
      <c r="D1075" s="5" t="s">
        <v>1124</v>
      </c>
      <c r="E1075" s="6"/>
    </row>
    <row r="1076" ht="15.75" customHeight="1" outlineLevel="1">
      <c r="A1076" s="3">
        <v>1075.0</v>
      </c>
      <c r="B1076" s="4">
        <v>5.3300992E8</v>
      </c>
      <c r="C1076" s="5" t="s">
        <v>1114</v>
      </c>
      <c r="D1076" s="5" t="s">
        <v>1125</v>
      </c>
      <c r="E1076" s="6"/>
    </row>
    <row r="1077" ht="15.75" customHeight="1" outlineLevel="1">
      <c r="A1077" s="3">
        <v>1076.0</v>
      </c>
      <c r="B1077" s="4">
        <v>5.33009825E8</v>
      </c>
      <c r="C1077" s="5" t="s">
        <v>1114</v>
      </c>
      <c r="D1077" s="5" t="s">
        <v>1126</v>
      </c>
      <c r="E1077" s="6"/>
    </row>
    <row r="1078" ht="15.75" customHeight="1" outlineLevel="1">
      <c r="A1078" s="3">
        <v>1077.0</v>
      </c>
      <c r="B1078" s="4">
        <v>5.33010475E8</v>
      </c>
      <c r="C1078" s="5" t="s">
        <v>1114</v>
      </c>
      <c r="D1078" s="5" t="s">
        <v>1127</v>
      </c>
      <c r="E1078" s="6"/>
    </row>
    <row r="1079" ht="15.75" customHeight="1" outlineLevel="1">
      <c r="A1079" s="3">
        <v>1078.0</v>
      </c>
      <c r="B1079" s="4">
        <v>5.3300984E8</v>
      </c>
      <c r="C1079" s="5" t="s">
        <v>1114</v>
      </c>
      <c r="D1079" s="5" t="s">
        <v>1128</v>
      </c>
      <c r="E1079" s="6"/>
    </row>
    <row r="1080" ht="15.75" customHeight="1" outlineLevel="1">
      <c r="A1080" s="3">
        <v>1079.0</v>
      </c>
      <c r="B1080" s="4">
        <v>5.330098E8</v>
      </c>
      <c r="C1080" s="5" t="s">
        <v>1114</v>
      </c>
      <c r="D1080" s="5" t="s">
        <v>1129</v>
      </c>
      <c r="E1080" s="6"/>
    </row>
    <row r="1081" ht="15.75" customHeight="1" outlineLevel="1">
      <c r="A1081" s="3">
        <v>1080.0</v>
      </c>
      <c r="B1081" s="4">
        <v>5.34029888E8</v>
      </c>
      <c r="C1081" s="5" t="s">
        <v>1130</v>
      </c>
      <c r="D1081" s="5" t="s">
        <v>1131</v>
      </c>
      <c r="E1081" s="6"/>
    </row>
    <row r="1082" ht="15.75" customHeight="1" outlineLevel="1">
      <c r="A1082" s="3">
        <v>1081.0</v>
      </c>
      <c r="B1082" s="4">
        <v>5.34029895E8</v>
      </c>
      <c r="C1082" s="5" t="s">
        <v>1130</v>
      </c>
      <c r="D1082" s="5" t="s">
        <v>1132</v>
      </c>
      <c r="E1082" s="6"/>
    </row>
    <row r="1083" ht="15.75" customHeight="1" outlineLevel="1">
      <c r="A1083" s="3">
        <v>1082.0</v>
      </c>
      <c r="B1083" s="4">
        <v>5.3402951E8</v>
      </c>
      <c r="C1083" s="5" t="s">
        <v>1130</v>
      </c>
      <c r="D1083" s="5" t="s">
        <v>1133</v>
      </c>
      <c r="E1083" s="6"/>
    </row>
    <row r="1084" ht="15.75" customHeight="1" outlineLevel="1">
      <c r="A1084" s="3">
        <v>1083.0</v>
      </c>
      <c r="B1084" s="4">
        <v>5.34021511E8</v>
      </c>
      <c r="C1084" s="5" t="s">
        <v>1130</v>
      </c>
      <c r="D1084" s="5" t="s">
        <v>1134</v>
      </c>
      <c r="E1084" s="6"/>
    </row>
    <row r="1085" ht="15.75" customHeight="1" outlineLevel="1">
      <c r="A1085" s="3">
        <v>1084.0</v>
      </c>
      <c r="B1085" s="4">
        <v>5.34011619E8</v>
      </c>
      <c r="C1085" s="5" t="s">
        <v>1130</v>
      </c>
      <c r="D1085" s="5" t="s">
        <v>1135</v>
      </c>
      <c r="E1085" s="6"/>
    </row>
    <row r="1086" ht="15.75" customHeight="1" outlineLevel="1">
      <c r="A1086" s="3">
        <v>1085.0</v>
      </c>
      <c r="B1086" s="4">
        <v>5.34024826E8</v>
      </c>
      <c r="C1086" s="5" t="s">
        <v>1130</v>
      </c>
      <c r="D1086" s="5" t="s">
        <v>1136</v>
      </c>
      <c r="E1086" s="6"/>
    </row>
    <row r="1087" ht="15.75" customHeight="1" outlineLevel="1">
      <c r="A1087" s="3">
        <v>1086.0</v>
      </c>
      <c r="B1087" s="4">
        <v>5.340246E8</v>
      </c>
      <c r="C1087" s="5" t="s">
        <v>1130</v>
      </c>
      <c r="D1087" s="5" t="s">
        <v>1137</v>
      </c>
      <c r="E1087" s="6"/>
    </row>
    <row r="1088" ht="15.75" customHeight="1" outlineLevel="1">
      <c r="A1088" s="3">
        <v>1087.0</v>
      </c>
      <c r="B1088" s="4">
        <v>5.34029937E8</v>
      </c>
      <c r="C1088" s="5" t="s">
        <v>1130</v>
      </c>
      <c r="D1088" s="5" t="s">
        <v>1138</v>
      </c>
      <c r="E1088" s="6"/>
    </row>
    <row r="1089" ht="15.75" customHeight="1" outlineLevel="1">
      <c r="A1089" s="3">
        <v>1088.0</v>
      </c>
      <c r="B1089" s="4">
        <v>5.34029479E8</v>
      </c>
      <c r="C1089" s="5" t="s">
        <v>1130</v>
      </c>
      <c r="D1089" s="5" t="s">
        <v>1139</v>
      </c>
      <c r="E1089" s="6"/>
    </row>
    <row r="1090" ht="15.75" customHeight="1" outlineLevel="1">
      <c r="A1090" s="3">
        <v>1089.0</v>
      </c>
      <c r="B1090" s="4">
        <v>5.34024953E8</v>
      </c>
      <c r="C1090" s="5" t="s">
        <v>1130</v>
      </c>
      <c r="D1090" s="5" t="s">
        <v>1140</v>
      </c>
      <c r="E1090" s="6"/>
    </row>
    <row r="1091" ht="15.75" customHeight="1" outlineLevel="1">
      <c r="A1091" s="3">
        <v>1090.0</v>
      </c>
      <c r="B1091" s="4">
        <v>5.34024833E8</v>
      </c>
      <c r="C1091" s="5" t="s">
        <v>1130</v>
      </c>
      <c r="D1091" s="5" t="s">
        <v>1141</v>
      </c>
      <c r="E1091" s="6"/>
    </row>
    <row r="1092" ht="15.75" customHeight="1" outlineLevel="1">
      <c r="A1092" s="3">
        <v>1091.0</v>
      </c>
      <c r="B1092" s="4">
        <v>5.34029983E8</v>
      </c>
      <c r="C1092" s="5" t="s">
        <v>1130</v>
      </c>
      <c r="D1092" s="5" t="s">
        <v>1142</v>
      </c>
      <c r="E1092" s="6"/>
    </row>
    <row r="1093" ht="15.75" customHeight="1" outlineLevel="1">
      <c r="A1093" s="3">
        <v>1092.0</v>
      </c>
      <c r="B1093" s="4">
        <v>5.3402476E8</v>
      </c>
      <c r="C1093" s="5" t="s">
        <v>1130</v>
      </c>
      <c r="D1093" s="5" t="s">
        <v>1143</v>
      </c>
      <c r="E1093" s="6"/>
    </row>
    <row r="1094" ht="15.75" customHeight="1" outlineLevel="1">
      <c r="A1094" s="3">
        <v>1093.0</v>
      </c>
      <c r="B1094" s="4">
        <v>5.3402992E8</v>
      </c>
      <c r="C1094" s="5" t="s">
        <v>1130</v>
      </c>
      <c r="D1094" s="5" t="s">
        <v>1144</v>
      </c>
      <c r="E1094" s="6"/>
    </row>
    <row r="1095" ht="15.75" customHeight="1" outlineLevel="1">
      <c r="A1095" s="3">
        <v>1094.0</v>
      </c>
      <c r="B1095" s="4">
        <v>5.34024872E8</v>
      </c>
      <c r="C1095" s="5" t="s">
        <v>1130</v>
      </c>
      <c r="D1095" s="5" t="s">
        <v>1145</v>
      </c>
      <c r="E1095" s="6"/>
    </row>
    <row r="1096" ht="15.75" customHeight="1" outlineLevel="1">
      <c r="A1096" s="3">
        <v>1095.0</v>
      </c>
      <c r="B1096" s="4">
        <v>5.3403004E8</v>
      </c>
      <c r="C1096" s="5" t="s">
        <v>1130</v>
      </c>
      <c r="D1096" s="5" t="s">
        <v>1146</v>
      </c>
      <c r="E1096" s="6"/>
    </row>
    <row r="1097" ht="15.75" customHeight="1" outlineLevel="1">
      <c r="A1097" s="3">
        <v>1096.0</v>
      </c>
      <c r="B1097" s="4">
        <v>5.34029976E8</v>
      </c>
      <c r="C1097" s="5" t="s">
        <v>1130</v>
      </c>
      <c r="D1097" s="5" t="s">
        <v>1147</v>
      </c>
      <c r="E1097" s="6"/>
    </row>
    <row r="1098" ht="15.75" customHeight="1" outlineLevel="1">
      <c r="A1098" s="3">
        <v>1097.0</v>
      </c>
      <c r="B1098" s="4">
        <v>5.34029655E8</v>
      </c>
      <c r="C1098" s="5" t="s">
        <v>1130</v>
      </c>
      <c r="D1098" s="5" t="s">
        <v>1148</v>
      </c>
      <c r="E1098" s="6"/>
    </row>
    <row r="1099" ht="15.75" customHeight="1" outlineLevel="1">
      <c r="A1099" s="3">
        <v>1098.0</v>
      </c>
      <c r="B1099" s="4">
        <v>5.3402999E8</v>
      </c>
      <c r="C1099" s="5" t="s">
        <v>1130</v>
      </c>
      <c r="D1099" s="5" t="s">
        <v>1149</v>
      </c>
      <c r="E1099" s="6"/>
    </row>
    <row r="1100" ht="15.75" customHeight="1" outlineLevel="1">
      <c r="A1100" s="3">
        <v>1099.0</v>
      </c>
      <c r="B1100" s="4">
        <v>5.3400924E8</v>
      </c>
      <c r="C1100" s="5" t="s">
        <v>1130</v>
      </c>
      <c r="D1100" s="5" t="s">
        <v>1150</v>
      </c>
      <c r="E1100" s="6"/>
    </row>
    <row r="1101" ht="15.75" customHeight="1" outlineLevel="1">
      <c r="A1101" s="3">
        <v>1100.0</v>
      </c>
      <c r="B1101" s="4">
        <v>5.34002029E8</v>
      </c>
      <c r="C1101" s="5" t="s">
        <v>1130</v>
      </c>
      <c r="D1101" s="5" t="s">
        <v>1151</v>
      </c>
      <c r="E1101" s="6"/>
    </row>
    <row r="1102" ht="15.75" customHeight="1" outlineLevel="1">
      <c r="A1102" s="3">
        <v>1101.0</v>
      </c>
      <c r="B1102" s="4">
        <v>5.34024431E8</v>
      </c>
      <c r="C1102" s="5" t="s">
        <v>1130</v>
      </c>
      <c r="D1102" s="5" t="s">
        <v>1152</v>
      </c>
      <c r="E1102" s="6"/>
    </row>
    <row r="1103" ht="15.75" customHeight="1" outlineLevel="1">
      <c r="A1103" s="3">
        <v>1102.0</v>
      </c>
      <c r="B1103" s="4">
        <v>5.34024618E8</v>
      </c>
      <c r="C1103" s="5" t="s">
        <v>1130</v>
      </c>
      <c r="D1103" s="5" t="s">
        <v>1153</v>
      </c>
      <c r="E1103" s="6"/>
    </row>
    <row r="1104" ht="15.75" customHeight="1" outlineLevel="1">
      <c r="A1104" s="3">
        <v>1103.0</v>
      </c>
      <c r="B1104" s="4">
        <v>5.34021663E8</v>
      </c>
      <c r="C1104" s="5" t="s">
        <v>1130</v>
      </c>
      <c r="D1104" s="5" t="s">
        <v>1154</v>
      </c>
      <c r="E1104" s="6"/>
    </row>
    <row r="1105" ht="15.75" customHeight="1" outlineLevel="1">
      <c r="A1105" s="3">
        <v>1104.0</v>
      </c>
      <c r="B1105" s="4">
        <v>5.34000624E8</v>
      </c>
      <c r="C1105" s="5" t="s">
        <v>1130</v>
      </c>
      <c r="D1105" s="5" t="s">
        <v>1155</v>
      </c>
      <c r="E1105" s="6"/>
    </row>
    <row r="1106" ht="15.75" customHeight="1" outlineLevel="1">
      <c r="A1106" s="3">
        <v>1105.0</v>
      </c>
      <c r="B1106" s="4">
        <v>5.34024576E8</v>
      </c>
      <c r="C1106" s="5" t="s">
        <v>1130</v>
      </c>
      <c r="D1106" s="5" t="s">
        <v>1156</v>
      </c>
      <c r="E1106" s="6"/>
    </row>
    <row r="1107" ht="15.75" customHeight="1" outlineLevel="1">
      <c r="A1107" s="3">
        <v>1106.0</v>
      </c>
      <c r="B1107" s="4">
        <v>5.34030107E8</v>
      </c>
      <c r="C1107" s="5" t="s">
        <v>1130</v>
      </c>
      <c r="D1107" s="5" t="s">
        <v>1157</v>
      </c>
      <c r="E1107" s="6"/>
    </row>
    <row r="1108" ht="15.75" customHeight="1" outlineLevel="1">
      <c r="A1108" s="3">
        <v>1107.0</v>
      </c>
      <c r="B1108" s="4">
        <v>5.34004379E8</v>
      </c>
      <c r="C1108" s="5" t="s">
        <v>1130</v>
      </c>
      <c r="D1108" s="5" t="s">
        <v>1158</v>
      </c>
      <c r="E1108" s="6"/>
    </row>
    <row r="1109" ht="15.75" customHeight="1" outlineLevel="1">
      <c r="A1109" s="3">
        <v>1108.0</v>
      </c>
      <c r="B1109" s="4">
        <v>5.34024978E8</v>
      </c>
      <c r="C1109" s="5" t="s">
        <v>1130</v>
      </c>
      <c r="D1109" s="5" t="s">
        <v>1159</v>
      </c>
      <c r="E1109" s="6"/>
    </row>
    <row r="1110" ht="15.75" customHeight="1" outlineLevel="1">
      <c r="A1110" s="3">
        <v>1109.0</v>
      </c>
      <c r="B1110" s="4">
        <v>5.3402484E8</v>
      </c>
      <c r="C1110" s="5" t="s">
        <v>1130</v>
      </c>
      <c r="D1110" s="5" t="s">
        <v>1160</v>
      </c>
      <c r="E1110" s="6"/>
    </row>
    <row r="1111" ht="15.75" customHeight="1" outlineLevel="1">
      <c r="A1111" s="3">
        <v>1110.0</v>
      </c>
      <c r="B1111" s="4">
        <v>5.34024456E8</v>
      </c>
      <c r="C1111" s="5" t="s">
        <v>1130</v>
      </c>
      <c r="D1111" s="5" t="s">
        <v>1161</v>
      </c>
      <c r="E1111" s="6"/>
    </row>
    <row r="1112" ht="15.75" customHeight="1" outlineLevel="1">
      <c r="A1112" s="3">
        <v>1111.0</v>
      </c>
      <c r="B1112" s="4">
        <v>5.34011457E8</v>
      </c>
      <c r="C1112" s="5" t="s">
        <v>1130</v>
      </c>
      <c r="D1112" s="5" t="s">
        <v>1162</v>
      </c>
      <c r="E1112" s="6"/>
    </row>
    <row r="1113" ht="15.75" customHeight="1" outlineLevel="1">
      <c r="A1113" s="3">
        <v>1112.0</v>
      </c>
      <c r="B1113" s="4">
        <v>5.34024801E8</v>
      </c>
      <c r="C1113" s="5" t="s">
        <v>1130</v>
      </c>
      <c r="D1113" s="5" t="s">
        <v>1163</v>
      </c>
      <c r="E1113" s="6"/>
    </row>
    <row r="1114" ht="15.75" customHeight="1" outlineLevel="1">
      <c r="A1114" s="3">
        <v>1113.0</v>
      </c>
      <c r="B1114" s="4">
        <v>5.34010439E8</v>
      </c>
      <c r="C1114" s="5" t="s">
        <v>1130</v>
      </c>
      <c r="D1114" s="5" t="s">
        <v>1164</v>
      </c>
      <c r="E1114" s="6"/>
    </row>
    <row r="1115" ht="15.75" customHeight="1" outlineLevel="1">
      <c r="A1115" s="3">
        <v>1114.0</v>
      </c>
      <c r="B1115" s="4">
        <v>5.340006E8</v>
      </c>
      <c r="C1115" s="5" t="s">
        <v>1130</v>
      </c>
      <c r="D1115" s="5" t="s">
        <v>1165</v>
      </c>
      <c r="E1115" s="6"/>
    </row>
    <row r="1116" ht="15.75" customHeight="1" outlineLevel="1">
      <c r="A1116" s="3">
        <v>1115.0</v>
      </c>
      <c r="B1116" s="4">
        <v>5.34029486E8</v>
      </c>
      <c r="C1116" s="5" t="s">
        <v>1130</v>
      </c>
      <c r="D1116" s="5" t="s">
        <v>1166</v>
      </c>
      <c r="E1116" s="6"/>
    </row>
    <row r="1117" ht="15.75" customHeight="1" outlineLevel="1">
      <c r="A1117" s="3">
        <v>1116.0</v>
      </c>
      <c r="B1117" s="4">
        <v>5.3403499E8</v>
      </c>
      <c r="C1117" s="5" t="s">
        <v>1130</v>
      </c>
      <c r="D1117" s="5" t="s">
        <v>1167</v>
      </c>
      <c r="E1117" s="6"/>
    </row>
    <row r="1118" ht="15.75" customHeight="1" outlineLevel="1">
      <c r="A1118" s="3">
        <v>1117.0</v>
      </c>
      <c r="B1118" s="4">
        <v>5.34024689E8</v>
      </c>
      <c r="C1118" s="5" t="s">
        <v>1130</v>
      </c>
      <c r="D1118" s="5" t="s">
        <v>1168</v>
      </c>
      <c r="E1118" s="6"/>
    </row>
    <row r="1119" ht="15.75" customHeight="1" outlineLevel="1">
      <c r="A1119" s="3">
        <v>1118.0</v>
      </c>
      <c r="B1119" s="4">
        <v>5.34030026E8</v>
      </c>
      <c r="C1119" s="5" t="s">
        <v>1130</v>
      </c>
      <c r="D1119" s="5" t="s">
        <v>1169</v>
      </c>
      <c r="E1119" s="6"/>
    </row>
    <row r="1120" ht="15.75" customHeight="1" outlineLevel="1">
      <c r="A1120" s="3">
        <v>1119.0</v>
      </c>
      <c r="B1120" s="4">
        <v>5.34030072E8</v>
      </c>
      <c r="C1120" s="5" t="s">
        <v>1130</v>
      </c>
      <c r="D1120" s="5" t="s">
        <v>1170</v>
      </c>
      <c r="E1120" s="6"/>
    </row>
    <row r="1121" ht="15.75" customHeight="1" outlineLevel="1">
      <c r="A1121" s="3">
        <v>1120.0</v>
      </c>
      <c r="B1121" s="4">
        <v>5.34029969E8</v>
      </c>
      <c r="C1121" s="5" t="s">
        <v>1130</v>
      </c>
      <c r="D1121" s="5" t="s">
        <v>1171</v>
      </c>
      <c r="E1121" s="6"/>
    </row>
    <row r="1122" ht="15.75" customHeight="1" outlineLevel="1">
      <c r="A1122" s="3">
        <v>1121.0</v>
      </c>
      <c r="B1122" s="4">
        <v>5.34024417E8</v>
      </c>
      <c r="C1122" s="5" t="s">
        <v>1130</v>
      </c>
      <c r="D1122" s="5" t="s">
        <v>1172</v>
      </c>
      <c r="E1122" s="6"/>
    </row>
    <row r="1123" ht="15.75" customHeight="1" outlineLevel="1">
      <c r="A1123" s="3">
        <v>1122.0</v>
      </c>
      <c r="B1123" s="4">
        <v>5.34006129E8</v>
      </c>
      <c r="C1123" s="5" t="s">
        <v>1130</v>
      </c>
      <c r="D1123" s="5" t="s">
        <v>1173</v>
      </c>
      <c r="E1123" s="6"/>
    </row>
    <row r="1124" ht="15.75" customHeight="1" outlineLevel="1">
      <c r="A1124" s="3">
        <v>1123.0</v>
      </c>
      <c r="B1124" s="4">
        <v>5.34030033E8</v>
      </c>
      <c r="C1124" s="5" t="s">
        <v>1130</v>
      </c>
      <c r="D1124" s="5" t="s">
        <v>1174</v>
      </c>
      <c r="E1124" s="6"/>
    </row>
    <row r="1125" ht="15.75" customHeight="1" outlineLevel="1">
      <c r="A1125" s="3">
        <v>1124.0</v>
      </c>
      <c r="B1125" s="4">
        <v>5.3401168E8</v>
      </c>
      <c r="C1125" s="5" t="s">
        <v>1130</v>
      </c>
      <c r="D1125" s="5" t="s">
        <v>1175</v>
      </c>
      <c r="E1125" s="6"/>
    </row>
    <row r="1126" ht="15.75" customHeight="1" outlineLevel="1">
      <c r="A1126" s="3">
        <v>1125.0</v>
      </c>
      <c r="B1126" s="4">
        <v>5.34029951E8</v>
      </c>
      <c r="C1126" s="5" t="s">
        <v>1130</v>
      </c>
      <c r="D1126" s="5" t="s">
        <v>1176</v>
      </c>
      <c r="E1126" s="6"/>
    </row>
    <row r="1127" ht="15.75" customHeight="1" outlineLevel="1">
      <c r="A1127" s="3">
        <v>1126.0</v>
      </c>
      <c r="B1127" s="4">
        <v>5.34021977E8</v>
      </c>
      <c r="C1127" s="5" t="s">
        <v>1130</v>
      </c>
      <c r="D1127" s="5" t="s">
        <v>1177</v>
      </c>
      <c r="E1127" s="6"/>
    </row>
    <row r="1128" ht="15.75" customHeight="1" outlineLevel="1">
      <c r="A1128" s="3">
        <v>1127.0</v>
      </c>
      <c r="B1128" s="4">
        <v>5.34023131E8</v>
      </c>
      <c r="C1128" s="5" t="s">
        <v>1130</v>
      </c>
      <c r="D1128" s="5" t="s">
        <v>1178</v>
      </c>
      <c r="E1128" s="6"/>
    </row>
    <row r="1129" ht="15.75" customHeight="1" outlineLevel="1">
      <c r="A1129" s="3">
        <v>1128.0</v>
      </c>
      <c r="B1129" s="4">
        <v>5.3402496E8</v>
      </c>
      <c r="C1129" s="5" t="s">
        <v>1130</v>
      </c>
      <c r="D1129" s="5" t="s">
        <v>1179</v>
      </c>
      <c r="E1129" s="6"/>
    </row>
    <row r="1130" ht="15.75" customHeight="1" outlineLevel="1">
      <c r="A1130" s="3">
        <v>1129.0</v>
      </c>
      <c r="B1130" s="4">
        <v>5.3402987E8</v>
      </c>
      <c r="C1130" s="5" t="s">
        <v>1130</v>
      </c>
      <c r="D1130" s="5" t="s">
        <v>1180</v>
      </c>
      <c r="E1130" s="6"/>
    </row>
    <row r="1131" ht="15.75" customHeight="1" outlineLevel="1">
      <c r="A1131" s="3">
        <v>1130.0</v>
      </c>
      <c r="B1131" s="4">
        <v>5.34029905E8</v>
      </c>
      <c r="C1131" s="5" t="s">
        <v>1130</v>
      </c>
      <c r="D1131" s="5" t="s">
        <v>1181</v>
      </c>
      <c r="E1131" s="6"/>
    </row>
    <row r="1132" ht="15.75" customHeight="1" outlineLevel="1">
      <c r="A1132" s="3">
        <v>1131.0</v>
      </c>
      <c r="B1132" s="4">
        <v>5.34024657E8</v>
      </c>
      <c r="C1132" s="5" t="s">
        <v>1130</v>
      </c>
      <c r="D1132" s="5" t="s">
        <v>1182</v>
      </c>
      <c r="E1132" s="6"/>
    </row>
    <row r="1133" ht="15.75" customHeight="1" outlineLevel="1">
      <c r="A1133" s="3">
        <v>1132.0</v>
      </c>
      <c r="B1133" s="4">
        <v>5.34030001E8</v>
      </c>
      <c r="C1133" s="5" t="s">
        <v>1130</v>
      </c>
      <c r="D1133" s="5" t="s">
        <v>1183</v>
      </c>
      <c r="E1133" s="6"/>
    </row>
    <row r="1134" ht="15.75" customHeight="1" outlineLevel="1">
      <c r="A1134" s="3">
        <v>1133.0</v>
      </c>
      <c r="B1134" s="4">
        <v>5.3405388E8</v>
      </c>
      <c r="C1134" s="5" t="s">
        <v>1130</v>
      </c>
      <c r="D1134" s="5" t="s">
        <v>1184</v>
      </c>
      <c r="E1134" s="6"/>
    </row>
    <row r="1135" ht="15.75" customHeight="1" outlineLevel="1">
      <c r="A1135" s="3">
        <v>1134.0</v>
      </c>
      <c r="B1135" s="4">
        <v>5.34029528E8</v>
      </c>
      <c r="C1135" s="5" t="s">
        <v>1130</v>
      </c>
      <c r="D1135" s="5" t="s">
        <v>1185</v>
      </c>
      <c r="E1135" s="6"/>
    </row>
    <row r="1136" ht="15.75" customHeight="1" outlineLevel="1">
      <c r="A1136" s="3">
        <v>1135.0</v>
      </c>
      <c r="B1136" s="4">
        <v>5.3500365E8</v>
      </c>
      <c r="C1136" s="5" t="s">
        <v>1186</v>
      </c>
      <c r="D1136" s="5" t="s">
        <v>1187</v>
      </c>
      <c r="E1136" s="6"/>
    </row>
    <row r="1137" ht="15.75" customHeight="1" outlineLevel="1">
      <c r="A1137" s="3">
        <v>1136.0</v>
      </c>
      <c r="B1137" s="4">
        <v>5.35003882E8</v>
      </c>
      <c r="C1137" s="5" t="s">
        <v>1186</v>
      </c>
      <c r="D1137" s="5" t="s">
        <v>1188</v>
      </c>
      <c r="E1137" s="6"/>
    </row>
    <row r="1138" ht="15.75" customHeight="1" outlineLevel="1">
      <c r="A1138" s="3">
        <v>1137.0</v>
      </c>
      <c r="B1138" s="4">
        <v>5.35003635E8</v>
      </c>
      <c r="C1138" s="5" t="s">
        <v>1186</v>
      </c>
      <c r="D1138" s="5" t="s">
        <v>1189</v>
      </c>
      <c r="E1138" s="6"/>
    </row>
    <row r="1139" ht="15.75" customHeight="1" outlineLevel="1">
      <c r="A1139" s="3">
        <v>1138.0</v>
      </c>
      <c r="B1139" s="4">
        <v>5.3500385E8</v>
      </c>
      <c r="C1139" s="5" t="s">
        <v>1186</v>
      </c>
      <c r="D1139" s="5" t="s">
        <v>1190</v>
      </c>
      <c r="E1139" s="6"/>
    </row>
    <row r="1140" ht="15.75" customHeight="1" outlineLevel="1">
      <c r="A1140" s="3">
        <v>1139.0</v>
      </c>
      <c r="B1140" s="4">
        <v>5.350039E8</v>
      </c>
      <c r="C1140" s="5" t="s">
        <v>1186</v>
      </c>
      <c r="D1140" s="5" t="s">
        <v>1191</v>
      </c>
      <c r="E1140" s="6"/>
    </row>
    <row r="1141" ht="15.75" customHeight="1" outlineLevel="1">
      <c r="A1141" s="3">
        <v>1140.0</v>
      </c>
      <c r="B1141" s="4">
        <v>5.35003787E8</v>
      </c>
      <c r="C1141" s="5" t="s">
        <v>1186</v>
      </c>
      <c r="D1141" s="5" t="s">
        <v>1192</v>
      </c>
      <c r="E1141" s="6"/>
    </row>
    <row r="1142" ht="15.75" customHeight="1" outlineLevel="1">
      <c r="A1142" s="3">
        <v>1141.0</v>
      </c>
      <c r="B1142" s="4">
        <v>5.35003762E8</v>
      </c>
      <c r="C1142" s="5" t="s">
        <v>1186</v>
      </c>
      <c r="D1142" s="5" t="s">
        <v>1193</v>
      </c>
      <c r="E1142" s="6"/>
    </row>
    <row r="1143" ht="15.75" customHeight="1" outlineLevel="1">
      <c r="A1143" s="3">
        <v>1142.0</v>
      </c>
      <c r="B1143" s="4">
        <v>5.35003709E8</v>
      </c>
      <c r="C1143" s="5" t="s">
        <v>1186</v>
      </c>
      <c r="D1143" s="5" t="s">
        <v>1194</v>
      </c>
      <c r="E1143" s="6"/>
    </row>
    <row r="1144" ht="15.75" customHeight="1" outlineLevel="1">
      <c r="A1144" s="3">
        <v>1143.0</v>
      </c>
      <c r="B1144" s="4">
        <v>5.35003674E8</v>
      </c>
      <c r="C1144" s="5" t="s">
        <v>1186</v>
      </c>
      <c r="D1144" s="5" t="s">
        <v>1195</v>
      </c>
      <c r="E1144" s="6"/>
    </row>
    <row r="1145" ht="15.75" customHeight="1" outlineLevel="1">
      <c r="A1145" s="3">
        <v>1144.0</v>
      </c>
      <c r="B1145" s="4">
        <v>5.3500373E8</v>
      </c>
      <c r="C1145" s="5" t="s">
        <v>1186</v>
      </c>
      <c r="D1145" s="5" t="s">
        <v>1196</v>
      </c>
      <c r="E1145" s="6"/>
    </row>
    <row r="1146" ht="15.75" customHeight="1" outlineLevel="1">
      <c r="A1146" s="3">
        <v>1145.0</v>
      </c>
      <c r="B1146" s="4">
        <v>5.35003642E8</v>
      </c>
      <c r="C1146" s="5" t="s">
        <v>1186</v>
      </c>
      <c r="D1146" s="5" t="s">
        <v>1197</v>
      </c>
      <c r="E1146" s="6"/>
    </row>
    <row r="1147" ht="15.75" customHeight="1" outlineLevel="1">
      <c r="A1147" s="3">
        <v>1146.0</v>
      </c>
      <c r="B1147" s="4">
        <v>5.35003681E8</v>
      </c>
      <c r="C1147" s="5" t="s">
        <v>1186</v>
      </c>
      <c r="D1147" s="5" t="s">
        <v>1198</v>
      </c>
      <c r="E1147" s="6"/>
    </row>
    <row r="1148" ht="15.75" customHeight="1" outlineLevel="1">
      <c r="A1148" s="3">
        <v>1147.0</v>
      </c>
      <c r="B1148" s="4">
        <v>5.35003794E8</v>
      </c>
      <c r="C1148" s="5" t="s">
        <v>1186</v>
      </c>
      <c r="D1148" s="5" t="s">
        <v>1199</v>
      </c>
      <c r="E1148" s="6"/>
    </row>
    <row r="1149" ht="15.75" customHeight="1" outlineLevel="1">
      <c r="A1149" s="3">
        <v>1148.0</v>
      </c>
      <c r="B1149" s="4">
        <v>5.35003843E8</v>
      </c>
      <c r="C1149" s="5" t="s">
        <v>1186</v>
      </c>
      <c r="D1149" s="5" t="s">
        <v>1200</v>
      </c>
      <c r="E1149" s="6"/>
    </row>
    <row r="1150" ht="15.75" customHeight="1" outlineLevel="1">
      <c r="A1150" s="3">
        <v>1149.0</v>
      </c>
      <c r="B1150" s="4">
        <v>5.29908322E8</v>
      </c>
      <c r="C1150" s="5" t="s">
        <v>1186</v>
      </c>
      <c r="D1150" s="5" t="s">
        <v>1201</v>
      </c>
      <c r="E1150" s="6"/>
    </row>
    <row r="1151" ht="15.75" customHeight="1" outlineLevel="1">
      <c r="A1151" s="3">
        <v>1150.0</v>
      </c>
      <c r="B1151" s="4">
        <v>5.29908315E8</v>
      </c>
      <c r="C1151" s="5" t="s">
        <v>1186</v>
      </c>
      <c r="D1151" s="5" t="s">
        <v>1202</v>
      </c>
      <c r="E1151" s="6"/>
    </row>
    <row r="1152" ht="15.75" customHeight="1" outlineLevel="1">
      <c r="A1152" s="3">
        <v>1151.0</v>
      </c>
      <c r="B1152" s="4">
        <v>5.35003829E8</v>
      </c>
      <c r="C1152" s="5" t="s">
        <v>1186</v>
      </c>
      <c r="D1152" s="5" t="s">
        <v>1203</v>
      </c>
      <c r="E1152" s="6"/>
    </row>
    <row r="1153" ht="15.75" customHeight="1" outlineLevel="1">
      <c r="A1153" s="3">
        <v>1152.0</v>
      </c>
      <c r="B1153" s="4">
        <v>5.35003723E8</v>
      </c>
      <c r="C1153" s="5" t="s">
        <v>1186</v>
      </c>
      <c r="D1153" s="5" t="s">
        <v>1204</v>
      </c>
      <c r="E1153" s="6"/>
    </row>
    <row r="1154" ht="15.75" customHeight="1" outlineLevel="1">
      <c r="A1154" s="3">
        <v>1153.0</v>
      </c>
      <c r="B1154" s="4">
        <v>5.3500361E8</v>
      </c>
      <c r="C1154" s="5" t="s">
        <v>1186</v>
      </c>
      <c r="D1154" s="5" t="s">
        <v>1205</v>
      </c>
      <c r="E1154" s="6"/>
    </row>
    <row r="1155" ht="15.75" customHeight="1" outlineLevel="1">
      <c r="A1155" s="3">
        <v>1154.0</v>
      </c>
      <c r="B1155" s="4">
        <v>5.35003836E8</v>
      </c>
      <c r="C1155" s="5" t="s">
        <v>1186</v>
      </c>
      <c r="D1155" s="5" t="s">
        <v>1206</v>
      </c>
      <c r="E1155" s="6"/>
    </row>
    <row r="1156" ht="15.75" customHeight="1" outlineLevel="1">
      <c r="A1156" s="3">
        <v>1155.0</v>
      </c>
      <c r="B1156" s="4">
        <v>5.3500377E8</v>
      </c>
      <c r="C1156" s="5" t="s">
        <v>1186</v>
      </c>
      <c r="D1156" s="5" t="s">
        <v>1207</v>
      </c>
      <c r="E1156" s="6"/>
    </row>
    <row r="1157" ht="15.75" customHeight="1" outlineLevel="1">
      <c r="A1157" s="3">
        <v>1156.0</v>
      </c>
      <c r="B1157" s="4">
        <v>5.35003811E8</v>
      </c>
      <c r="C1157" s="5" t="s">
        <v>1186</v>
      </c>
      <c r="D1157" s="5" t="s">
        <v>1208</v>
      </c>
      <c r="E1157" s="6"/>
    </row>
    <row r="1158" ht="15.75" customHeight="1" outlineLevel="1">
      <c r="A1158" s="3">
        <v>1157.0</v>
      </c>
      <c r="B1158" s="4">
        <v>5.3500389E8</v>
      </c>
      <c r="C1158" s="5" t="s">
        <v>1186</v>
      </c>
      <c r="D1158" s="5" t="s">
        <v>1209</v>
      </c>
      <c r="E1158" s="6"/>
    </row>
    <row r="1159" ht="15.75" customHeight="1" outlineLevel="1">
      <c r="A1159" s="3">
        <v>1158.0</v>
      </c>
      <c r="B1159" s="4">
        <v>5.35003875E8</v>
      </c>
      <c r="C1159" s="5" t="s">
        <v>1186</v>
      </c>
      <c r="D1159" s="5" t="s">
        <v>1210</v>
      </c>
      <c r="E1159" s="6"/>
    </row>
    <row r="1160" ht="15.75" customHeight="1" outlineLevel="1">
      <c r="A1160" s="3">
        <v>1159.0</v>
      </c>
      <c r="B1160" s="4">
        <v>5.35003628E8</v>
      </c>
      <c r="C1160" s="5" t="s">
        <v>1186</v>
      </c>
      <c r="D1160" s="5" t="s">
        <v>1211</v>
      </c>
      <c r="E1160" s="6"/>
    </row>
    <row r="1161" ht="15.75" customHeight="1" outlineLevel="1">
      <c r="A1161" s="3">
        <v>1160.0</v>
      </c>
      <c r="B1161" s="4">
        <v>5.29908548E8</v>
      </c>
      <c r="C1161" s="5" t="s">
        <v>1186</v>
      </c>
      <c r="D1161" s="5" t="s">
        <v>1212</v>
      </c>
      <c r="E1161" s="6"/>
    </row>
    <row r="1162" ht="15.75" customHeight="1" outlineLevel="1">
      <c r="A1162" s="3">
        <v>1161.0</v>
      </c>
      <c r="B1162" s="7">
        <v>5.36006325E8</v>
      </c>
      <c r="C1162" s="6" t="s">
        <v>1213</v>
      </c>
      <c r="D1162" s="6" t="s">
        <v>1214</v>
      </c>
      <c r="E1162" s="6" t="s">
        <v>1215</v>
      </c>
    </row>
    <row r="1163" ht="15.75" customHeight="1" outlineLevel="1">
      <c r="A1163" s="3">
        <v>1162.0</v>
      </c>
      <c r="B1163" s="4">
        <v>5.36015048E8</v>
      </c>
      <c r="C1163" s="5" t="s">
        <v>1213</v>
      </c>
      <c r="D1163" s="5" t="s">
        <v>1216</v>
      </c>
      <c r="E1163" s="6"/>
    </row>
    <row r="1164" ht="15.75" customHeight="1" outlineLevel="1">
      <c r="A1164" s="3">
        <v>1163.0</v>
      </c>
      <c r="B1164" s="4">
        <v>5.36006237E8</v>
      </c>
      <c r="C1164" s="5" t="s">
        <v>1213</v>
      </c>
      <c r="D1164" s="5" t="s">
        <v>1217</v>
      </c>
      <c r="E1164" s="6"/>
    </row>
    <row r="1165" ht="15.75" customHeight="1" outlineLevel="1">
      <c r="A1165" s="3">
        <v>1164.0</v>
      </c>
      <c r="B1165" s="4">
        <v>5.36004688E8</v>
      </c>
      <c r="C1165" s="5" t="s">
        <v>1213</v>
      </c>
      <c r="D1165" s="5" t="s">
        <v>1218</v>
      </c>
      <c r="E1165" s="6"/>
    </row>
    <row r="1166" ht="15.75" customHeight="1" outlineLevel="1">
      <c r="A1166" s="3">
        <v>1165.0</v>
      </c>
      <c r="B1166" s="4">
        <v>5.36006318E8</v>
      </c>
      <c r="C1166" s="5" t="s">
        <v>1213</v>
      </c>
      <c r="D1166" s="5" t="s">
        <v>1219</v>
      </c>
      <c r="E1166" s="6"/>
    </row>
    <row r="1167" ht="15.75" customHeight="1" outlineLevel="1">
      <c r="A1167" s="3">
        <v>1166.0</v>
      </c>
      <c r="B1167" s="4">
        <v>5.36006269E8</v>
      </c>
      <c r="C1167" s="5" t="s">
        <v>1213</v>
      </c>
      <c r="D1167" s="5" t="s">
        <v>1220</v>
      </c>
      <c r="E1167" s="6"/>
    </row>
    <row r="1168" ht="15.75" customHeight="1" outlineLevel="1">
      <c r="A1168" s="3">
        <v>1167.0</v>
      </c>
      <c r="B1168" s="4">
        <v>5.36006371E8</v>
      </c>
      <c r="C1168" s="5" t="s">
        <v>1213</v>
      </c>
      <c r="D1168" s="5" t="s">
        <v>1221</v>
      </c>
      <c r="E1168" s="6"/>
    </row>
    <row r="1169" ht="15.75" customHeight="1" outlineLevel="1">
      <c r="A1169" s="3">
        <v>1168.0</v>
      </c>
      <c r="B1169" s="4">
        <v>5.36006526E8</v>
      </c>
      <c r="C1169" s="5" t="s">
        <v>1213</v>
      </c>
      <c r="D1169" s="5" t="s">
        <v>1222</v>
      </c>
      <c r="E1169" s="6"/>
    </row>
    <row r="1170" ht="15.75" customHeight="1" outlineLevel="1">
      <c r="A1170" s="3">
        <v>1169.0</v>
      </c>
      <c r="B1170" s="4">
        <v>5.36006445E8</v>
      </c>
      <c r="C1170" s="5" t="s">
        <v>1213</v>
      </c>
      <c r="D1170" s="5" t="s">
        <v>1223</v>
      </c>
      <c r="E1170" s="6"/>
    </row>
    <row r="1171" ht="15.75" customHeight="1" outlineLevel="1">
      <c r="A1171" s="3">
        <v>1170.0</v>
      </c>
      <c r="B1171" s="4">
        <v>5.36006558E8</v>
      </c>
      <c r="C1171" s="5" t="s">
        <v>1213</v>
      </c>
      <c r="D1171" s="5" t="s">
        <v>1224</v>
      </c>
      <c r="E1171" s="6"/>
    </row>
    <row r="1172" ht="15.75" customHeight="1" outlineLevel="1">
      <c r="A1172" s="3">
        <v>1171.0</v>
      </c>
      <c r="B1172" s="4">
        <v>5.3600622E8</v>
      </c>
      <c r="C1172" s="5" t="s">
        <v>1213</v>
      </c>
      <c r="D1172" s="5" t="s">
        <v>1225</v>
      </c>
      <c r="E1172" s="6"/>
    </row>
    <row r="1173" ht="15.75" customHeight="1" outlineLevel="1">
      <c r="A1173" s="3">
        <v>1172.0</v>
      </c>
      <c r="B1173" s="4">
        <v>5.360063E8</v>
      </c>
      <c r="C1173" s="5" t="s">
        <v>1213</v>
      </c>
      <c r="D1173" s="5" t="s">
        <v>1226</v>
      </c>
      <c r="E1173" s="6"/>
    </row>
    <row r="1174" ht="15.75" customHeight="1" outlineLevel="1">
      <c r="A1174" s="3">
        <v>1173.0</v>
      </c>
      <c r="B1174" s="4">
        <v>5.3600629E8</v>
      </c>
      <c r="C1174" s="5" t="s">
        <v>1213</v>
      </c>
      <c r="D1174" s="5" t="s">
        <v>1227</v>
      </c>
      <c r="E1174" s="6"/>
    </row>
    <row r="1175" ht="15.75" customHeight="1" outlineLevel="1">
      <c r="A1175" s="3">
        <v>1174.0</v>
      </c>
      <c r="B1175" s="4">
        <v>5.36007343E8</v>
      </c>
      <c r="C1175" s="5" t="s">
        <v>1213</v>
      </c>
      <c r="D1175" s="5" t="s">
        <v>1228</v>
      </c>
      <c r="E1175" s="6"/>
    </row>
    <row r="1176" ht="15.75" customHeight="1" outlineLevel="1">
      <c r="A1176" s="3">
        <v>1175.0</v>
      </c>
      <c r="B1176" s="4">
        <v>5.36006396E8</v>
      </c>
      <c r="C1176" s="5" t="s">
        <v>1213</v>
      </c>
      <c r="D1176" s="5" t="s">
        <v>1229</v>
      </c>
      <c r="E1176" s="6"/>
    </row>
    <row r="1177" ht="15.75" customHeight="1" outlineLevel="1">
      <c r="A1177" s="3">
        <v>1176.0</v>
      </c>
      <c r="B1177" s="4">
        <v>5.36006491E8</v>
      </c>
      <c r="C1177" s="5" t="s">
        <v>1213</v>
      </c>
      <c r="D1177" s="5" t="s">
        <v>1230</v>
      </c>
      <c r="E1177" s="6"/>
    </row>
    <row r="1178" ht="15.75" customHeight="1" outlineLevel="1">
      <c r="A1178" s="3">
        <v>1177.0</v>
      </c>
      <c r="B1178" s="4">
        <v>5.3600671E8</v>
      </c>
      <c r="C1178" s="5" t="s">
        <v>1213</v>
      </c>
      <c r="D1178" s="5" t="s">
        <v>1231</v>
      </c>
      <c r="E1178" s="6"/>
    </row>
    <row r="1179" ht="15.75" customHeight="1" outlineLevel="1">
      <c r="A1179" s="3">
        <v>1178.0</v>
      </c>
      <c r="B1179" s="4">
        <v>5.36006251E8</v>
      </c>
      <c r="C1179" s="5" t="s">
        <v>1213</v>
      </c>
      <c r="D1179" s="5" t="s">
        <v>1232</v>
      </c>
      <c r="E1179" s="6"/>
    </row>
    <row r="1180" ht="15.75" customHeight="1" outlineLevel="1">
      <c r="A1180" s="3">
        <v>1179.0</v>
      </c>
      <c r="B1180" s="4">
        <v>5.2800859E8</v>
      </c>
      <c r="C1180" s="5" t="s">
        <v>1213</v>
      </c>
      <c r="D1180" s="5" t="s">
        <v>1233</v>
      </c>
      <c r="E1180" s="6"/>
    </row>
    <row r="1181" ht="15.75" customHeight="1" outlineLevel="1">
      <c r="A1181" s="3">
        <v>1180.0</v>
      </c>
      <c r="B1181" s="4">
        <v>5.36006406E8</v>
      </c>
      <c r="C1181" s="5" t="s">
        <v>1213</v>
      </c>
      <c r="D1181" s="5" t="s">
        <v>1234</v>
      </c>
      <c r="E1181" s="6"/>
    </row>
    <row r="1182" ht="15.75" customHeight="1" outlineLevel="1">
      <c r="A1182" s="3">
        <v>1181.0</v>
      </c>
      <c r="B1182" s="4">
        <v>5.3600642E8</v>
      </c>
      <c r="C1182" s="5" t="s">
        <v>1213</v>
      </c>
      <c r="D1182" s="5" t="s">
        <v>1235</v>
      </c>
      <c r="E1182" s="6"/>
    </row>
    <row r="1183" ht="15.75" customHeight="1" outlineLevel="1">
      <c r="A1183" s="3">
        <v>1182.0</v>
      </c>
      <c r="B1183" s="4">
        <v>5.36006389E8</v>
      </c>
      <c r="C1183" s="5" t="s">
        <v>1213</v>
      </c>
      <c r="D1183" s="5" t="s">
        <v>1236</v>
      </c>
      <c r="E1183" s="6"/>
    </row>
    <row r="1184" ht="15.75" customHeight="1" outlineLevel="1">
      <c r="A1184" s="3">
        <v>1183.0</v>
      </c>
      <c r="B1184" s="4">
        <v>5.36006452E8</v>
      </c>
      <c r="C1184" s="5" t="s">
        <v>1213</v>
      </c>
      <c r="D1184" s="5" t="s">
        <v>1237</v>
      </c>
      <c r="E1184" s="6"/>
    </row>
    <row r="1185" ht="15.75" customHeight="1" outlineLevel="1">
      <c r="A1185" s="3">
        <v>1184.0</v>
      </c>
      <c r="B1185" s="4">
        <v>5.33018989E8</v>
      </c>
      <c r="C1185" s="5" t="s">
        <v>1213</v>
      </c>
      <c r="D1185" s="5" t="s">
        <v>1238</v>
      </c>
      <c r="E1185" s="6"/>
    </row>
    <row r="1186" ht="15.75" customHeight="1" outlineLevel="1">
      <c r="A1186" s="3">
        <v>1185.0</v>
      </c>
      <c r="B1186" s="4">
        <v>5.36006484E8</v>
      </c>
      <c r="C1186" s="5" t="s">
        <v>1213</v>
      </c>
      <c r="D1186" s="5" t="s">
        <v>1239</v>
      </c>
      <c r="E1186" s="6"/>
    </row>
    <row r="1187" ht="15.75" customHeight="1" outlineLevel="1">
      <c r="A1187" s="3">
        <v>1186.0</v>
      </c>
      <c r="B1187" s="4">
        <v>5.36006276E8</v>
      </c>
      <c r="C1187" s="5" t="s">
        <v>1213</v>
      </c>
      <c r="D1187" s="5" t="s">
        <v>1240</v>
      </c>
      <c r="E1187" s="6"/>
    </row>
    <row r="1188" ht="15.75" customHeight="1" outlineLevel="1">
      <c r="A1188" s="3">
        <v>1187.0</v>
      </c>
      <c r="B1188" s="4">
        <v>5.36006477E8</v>
      </c>
      <c r="C1188" s="5" t="s">
        <v>1213</v>
      </c>
      <c r="D1188" s="5" t="s">
        <v>1241</v>
      </c>
      <c r="E1188" s="6"/>
    </row>
    <row r="1189" ht="15.75" customHeight="1" outlineLevel="1">
      <c r="A1189" s="3">
        <v>1188.0</v>
      </c>
      <c r="B1189" s="4">
        <v>5.36007791E8</v>
      </c>
      <c r="C1189" s="5" t="s">
        <v>1213</v>
      </c>
      <c r="D1189" s="5" t="s">
        <v>1242</v>
      </c>
      <c r="E1189" s="6"/>
    </row>
    <row r="1190" ht="15.75" customHeight="1" outlineLevel="1">
      <c r="A1190" s="3">
        <v>1189.0</v>
      </c>
      <c r="B1190" s="4">
        <v>5.36006332E8</v>
      </c>
      <c r="C1190" s="5" t="s">
        <v>1213</v>
      </c>
      <c r="D1190" s="5" t="s">
        <v>1243</v>
      </c>
      <c r="E1190" s="6"/>
    </row>
    <row r="1191" ht="15.75" customHeight="1" outlineLevel="1">
      <c r="A1191" s="3">
        <v>1190.0</v>
      </c>
      <c r="B1191" s="4">
        <v>5.36006283E8</v>
      </c>
      <c r="C1191" s="5" t="s">
        <v>1213</v>
      </c>
      <c r="D1191" s="5" t="s">
        <v>1244</v>
      </c>
      <c r="E1191" s="6"/>
    </row>
    <row r="1192" ht="15.75" customHeight="1" outlineLevel="1">
      <c r="A1192" s="3">
        <v>1191.0</v>
      </c>
      <c r="B1192" s="4">
        <v>5.36006188E8</v>
      </c>
      <c r="C1192" s="5" t="s">
        <v>1213</v>
      </c>
      <c r="D1192" s="5" t="s">
        <v>1245</v>
      </c>
      <c r="E1192" s="6"/>
    </row>
    <row r="1193" ht="15.75" customHeight="1" outlineLevel="1">
      <c r="A1193" s="3">
        <v>1192.0</v>
      </c>
      <c r="B1193" s="4">
        <v>5.36006195E8</v>
      </c>
      <c r="C1193" s="5" t="s">
        <v>1213</v>
      </c>
      <c r="D1193" s="5" t="s">
        <v>1246</v>
      </c>
      <c r="E1193" s="6"/>
    </row>
    <row r="1194" ht="15.75" customHeight="1" outlineLevel="1">
      <c r="A1194" s="3">
        <v>1193.0</v>
      </c>
      <c r="B1194" s="4">
        <v>5.36006519E8</v>
      </c>
      <c r="C1194" s="5" t="s">
        <v>1213</v>
      </c>
      <c r="D1194" s="5" t="s">
        <v>1247</v>
      </c>
      <c r="E1194" s="6"/>
    </row>
    <row r="1195" ht="15.75" customHeight="1" outlineLevel="1">
      <c r="A1195" s="3">
        <v>1194.0</v>
      </c>
      <c r="B1195" s="4">
        <v>5.3600617E8</v>
      </c>
      <c r="C1195" s="5" t="s">
        <v>1213</v>
      </c>
      <c r="D1195" s="5" t="s">
        <v>1248</v>
      </c>
      <c r="E1195" s="6"/>
    </row>
    <row r="1196" ht="15.75" customHeight="1" outlineLevel="1">
      <c r="A1196" s="3">
        <v>1195.0</v>
      </c>
      <c r="B1196" s="4">
        <v>5.36006364E8</v>
      </c>
      <c r="C1196" s="5" t="s">
        <v>1213</v>
      </c>
      <c r="D1196" s="5" t="s">
        <v>1249</v>
      </c>
      <c r="E1196" s="6"/>
    </row>
    <row r="1197" ht="15.75" customHeight="1" outlineLevel="1">
      <c r="A1197" s="3">
        <v>1196.0</v>
      </c>
      <c r="B1197" s="4">
        <v>5.36006156E8</v>
      </c>
      <c r="C1197" s="5" t="s">
        <v>1213</v>
      </c>
      <c r="D1197" s="5" t="s">
        <v>1250</v>
      </c>
      <c r="E1197" s="6"/>
    </row>
    <row r="1198" ht="15.75" customHeight="1" outlineLevel="1">
      <c r="A1198" s="3">
        <v>1197.0</v>
      </c>
      <c r="B1198" s="4">
        <v>5.36006565E8</v>
      </c>
      <c r="C1198" s="5" t="s">
        <v>1213</v>
      </c>
      <c r="D1198" s="5" t="s">
        <v>1251</v>
      </c>
      <c r="E1198" s="6"/>
    </row>
    <row r="1199" ht="15.75" customHeight="1" outlineLevel="1">
      <c r="A1199" s="3">
        <v>1198.0</v>
      </c>
      <c r="B1199" s="4">
        <v>5.36006413E8</v>
      </c>
      <c r="C1199" s="5" t="s">
        <v>1213</v>
      </c>
      <c r="D1199" s="5" t="s">
        <v>1252</v>
      </c>
      <c r="E1199" s="6"/>
    </row>
    <row r="1200" ht="15.75" customHeight="1" outlineLevel="1">
      <c r="A1200" s="3">
        <v>1199.0</v>
      </c>
      <c r="B1200" s="4">
        <v>5.36004663E8</v>
      </c>
      <c r="C1200" s="5" t="s">
        <v>1213</v>
      </c>
      <c r="D1200" s="5" t="s">
        <v>1253</v>
      </c>
      <c r="E1200" s="6"/>
    </row>
    <row r="1201" ht="15.75" customHeight="1" outlineLevel="1">
      <c r="A1201" s="3">
        <v>1200.0</v>
      </c>
      <c r="B1201" s="4">
        <v>5.16008525E8</v>
      </c>
      <c r="C1201" s="5" t="s">
        <v>1254</v>
      </c>
      <c r="D1201" s="5" t="s">
        <v>1255</v>
      </c>
      <c r="E1201" s="6"/>
    </row>
    <row r="1202" ht="15.75" customHeight="1" outlineLevel="1">
      <c r="A1202" s="3">
        <v>1201.0</v>
      </c>
      <c r="B1202" s="4">
        <v>5.09105454E8</v>
      </c>
      <c r="C1202" s="5" t="s">
        <v>1254</v>
      </c>
      <c r="D1202" s="5" t="s">
        <v>1256</v>
      </c>
      <c r="E1202" s="6"/>
    </row>
    <row r="1203" ht="15.75" customHeight="1" outlineLevel="1">
      <c r="A1203" s="3">
        <v>1202.0</v>
      </c>
      <c r="B1203" s="4">
        <v>5.05008114E8</v>
      </c>
      <c r="C1203" s="5" t="s">
        <v>1254</v>
      </c>
      <c r="D1203" s="5" t="s">
        <v>1257</v>
      </c>
      <c r="E1203" s="6"/>
    </row>
    <row r="1204" ht="15.75" customHeight="1" outlineLevel="1">
      <c r="A1204" s="3">
        <v>1203.0</v>
      </c>
      <c r="B1204" s="4">
        <v>5.10008889E8</v>
      </c>
      <c r="C1204" s="5" t="s">
        <v>1254</v>
      </c>
      <c r="D1204" s="5" t="s">
        <v>1258</v>
      </c>
      <c r="E1204" s="6"/>
    </row>
    <row r="1205" ht="15.75" customHeight="1" outlineLevel="1">
      <c r="A1205" s="3">
        <v>1204.0</v>
      </c>
      <c r="B1205" s="4">
        <v>5.3214113E8</v>
      </c>
      <c r="C1205" s="5" t="s">
        <v>1254</v>
      </c>
      <c r="D1205" s="5" t="s">
        <v>1259</v>
      </c>
      <c r="E1205" s="6"/>
    </row>
    <row r="1206" ht="15.75" customHeight="1" outlineLevel="1">
      <c r="A1206" s="3">
        <v>1205.0</v>
      </c>
      <c r="B1206" s="4">
        <v>5.05008107E8</v>
      </c>
      <c r="C1206" s="5" t="s">
        <v>1254</v>
      </c>
      <c r="D1206" s="5" t="s">
        <v>1260</v>
      </c>
      <c r="E1206" s="6"/>
    </row>
    <row r="1207" ht="15.75" customHeight="1" outlineLevel="1">
      <c r="A1207" s="3">
        <v>1206.0</v>
      </c>
      <c r="B1207" s="4">
        <v>5.34029743E8</v>
      </c>
      <c r="C1207" s="5" t="s">
        <v>1254</v>
      </c>
      <c r="D1207" s="5" t="s">
        <v>1261</v>
      </c>
      <c r="E1207" s="6"/>
    </row>
    <row r="1208" ht="15.75" customHeight="1" outlineLevel="1">
      <c r="A1208" s="3">
        <v>1207.0</v>
      </c>
      <c r="B1208" s="4">
        <v>5.1600849E8</v>
      </c>
      <c r="C1208" s="5" t="s">
        <v>1254</v>
      </c>
      <c r="D1208" s="5" t="s">
        <v>1262</v>
      </c>
      <c r="E1208" s="6"/>
    </row>
    <row r="1209" ht="15.75" customHeight="1" outlineLevel="1">
      <c r="A1209" s="3">
        <v>1208.0</v>
      </c>
      <c r="B1209" s="4">
        <v>5.34029711E8</v>
      </c>
      <c r="C1209" s="5" t="s">
        <v>1254</v>
      </c>
      <c r="D1209" s="5" t="s">
        <v>1263</v>
      </c>
      <c r="E1209" s="6"/>
    </row>
    <row r="1210" ht="15.75" customHeight="1" outlineLevel="1">
      <c r="A1210" s="3">
        <v>1209.0</v>
      </c>
      <c r="B1210" s="4">
        <v>5.05007872E8</v>
      </c>
      <c r="C1210" s="5" t="s">
        <v>1254</v>
      </c>
      <c r="D1210" s="5" t="s">
        <v>1264</v>
      </c>
      <c r="E1210" s="6"/>
    </row>
    <row r="1211" ht="15.75" customHeight="1" outlineLevel="1">
      <c r="A1211" s="3">
        <v>1210.0</v>
      </c>
      <c r="B1211" s="4">
        <v>5.05008178E8</v>
      </c>
      <c r="C1211" s="5" t="s">
        <v>1254</v>
      </c>
      <c r="D1211" s="5" t="s">
        <v>1265</v>
      </c>
      <c r="E1211" s="6"/>
    </row>
    <row r="1212" ht="15.75" customHeight="1" outlineLevel="1">
      <c r="A1212" s="3">
        <v>1211.0</v>
      </c>
      <c r="B1212" s="4">
        <v>5.16008606E8</v>
      </c>
      <c r="C1212" s="5" t="s">
        <v>1254</v>
      </c>
      <c r="D1212" s="5" t="s">
        <v>1266</v>
      </c>
      <c r="E1212" s="6"/>
    </row>
    <row r="1213" ht="15.75" customHeight="1" outlineLevel="1">
      <c r="A1213" s="3">
        <v>1212.0</v>
      </c>
      <c r="B1213" s="4">
        <v>5.34034052E8</v>
      </c>
      <c r="C1213" s="5" t="s">
        <v>1254</v>
      </c>
      <c r="D1213" s="5" t="s">
        <v>1267</v>
      </c>
      <c r="E1213" s="6"/>
    </row>
    <row r="1214" ht="15.75" customHeight="1" outlineLevel="1">
      <c r="A1214" s="3">
        <v>1213.0</v>
      </c>
      <c r="B1214" s="4">
        <v>5.16008476E8</v>
      </c>
      <c r="C1214" s="5" t="s">
        <v>1254</v>
      </c>
      <c r="D1214" s="5" t="s">
        <v>1268</v>
      </c>
      <c r="E1214" s="6"/>
    </row>
    <row r="1215" ht="15.75" customHeight="1" outlineLevel="1">
      <c r="A1215" s="3">
        <v>1214.0</v>
      </c>
      <c r="B1215" s="4">
        <v>5.05005868E8</v>
      </c>
      <c r="C1215" s="5" t="s">
        <v>1254</v>
      </c>
      <c r="D1215" s="5" t="s">
        <v>1269</v>
      </c>
      <c r="E1215" s="6"/>
    </row>
    <row r="1216" ht="15.75" customHeight="1" outlineLevel="1">
      <c r="A1216" s="3">
        <v>1215.0</v>
      </c>
      <c r="B1216" s="4">
        <v>5.34029768E8</v>
      </c>
      <c r="C1216" s="5" t="s">
        <v>1254</v>
      </c>
      <c r="D1216" s="5" t="s">
        <v>1270</v>
      </c>
      <c r="E1216" s="6"/>
    </row>
    <row r="1217" ht="15.75" customHeight="1" outlineLevel="1">
      <c r="A1217" s="3">
        <v>1216.0</v>
      </c>
      <c r="B1217" s="4">
        <v>5.4301345E8</v>
      </c>
      <c r="C1217" s="5" t="s">
        <v>1254</v>
      </c>
      <c r="D1217" s="5" t="s">
        <v>1271</v>
      </c>
      <c r="E1217" s="6"/>
    </row>
    <row r="1218" ht="15.75" customHeight="1" outlineLevel="1">
      <c r="A1218" s="3">
        <v>1217.0</v>
      </c>
      <c r="B1218" s="4">
        <v>5.05006727E8</v>
      </c>
      <c r="C1218" s="5" t="s">
        <v>1254</v>
      </c>
      <c r="D1218" s="5" t="s">
        <v>1272</v>
      </c>
      <c r="E1218" s="6"/>
    </row>
    <row r="1219" ht="15.75" customHeight="1" outlineLevel="1">
      <c r="A1219" s="3">
        <v>1218.0</v>
      </c>
      <c r="B1219" s="4">
        <v>5.36008918E8</v>
      </c>
      <c r="C1219" s="5" t="s">
        <v>1254</v>
      </c>
      <c r="D1219" s="5" t="s">
        <v>1273</v>
      </c>
      <c r="E1219" s="6"/>
    </row>
    <row r="1220" ht="15.75" customHeight="1" outlineLevel="1">
      <c r="A1220" s="3">
        <v>1219.0</v>
      </c>
      <c r="B1220" s="4">
        <v>5.34029736E8</v>
      </c>
      <c r="C1220" s="5" t="s">
        <v>1254</v>
      </c>
      <c r="D1220" s="5" t="s">
        <v>1274</v>
      </c>
      <c r="E1220" s="6"/>
    </row>
    <row r="1221" ht="15.75" customHeight="1" outlineLevel="1">
      <c r="A1221" s="3">
        <v>1220.0</v>
      </c>
      <c r="B1221" s="4">
        <v>5.52004438E8</v>
      </c>
      <c r="C1221" s="5" t="s">
        <v>1254</v>
      </c>
      <c r="D1221" s="5" t="s">
        <v>1275</v>
      </c>
      <c r="E1221" s="6"/>
    </row>
    <row r="1222" ht="15.75" customHeight="1" outlineLevel="1">
      <c r="A1222" s="3">
        <v>1221.0</v>
      </c>
      <c r="B1222" s="4">
        <v>5.32140961E8</v>
      </c>
      <c r="C1222" s="5" t="s">
        <v>1254</v>
      </c>
      <c r="D1222" s="5" t="s">
        <v>1276</v>
      </c>
      <c r="E1222" s="6"/>
    </row>
    <row r="1223" ht="15.75" customHeight="1" outlineLevel="1">
      <c r="A1223" s="3">
        <v>1222.0</v>
      </c>
      <c r="B1223" s="4">
        <v>5.46019683E8</v>
      </c>
      <c r="C1223" s="5" t="s">
        <v>1254</v>
      </c>
      <c r="D1223" s="5" t="s">
        <v>1277</v>
      </c>
      <c r="E1223" s="6"/>
    </row>
    <row r="1224" ht="15.75" customHeight="1" outlineLevel="1">
      <c r="A1224" s="3">
        <v>1223.0</v>
      </c>
      <c r="B1224" s="4">
        <v>5.32140993E8</v>
      </c>
      <c r="C1224" s="5" t="s">
        <v>1254</v>
      </c>
      <c r="D1224" s="5" t="s">
        <v>1278</v>
      </c>
      <c r="E1224" s="6"/>
    </row>
    <row r="1225" ht="15.75" customHeight="1" outlineLevel="1">
      <c r="A1225" s="3">
        <v>1224.0</v>
      </c>
      <c r="B1225" s="4">
        <v>5.32140714E8</v>
      </c>
      <c r="C1225" s="5" t="s">
        <v>1254</v>
      </c>
      <c r="D1225" s="5" t="s">
        <v>1279</v>
      </c>
      <c r="E1225" s="6"/>
    </row>
    <row r="1226" ht="15.75" customHeight="1" outlineLevel="1">
      <c r="A1226" s="3">
        <v>1225.0</v>
      </c>
      <c r="B1226" s="4">
        <v>5.0300587E8</v>
      </c>
      <c r="C1226" s="5" t="s">
        <v>1254</v>
      </c>
      <c r="D1226" s="5" t="s">
        <v>1280</v>
      </c>
      <c r="E1226" s="6"/>
    </row>
    <row r="1227" ht="15.75" customHeight="1" outlineLevel="1">
      <c r="A1227" s="3">
        <v>1226.0</v>
      </c>
      <c r="B1227" s="4">
        <v>5.05008121E8</v>
      </c>
      <c r="C1227" s="5" t="s">
        <v>1254</v>
      </c>
      <c r="D1227" s="5" t="s">
        <v>1281</v>
      </c>
      <c r="E1227" s="6"/>
    </row>
    <row r="1228" ht="15.75" customHeight="1" outlineLevel="1">
      <c r="A1228" s="3">
        <v>1227.0</v>
      </c>
      <c r="B1228" s="4">
        <v>5.05007858E8</v>
      </c>
      <c r="C1228" s="5" t="s">
        <v>1254</v>
      </c>
      <c r="D1228" s="5" t="s">
        <v>1282</v>
      </c>
      <c r="E1228" s="6"/>
    </row>
    <row r="1229" ht="15.75" customHeight="1" outlineLevel="1">
      <c r="A1229" s="3">
        <v>1228.0</v>
      </c>
      <c r="B1229" s="4">
        <v>5.32002721E8</v>
      </c>
      <c r="C1229" s="5" t="s">
        <v>1254</v>
      </c>
      <c r="D1229" s="5" t="s">
        <v>1283</v>
      </c>
      <c r="E1229" s="6"/>
    </row>
    <row r="1230" ht="15.75" customHeight="1" outlineLevel="1">
      <c r="A1230" s="3">
        <v>1229.0</v>
      </c>
      <c r="B1230" s="4">
        <v>5.05007992E8</v>
      </c>
      <c r="C1230" s="5" t="s">
        <v>1254</v>
      </c>
      <c r="D1230" s="5" t="s">
        <v>1284</v>
      </c>
      <c r="E1230" s="6"/>
    </row>
    <row r="1231" ht="15.75" customHeight="1" outlineLevel="1">
      <c r="A1231" s="3">
        <v>1230.0</v>
      </c>
      <c r="B1231" s="4">
        <v>5.05008403E8</v>
      </c>
      <c r="C1231" s="5" t="s">
        <v>1254</v>
      </c>
      <c r="D1231" s="5" t="s">
        <v>1285</v>
      </c>
      <c r="E1231" s="6"/>
    </row>
    <row r="1232" ht="15.75" customHeight="1" outlineLevel="1">
      <c r="A1232" s="3">
        <v>1231.0</v>
      </c>
      <c r="B1232" s="4">
        <v>5.0505488E8</v>
      </c>
      <c r="C1232" s="5" t="s">
        <v>1254</v>
      </c>
      <c r="D1232" s="5" t="s">
        <v>1286</v>
      </c>
      <c r="E1232" s="6"/>
    </row>
    <row r="1233" ht="15.75" customHeight="1" outlineLevel="1">
      <c r="A1233" s="3">
        <v>1232.0</v>
      </c>
      <c r="B1233" s="4">
        <v>5.05008347E8</v>
      </c>
      <c r="C1233" s="5" t="s">
        <v>1254</v>
      </c>
      <c r="D1233" s="5" t="s">
        <v>1287</v>
      </c>
      <c r="E1233" s="6"/>
    </row>
    <row r="1234" ht="15.75" customHeight="1" outlineLevel="1">
      <c r="A1234" s="3">
        <v>1233.0</v>
      </c>
      <c r="B1234" s="4">
        <v>5.47001417E8</v>
      </c>
      <c r="C1234" s="5" t="s">
        <v>1254</v>
      </c>
      <c r="D1234" s="5" t="s">
        <v>1288</v>
      </c>
      <c r="E1234" s="6"/>
    </row>
    <row r="1235" ht="15.75" customHeight="1" outlineLevel="1">
      <c r="A1235" s="3">
        <v>1234.0</v>
      </c>
      <c r="B1235" s="4">
        <v>5.08008641E8</v>
      </c>
      <c r="C1235" s="5" t="s">
        <v>1254</v>
      </c>
      <c r="D1235" s="5" t="s">
        <v>1289</v>
      </c>
      <c r="E1235" s="6"/>
    </row>
    <row r="1236" ht="15.75" customHeight="1" outlineLevel="1">
      <c r="A1236" s="3">
        <v>1235.0</v>
      </c>
      <c r="B1236" s="4">
        <v>5.32140986E8</v>
      </c>
      <c r="C1236" s="5" t="s">
        <v>1254</v>
      </c>
      <c r="D1236" s="5" t="s">
        <v>1290</v>
      </c>
      <c r="E1236" s="6"/>
    </row>
    <row r="1237" ht="15.75" customHeight="1" outlineLevel="1">
      <c r="A1237" s="3">
        <v>1236.0</v>
      </c>
      <c r="B1237" s="4">
        <v>5.31003881E8</v>
      </c>
      <c r="C1237" s="5" t="s">
        <v>1254</v>
      </c>
      <c r="D1237" s="5" t="s">
        <v>1291</v>
      </c>
      <c r="E1237" s="6"/>
    </row>
    <row r="1238" ht="15.75" customHeight="1" outlineLevel="1">
      <c r="A1238" s="3">
        <v>1237.0</v>
      </c>
      <c r="B1238" s="4">
        <v>5.16008469E8</v>
      </c>
      <c r="C1238" s="5" t="s">
        <v>1254</v>
      </c>
      <c r="D1238" s="5" t="s">
        <v>1292</v>
      </c>
      <c r="E1238" s="6"/>
    </row>
    <row r="1239" ht="15.75" customHeight="1" outlineLevel="1">
      <c r="A1239" s="3">
        <v>1238.0</v>
      </c>
      <c r="B1239" s="4">
        <v>5.05008202E8</v>
      </c>
      <c r="C1239" s="5" t="s">
        <v>1254</v>
      </c>
      <c r="D1239" s="5" t="s">
        <v>1293</v>
      </c>
      <c r="E1239" s="6"/>
    </row>
    <row r="1240" ht="15.75" customHeight="1" outlineLevel="1">
      <c r="A1240" s="3">
        <v>1239.0</v>
      </c>
      <c r="B1240" s="4">
        <v>5.08005841E8</v>
      </c>
      <c r="C1240" s="5" t="s">
        <v>1254</v>
      </c>
      <c r="D1240" s="5" t="s">
        <v>1294</v>
      </c>
      <c r="E1240" s="6"/>
    </row>
    <row r="1241" ht="15.75" customHeight="1" outlineLevel="1">
      <c r="A1241" s="3">
        <v>1240.0</v>
      </c>
      <c r="B1241" s="4">
        <v>5.05008185E8</v>
      </c>
      <c r="C1241" s="5" t="s">
        <v>1254</v>
      </c>
      <c r="D1241" s="5" t="s">
        <v>1295</v>
      </c>
      <c r="E1241" s="6"/>
    </row>
    <row r="1242" ht="15.75" customHeight="1" outlineLevel="1">
      <c r="A1242" s="3">
        <v>1241.0</v>
      </c>
      <c r="B1242" s="4">
        <v>5.32140873E8</v>
      </c>
      <c r="C1242" s="5" t="s">
        <v>1254</v>
      </c>
      <c r="D1242" s="5" t="s">
        <v>1296</v>
      </c>
      <c r="E1242" s="6"/>
    </row>
    <row r="1243" ht="15.75" customHeight="1" outlineLevel="1">
      <c r="A1243" s="3">
        <v>1242.0</v>
      </c>
      <c r="B1243" s="4">
        <v>5.16008405E8</v>
      </c>
      <c r="C1243" s="5" t="s">
        <v>1254</v>
      </c>
      <c r="D1243" s="5" t="s">
        <v>1297</v>
      </c>
      <c r="E1243" s="6"/>
    </row>
    <row r="1244" ht="15.75" customHeight="1" outlineLevel="1">
      <c r="A1244" s="3">
        <v>1243.0</v>
      </c>
      <c r="B1244" s="4">
        <v>5.0910551E8</v>
      </c>
      <c r="C1244" s="5" t="s">
        <v>1254</v>
      </c>
      <c r="D1244" s="5" t="s">
        <v>1298</v>
      </c>
      <c r="E1244" s="6"/>
    </row>
    <row r="1245" ht="15.75" customHeight="1" outlineLevel="1">
      <c r="A1245" s="3">
        <v>1244.0</v>
      </c>
      <c r="B1245" s="4">
        <v>5.09006774E8</v>
      </c>
      <c r="C1245" s="5" t="s">
        <v>1254</v>
      </c>
      <c r="D1245" s="5" t="s">
        <v>1299</v>
      </c>
      <c r="E1245" s="6"/>
    </row>
    <row r="1246" ht="15.75" customHeight="1" outlineLevel="1">
      <c r="A1246" s="3">
        <v>1245.0</v>
      </c>
      <c r="B1246" s="4">
        <v>5.10008857E8</v>
      </c>
      <c r="C1246" s="5" t="s">
        <v>1254</v>
      </c>
      <c r="D1246" s="5" t="s">
        <v>1300</v>
      </c>
      <c r="E1246" s="6"/>
    </row>
    <row r="1247" ht="15.75" customHeight="1" outlineLevel="1">
      <c r="A1247" s="3">
        <v>1246.0</v>
      </c>
      <c r="B1247" s="4">
        <v>5.22011212E8</v>
      </c>
      <c r="C1247" s="5" t="s">
        <v>1254</v>
      </c>
      <c r="D1247" s="5" t="s">
        <v>1301</v>
      </c>
      <c r="E1247" s="6"/>
    </row>
    <row r="1248" ht="15.75" customHeight="1" outlineLevel="1">
      <c r="A1248" s="3">
        <v>1247.0</v>
      </c>
      <c r="B1248" s="4">
        <v>5.0500845E8</v>
      </c>
      <c r="C1248" s="5" t="s">
        <v>1254</v>
      </c>
      <c r="D1248" s="5" t="s">
        <v>1302</v>
      </c>
      <c r="E1248" s="6"/>
    </row>
    <row r="1249" ht="15.75" customHeight="1" outlineLevel="1">
      <c r="A1249" s="3">
        <v>1248.0</v>
      </c>
      <c r="B1249" s="4">
        <v>5.28007974E8</v>
      </c>
      <c r="C1249" s="5" t="s">
        <v>1254</v>
      </c>
      <c r="D1249" s="5" t="s">
        <v>1303</v>
      </c>
      <c r="E1249" s="6"/>
    </row>
    <row r="1250" ht="15.75" customHeight="1" outlineLevel="1">
      <c r="A1250" s="3">
        <v>1249.0</v>
      </c>
      <c r="B1250" s="4">
        <v>5.0500841E8</v>
      </c>
      <c r="C1250" s="5" t="s">
        <v>1254</v>
      </c>
      <c r="D1250" s="5" t="s">
        <v>1304</v>
      </c>
      <c r="E1250" s="6"/>
    </row>
    <row r="1251" ht="15.75" customHeight="1" outlineLevel="1">
      <c r="A1251" s="3">
        <v>1250.0</v>
      </c>
      <c r="B1251" s="4">
        <v>5.34029856E8</v>
      </c>
      <c r="C1251" s="5" t="s">
        <v>1254</v>
      </c>
      <c r="D1251" s="5" t="s">
        <v>1305</v>
      </c>
      <c r="E1251" s="6"/>
    </row>
    <row r="1252" ht="15.75" customHeight="1" outlineLevel="1">
      <c r="A1252" s="3">
        <v>1251.0</v>
      </c>
      <c r="B1252" s="4">
        <v>5.05008019E8</v>
      </c>
      <c r="C1252" s="5" t="s">
        <v>1254</v>
      </c>
      <c r="D1252" s="5" t="s">
        <v>1306</v>
      </c>
      <c r="E1252" s="6"/>
    </row>
    <row r="1253" ht="15.75" customHeight="1" outlineLevel="1">
      <c r="A1253" s="3">
        <v>1252.0</v>
      </c>
      <c r="B1253" s="4">
        <v>5.05008072E8</v>
      </c>
      <c r="C1253" s="5" t="s">
        <v>1254</v>
      </c>
      <c r="D1253" s="5" t="s">
        <v>1307</v>
      </c>
      <c r="E1253" s="6"/>
    </row>
    <row r="1254" ht="15.75" customHeight="1" outlineLevel="1">
      <c r="A1254" s="3">
        <v>1253.0</v>
      </c>
      <c r="B1254" s="4">
        <v>5.34029782E8</v>
      </c>
      <c r="C1254" s="5" t="s">
        <v>1254</v>
      </c>
      <c r="D1254" s="5" t="s">
        <v>1308</v>
      </c>
      <c r="E1254" s="6"/>
    </row>
    <row r="1255" ht="15.75" customHeight="1" outlineLevel="1">
      <c r="A1255" s="3">
        <v>1254.0</v>
      </c>
      <c r="B1255" s="4">
        <v>5.06063647E8</v>
      </c>
      <c r="C1255" s="5" t="s">
        <v>1254</v>
      </c>
      <c r="D1255" s="5" t="s">
        <v>1309</v>
      </c>
      <c r="E1255" s="6"/>
    </row>
    <row r="1256" ht="15.75" customHeight="1" outlineLevel="1">
      <c r="A1256" s="3">
        <v>1255.0</v>
      </c>
      <c r="B1256" s="4">
        <v>5.32141122E8</v>
      </c>
      <c r="C1256" s="5" t="s">
        <v>1254</v>
      </c>
      <c r="D1256" s="5" t="s">
        <v>1310</v>
      </c>
      <c r="E1256" s="6"/>
    </row>
    <row r="1257" ht="15.75" customHeight="1" outlineLevel="1">
      <c r="A1257" s="3">
        <v>1256.0</v>
      </c>
      <c r="B1257" s="4">
        <v>5.17000617E8</v>
      </c>
      <c r="C1257" s="5" t="s">
        <v>1254</v>
      </c>
      <c r="D1257" s="5" t="s">
        <v>1311</v>
      </c>
      <c r="E1257" s="6"/>
    </row>
    <row r="1258" ht="15.75" customHeight="1" outlineLevel="1">
      <c r="A1258" s="3">
        <v>1257.0</v>
      </c>
      <c r="B1258" s="4">
        <v>5.0500821E8</v>
      </c>
      <c r="C1258" s="5" t="s">
        <v>1254</v>
      </c>
      <c r="D1258" s="5" t="s">
        <v>1312</v>
      </c>
      <c r="E1258" s="6"/>
    </row>
    <row r="1259" ht="15.75" customHeight="1" outlineLevel="1">
      <c r="A1259" s="3">
        <v>1258.0</v>
      </c>
      <c r="B1259" s="4">
        <v>5.46023094E8</v>
      </c>
      <c r="C1259" s="5" t="s">
        <v>1254</v>
      </c>
      <c r="D1259" s="5" t="s">
        <v>1313</v>
      </c>
      <c r="E1259" s="6"/>
    </row>
    <row r="1260" ht="15.75" customHeight="1" outlineLevel="1">
      <c r="A1260" s="3">
        <v>1259.0</v>
      </c>
      <c r="B1260" s="4">
        <v>5.05007914E8</v>
      </c>
      <c r="C1260" s="5" t="s">
        <v>1254</v>
      </c>
      <c r="D1260" s="5" t="s">
        <v>1314</v>
      </c>
      <c r="E1260" s="6"/>
    </row>
    <row r="1261" ht="15.75" customHeight="1" outlineLevel="1">
      <c r="A1261" s="3">
        <v>1260.0</v>
      </c>
      <c r="B1261" s="4">
        <v>5.10008832E8</v>
      </c>
      <c r="C1261" s="5" t="s">
        <v>1254</v>
      </c>
      <c r="D1261" s="5" t="s">
        <v>1315</v>
      </c>
      <c r="E1261" s="6"/>
    </row>
    <row r="1262" ht="15.75" customHeight="1" outlineLevel="1">
      <c r="A1262" s="3">
        <v>1261.0</v>
      </c>
      <c r="B1262" s="4">
        <v>5.0500857E8</v>
      </c>
      <c r="C1262" s="5" t="s">
        <v>1254</v>
      </c>
      <c r="D1262" s="5" t="s">
        <v>1316</v>
      </c>
      <c r="E1262" s="6"/>
    </row>
    <row r="1263" ht="15.75" customHeight="1" outlineLevel="1">
      <c r="A1263" s="3">
        <v>1262.0</v>
      </c>
      <c r="B1263" s="4">
        <v>5.10009025E8</v>
      </c>
      <c r="C1263" s="5" t="s">
        <v>1254</v>
      </c>
      <c r="D1263" s="5" t="s">
        <v>1317</v>
      </c>
      <c r="E1263" s="6"/>
    </row>
    <row r="1264" ht="15.75" customHeight="1" outlineLevel="1">
      <c r="A1264" s="3">
        <v>1263.0</v>
      </c>
      <c r="B1264" s="4">
        <v>5.03005559E8</v>
      </c>
      <c r="C1264" s="5" t="s">
        <v>1254</v>
      </c>
      <c r="D1264" s="5" t="s">
        <v>1318</v>
      </c>
      <c r="E1264" s="6"/>
    </row>
    <row r="1265" ht="15.75" customHeight="1" outlineLevel="1">
      <c r="A1265" s="3">
        <v>1264.0</v>
      </c>
      <c r="B1265" s="4">
        <v>5.05008562E8</v>
      </c>
      <c r="C1265" s="5" t="s">
        <v>1254</v>
      </c>
      <c r="D1265" s="5" t="s">
        <v>1319</v>
      </c>
      <c r="E1265" s="6"/>
    </row>
    <row r="1266" ht="15.75" customHeight="1" outlineLevel="1">
      <c r="A1266" s="3">
        <v>1265.0</v>
      </c>
      <c r="B1266" s="4">
        <v>5.05008266E8</v>
      </c>
      <c r="C1266" s="5" t="s">
        <v>1254</v>
      </c>
      <c r="D1266" s="5" t="s">
        <v>1320</v>
      </c>
      <c r="E1266" s="6"/>
    </row>
    <row r="1267" ht="15.75" customHeight="1" outlineLevel="1">
      <c r="A1267" s="3">
        <v>1266.0</v>
      </c>
      <c r="B1267" s="4">
        <v>5.32141147E8</v>
      </c>
      <c r="C1267" s="5" t="s">
        <v>1254</v>
      </c>
      <c r="D1267" s="5" t="s">
        <v>1321</v>
      </c>
      <c r="E1267" s="6"/>
    </row>
    <row r="1268" ht="15.75" customHeight="1" outlineLevel="1">
      <c r="A1268" s="3">
        <v>1267.0</v>
      </c>
      <c r="B1268" s="4">
        <v>5.05007784E8</v>
      </c>
      <c r="C1268" s="5" t="s">
        <v>1254</v>
      </c>
      <c r="D1268" s="5" t="s">
        <v>1322</v>
      </c>
      <c r="E1268" s="6"/>
    </row>
    <row r="1269" ht="15.75" customHeight="1" outlineLevel="1">
      <c r="A1269" s="3">
        <v>1268.0</v>
      </c>
      <c r="B1269" s="4">
        <v>5.1000879E8</v>
      </c>
      <c r="C1269" s="5" t="s">
        <v>1254</v>
      </c>
      <c r="D1269" s="5" t="s">
        <v>1323</v>
      </c>
      <c r="E1269" s="6"/>
    </row>
    <row r="1270" ht="15.75" customHeight="1" outlineLevel="1">
      <c r="A1270" s="3">
        <v>1269.0</v>
      </c>
      <c r="B1270" s="4">
        <v>5.05007978E8</v>
      </c>
      <c r="C1270" s="5" t="s">
        <v>1254</v>
      </c>
      <c r="D1270" s="5" t="s">
        <v>1324</v>
      </c>
      <c r="E1270" s="6"/>
    </row>
    <row r="1271" ht="15.75" customHeight="1" outlineLevel="1">
      <c r="A1271" s="3">
        <v>1270.0</v>
      </c>
      <c r="B1271" s="4">
        <v>5.05007921E8</v>
      </c>
      <c r="C1271" s="5" t="s">
        <v>1254</v>
      </c>
      <c r="D1271" s="5" t="s">
        <v>1325</v>
      </c>
      <c r="E1271" s="6"/>
    </row>
    <row r="1272" ht="15.75" customHeight="1" outlineLevel="1">
      <c r="A1272" s="3">
        <v>1271.0</v>
      </c>
      <c r="B1272" s="4">
        <v>5.4402021E8</v>
      </c>
      <c r="C1272" s="5" t="s">
        <v>1254</v>
      </c>
      <c r="D1272" s="5" t="s">
        <v>1326</v>
      </c>
      <c r="E1272" s="6"/>
    </row>
    <row r="1273" ht="15.75" customHeight="1" outlineLevel="1">
      <c r="A1273" s="3">
        <v>1272.0</v>
      </c>
      <c r="B1273" s="4">
        <v>5.39011193E8</v>
      </c>
      <c r="C1273" s="5" t="s">
        <v>1254</v>
      </c>
      <c r="D1273" s="5" t="s">
        <v>1327</v>
      </c>
      <c r="E1273" s="6"/>
    </row>
    <row r="1274" ht="15.75" customHeight="1" outlineLevel="1">
      <c r="A1274" s="3">
        <v>1273.0</v>
      </c>
      <c r="B1274" s="4">
        <v>5.3214076E8</v>
      </c>
      <c r="C1274" s="5" t="s">
        <v>1254</v>
      </c>
      <c r="D1274" s="5" t="s">
        <v>1328</v>
      </c>
      <c r="E1274" s="6"/>
    </row>
    <row r="1275" ht="15.75" customHeight="1" outlineLevel="1">
      <c r="A1275" s="3">
        <v>1274.0</v>
      </c>
      <c r="B1275" s="4">
        <v>5.06009449E8</v>
      </c>
      <c r="C1275" s="5" t="s">
        <v>1254</v>
      </c>
      <c r="D1275" s="5" t="s">
        <v>1329</v>
      </c>
      <c r="E1275" s="6"/>
    </row>
    <row r="1276" ht="15.75" customHeight="1" outlineLevel="1">
      <c r="A1276" s="3">
        <v>1275.0</v>
      </c>
      <c r="B1276" s="4">
        <v>5.10009554E8</v>
      </c>
      <c r="C1276" s="5" t="s">
        <v>1254</v>
      </c>
      <c r="D1276" s="5" t="s">
        <v>1330</v>
      </c>
      <c r="E1276" s="6"/>
    </row>
    <row r="1277" ht="15.75" customHeight="1" outlineLevel="1">
      <c r="A1277" s="3">
        <v>1276.0</v>
      </c>
      <c r="B1277" s="4">
        <v>5.32140915E8</v>
      </c>
      <c r="C1277" s="5" t="s">
        <v>1254</v>
      </c>
      <c r="D1277" s="5" t="s">
        <v>1331</v>
      </c>
      <c r="E1277" s="6"/>
    </row>
    <row r="1278" ht="15.75" customHeight="1" outlineLevel="1">
      <c r="A1278" s="3">
        <v>1277.0</v>
      </c>
      <c r="B1278" s="4">
        <v>5.05008153E8</v>
      </c>
      <c r="C1278" s="5" t="s">
        <v>1254</v>
      </c>
      <c r="D1278" s="5" t="s">
        <v>1332</v>
      </c>
      <c r="E1278" s="6"/>
    </row>
    <row r="1279" ht="15.75" customHeight="1" outlineLevel="1">
      <c r="A1279" s="3">
        <v>1278.0</v>
      </c>
      <c r="B1279" s="4">
        <v>5.37003831E8</v>
      </c>
      <c r="C1279" s="5" t="s">
        <v>1333</v>
      </c>
      <c r="D1279" s="5" t="s">
        <v>1334</v>
      </c>
      <c r="E1279" s="6"/>
    </row>
    <row r="1280" ht="15.75" customHeight="1" outlineLevel="1">
      <c r="A1280" s="3">
        <v>1279.0</v>
      </c>
      <c r="B1280" s="4">
        <v>5.37003775E8</v>
      </c>
      <c r="C1280" s="5" t="s">
        <v>1333</v>
      </c>
      <c r="D1280" s="5" t="s">
        <v>1335</v>
      </c>
      <c r="E1280" s="6"/>
    </row>
    <row r="1281" ht="15.75" customHeight="1" outlineLevel="1">
      <c r="A1281" s="3">
        <v>1280.0</v>
      </c>
      <c r="B1281" s="4">
        <v>5.37003944E8</v>
      </c>
      <c r="C1281" s="5" t="s">
        <v>1333</v>
      </c>
      <c r="D1281" s="5" t="s">
        <v>1336</v>
      </c>
      <c r="E1281" s="6"/>
    </row>
    <row r="1282" ht="15.75" customHeight="1" outlineLevel="1">
      <c r="A1282" s="3">
        <v>1281.0</v>
      </c>
      <c r="B1282" s="4">
        <v>5.37003824E8</v>
      </c>
      <c r="C1282" s="5" t="s">
        <v>1333</v>
      </c>
      <c r="D1282" s="5" t="s">
        <v>1337</v>
      </c>
      <c r="E1282" s="6"/>
    </row>
    <row r="1283" ht="15.75" customHeight="1" outlineLevel="1">
      <c r="A1283" s="3">
        <v>1282.0</v>
      </c>
      <c r="B1283" s="4">
        <v>5.37003817E8</v>
      </c>
      <c r="C1283" s="5" t="s">
        <v>1333</v>
      </c>
      <c r="D1283" s="5" t="s">
        <v>1338</v>
      </c>
      <c r="E1283" s="6"/>
    </row>
    <row r="1284" ht="15.75" customHeight="1" outlineLevel="1">
      <c r="A1284" s="3">
        <v>1283.0</v>
      </c>
      <c r="B1284" s="4">
        <v>5.37003895E8</v>
      </c>
      <c r="C1284" s="5" t="s">
        <v>1333</v>
      </c>
      <c r="D1284" s="5" t="s">
        <v>1339</v>
      </c>
      <c r="E1284" s="6"/>
    </row>
    <row r="1285" ht="15.75" customHeight="1" outlineLevel="1">
      <c r="A1285" s="3">
        <v>1284.0</v>
      </c>
      <c r="B1285" s="4">
        <v>5.3700468E8</v>
      </c>
      <c r="C1285" s="5" t="s">
        <v>1333</v>
      </c>
      <c r="D1285" s="5" t="s">
        <v>1340</v>
      </c>
      <c r="E1285" s="6"/>
    </row>
    <row r="1286" ht="15.75" customHeight="1" outlineLevel="1">
      <c r="A1286" s="3">
        <v>1285.0</v>
      </c>
      <c r="B1286" s="4">
        <v>5.37003983E8</v>
      </c>
      <c r="C1286" s="5" t="s">
        <v>1333</v>
      </c>
      <c r="D1286" s="5" t="s">
        <v>1341</v>
      </c>
      <c r="E1286" s="6"/>
    </row>
    <row r="1287" ht="15.75" customHeight="1" outlineLevel="1">
      <c r="A1287" s="3">
        <v>1286.0</v>
      </c>
      <c r="B1287" s="4">
        <v>5.37003888E8</v>
      </c>
      <c r="C1287" s="5" t="s">
        <v>1333</v>
      </c>
      <c r="D1287" s="5" t="s">
        <v>1342</v>
      </c>
      <c r="E1287" s="6"/>
    </row>
    <row r="1288" ht="15.75" customHeight="1" outlineLevel="1">
      <c r="A1288" s="3">
        <v>1287.0</v>
      </c>
      <c r="B1288" s="4">
        <v>5.37004909E8</v>
      </c>
      <c r="C1288" s="5" t="s">
        <v>1333</v>
      </c>
      <c r="D1288" s="5" t="s">
        <v>1343</v>
      </c>
      <c r="E1288" s="6"/>
    </row>
    <row r="1289" ht="15.75" customHeight="1" outlineLevel="1">
      <c r="A1289" s="3">
        <v>1288.0</v>
      </c>
      <c r="B1289" s="4">
        <v>5.37003856E8</v>
      </c>
      <c r="C1289" s="5" t="s">
        <v>1333</v>
      </c>
      <c r="D1289" s="5" t="s">
        <v>1344</v>
      </c>
      <c r="E1289" s="6"/>
    </row>
    <row r="1290" ht="15.75" customHeight="1" outlineLevel="1">
      <c r="A1290" s="3">
        <v>1289.0</v>
      </c>
      <c r="B1290" s="4">
        <v>5.3700379E8</v>
      </c>
      <c r="C1290" s="5" t="s">
        <v>1333</v>
      </c>
      <c r="D1290" s="5" t="s">
        <v>1345</v>
      </c>
      <c r="E1290" s="6"/>
    </row>
    <row r="1291" ht="15.75" customHeight="1" outlineLevel="1">
      <c r="A1291" s="3">
        <v>1290.0</v>
      </c>
      <c r="B1291" s="4">
        <v>5.37003969E8</v>
      </c>
      <c r="C1291" s="5" t="s">
        <v>1333</v>
      </c>
      <c r="D1291" s="5" t="s">
        <v>1346</v>
      </c>
      <c r="E1291" s="6"/>
    </row>
    <row r="1292" ht="15.75" customHeight="1" outlineLevel="1">
      <c r="A1292" s="3">
        <v>1291.0</v>
      </c>
      <c r="B1292" s="4">
        <v>5.3700387E8</v>
      </c>
      <c r="C1292" s="5" t="s">
        <v>1333</v>
      </c>
      <c r="D1292" s="5" t="s">
        <v>1347</v>
      </c>
      <c r="E1292" s="6"/>
    </row>
    <row r="1293" ht="15.75" customHeight="1" outlineLevel="1">
      <c r="A1293" s="3">
        <v>1292.0</v>
      </c>
      <c r="B1293" s="4">
        <v>5.37004786E8</v>
      </c>
      <c r="C1293" s="5" t="s">
        <v>1333</v>
      </c>
      <c r="D1293" s="5" t="s">
        <v>1348</v>
      </c>
      <c r="E1293" s="6"/>
    </row>
    <row r="1294" ht="15.75" customHeight="1" outlineLevel="1">
      <c r="A1294" s="3">
        <v>1293.0</v>
      </c>
      <c r="B1294" s="4">
        <v>5.37003863E8</v>
      </c>
      <c r="C1294" s="5" t="s">
        <v>1333</v>
      </c>
      <c r="D1294" s="5" t="s">
        <v>1349</v>
      </c>
      <c r="E1294" s="6"/>
    </row>
    <row r="1295" ht="15.75" customHeight="1" outlineLevel="1">
      <c r="A1295" s="3">
        <v>1294.0</v>
      </c>
      <c r="B1295" s="4">
        <v>5.3700399E8</v>
      </c>
      <c r="C1295" s="5" t="s">
        <v>1333</v>
      </c>
      <c r="D1295" s="5" t="s">
        <v>1350</v>
      </c>
      <c r="E1295" s="6"/>
    </row>
    <row r="1296" ht="15.75" customHeight="1" outlineLevel="1">
      <c r="A1296" s="3">
        <v>1295.0</v>
      </c>
      <c r="B1296" s="4">
        <v>5.37003768E8</v>
      </c>
      <c r="C1296" s="5" t="s">
        <v>1333</v>
      </c>
      <c r="D1296" s="5" t="s">
        <v>1351</v>
      </c>
      <c r="E1296" s="6"/>
    </row>
    <row r="1297" ht="15.75" customHeight="1" outlineLevel="1">
      <c r="A1297" s="3">
        <v>1296.0</v>
      </c>
      <c r="B1297" s="4">
        <v>5.37003849E8</v>
      </c>
      <c r="C1297" s="5" t="s">
        <v>1333</v>
      </c>
      <c r="D1297" s="5" t="s">
        <v>1352</v>
      </c>
      <c r="E1297" s="6"/>
    </row>
    <row r="1298" ht="15.75" customHeight="1" outlineLevel="1">
      <c r="A1298" s="3">
        <v>1297.0</v>
      </c>
      <c r="B1298" s="4">
        <v>5.37003951E8</v>
      </c>
      <c r="C1298" s="5" t="s">
        <v>1333</v>
      </c>
      <c r="D1298" s="5" t="s">
        <v>1353</v>
      </c>
      <c r="E1298" s="6"/>
    </row>
    <row r="1299" ht="15.75" customHeight="1" outlineLevel="1">
      <c r="A1299" s="3">
        <v>1298.0</v>
      </c>
      <c r="B1299" s="4">
        <v>5.370038E8</v>
      </c>
      <c r="C1299" s="5" t="s">
        <v>1333</v>
      </c>
      <c r="D1299" s="5" t="s">
        <v>1354</v>
      </c>
      <c r="E1299" s="6"/>
    </row>
    <row r="1300" ht="15.75" customHeight="1" outlineLevel="1">
      <c r="A1300" s="3">
        <v>1299.0</v>
      </c>
      <c r="B1300" s="4">
        <v>5.37003782E8</v>
      </c>
      <c r="C1300" s="5" t="s">
        <v>1333</v>
      </c>
      <c r="D1300" s="5" t="s">
        <v>1355</v>
      </c>
      <c r="E1300" s="6"/>
    </row>
    <row r="1301" ht="15.75" customHeight="1" outlineLevel="1">
      <c r="A1301" s="3">
        <v>1300.0</v>
      </c>
      <c r="B1301" s="4">
        <v>5.38000752E8</v>
      </c>
      <c r="C1301" s="5" t="s">
        <v>1356</v>
      </c>
      <c r="D1301" s="5" t="s">
        <v>1357</v>
      </c>
      <c r="E1301" s="6"/>
    </row>
    <row r="1302" ht="15.75" customHeight="1" outlineLevel="1">
      <c r="A1302" s="3">
        <v>1301.0</v>
      </c>
      <c r="B1302" s="4">
        <v>5.38001594E8</v>
      </c>
      <c r="C1302" s="5" t="s">
        <v>1356</v>
      </c>
      <c r="D1302" s="5" t="s">
        <v>1358</v>
      </c>
      <c r="E1302" s="6"/>
    </row>
    <row r="1303" ht="15.75" customHeight="1" outlineLevel="1">
      <c r="A1303" s="3">
        <v>1302.0</v>
      </c>
      <c r="B1303" s="4">
        <v>5.38002397E8</v>
      </c>
      <c r="C1303" s="5" t="s">
        <v>1356</v>
      </c>
      <c r="D1303" s="5" t="s">
        <v>1359</v>
      </c>
      <c r="E1303" s="6"/>
    </row>
    <row r="1304" ht="15.75" customHeight="1" outlineLevel="1">
      <c r="A1304" s="3">
        <v>1303.0</v>
      </c>
      <c r="B1304" s="4">
        <v>5.38001604E8</v>
      </c>
      <c r="C1304" s="5" t="s">
        <v>1356</v>
      </c>
      <c r="D1304" s="5" t="s">
        <v>1360</v>
      </c>
      <c r="E1304" s="6"/>
    </row>
    <row r="1305" ht="15.75" customHeight="1" outlineLevel="1">
      <c r="A1305" s="3">
        <v>1304.0</v>
      </c>
      <c r="B1305" s="4">
        <v>5.38000939E8</v>
      </c>
      <c r="C1305" s="5" t="s">
        <v>1356</v>
      </c>
      <c r="D1305" s="5" t="s">
        <v>1361</v>
      </c>
      <c r="E1305" s="6"/>
    </row>
    <row r="1306" ht="15.75" customHeight="1" outlineLevel="1">
      <c r="A1306" s="3">
        <v>1305.0</v>
      </c>
      <c r="B1306" s="4">
        <v>5.38002421E8</v>
      </c>
      <c r="C1306" s="5" t="s">
        <v>1356</v>
      </c>
      <c r="D1306" s="5" t="s">
        <v>1362</v>
      </c>
      <c r="E1306" s="6"/>
    </row>
    <row r="1307" ht="15.75" customHeight="1" outlineLevel="1">
      <c r="A1307" s="3">
        <v>1306.0</v>
      </c>
      <c r="B1307" s="4">
        <v>5.3800182E8</v>
      </c>
      <c r="C1307" s="5" t="s">
        <v>1356</v>
      </c>
      <c r="D1307" s="5" t="s">
        <v>1363</v>
      </c>
      <c r="E1307" s="6"/>
    </row>
    <row r="1308" ht="15.75" customHeight="1" outlineLevel="1">
      <c r="A1308" s="3">
        <v>1307.0</v>
      </c>
      <c r="B1308" s="4">
        <v>5.38001097E8</v>
      </c>
      <c r="C1308" s="5" t="s">
        <v>1356</v>
      </c>
      <c r="D1308" s="5" t="s">
        <v>1364</v>
      </c>
      <c r="E1308" s="6"/>
    </row>
    <row r="1309" ht="15.75" customHeight="1" outlineLevel="1">
      <c r="A1309" s="3">
        <v>1308.0</v>
      </c>
      <c r="B1309" s="4">
        <v>5.38001844E8</v>
      </c>
      <c r="C1309" s="5" t="s">
        <v>1356</v>
      </c>
      <c r="D1309" s="5" t="s">
        <v>1365</v>
      </c>
      <c r="E1309" s="6"/>
    </row>
    <row r="1310" ht="15.75" customHeight="1" outlineLevel="1">
      <c r="A1310" s="3">
        <v>1309.0</v>
      </c>
      <c r="B1310" s="4">
        <v>5.38001788E8</v>
      </c>
      <c r="C1310" s="5" t="s">
        <v>1356</v>
      </c>
      <c r="D1310" s="5" t="s">
        <v>1366</v>
      </c>
      <c r="E1310" s="6"/>
    </row>
    <row r="1311" ht="15.75" customHeight="1" outlineLevel="1">
      <c r="A1311" s="3">
        <v>1310.0</v>
      </c>
      <c r="B1311" s="4">
        <v>5.38001763E8</v>
      </c>
      <c r="C1311" s="5" t="s">
        <v>1356</v>
      </c>
      <c r="D1311" s="5" t="s">
        <v>1367</v>
      </c>
      <c r="E1311" s="6"/>
    </row>
    <row r="1312" ht="15.75" customHeight="1" outlineLevel="1">
      <c r="A1312" s="3">
        <v>1311.0</v>
      </c>
      <c r="B1312" s="4">
        <v>5.38001805E8</v>
      </c>
      <c r="C1312" s="5" t="s">
        <v>1356</v>
      </c>
      <c r="D1312" s="5" t="s">
        <v>1368</v>
      </c>
      <c r="E1312" s="6"/>
    </row>
    <row r="1313" ht="15.75" customHeight="1" outlineLevel="1">
      <c r="A1313" s="3">
        <v>1312.0</v>
      </c>
      <c r="B1313" s="4">
        <v>5.38000978E8</v>
      </c>
      <c r="C1313" s="5" t="s">
        <v>1356</v>
      </c>
      <c r="D1313" s="5" t="s">
        <v>1369</v>
      </c>
      <c r="E1313" s="6"/>
    </row>
    <row r="1314" ht="15.75" customHeight="1" outlineLevel="1">
      <c r="A1314" s="3">
        <v>1313.0</v>
      </c>
      <c r="B1314" s="4">
        <v>5.38001851E8</v>
      </c>
      <c r="C1314" s="5" t="s">
        <v>1356</v>
      </c>
      <c r="D1314" s="5" t="s">
        <v>1370</v>
      </c>
      <c r="E1314" s="6"/>
    </row>
    <row r="1315" ht="15.75" customHeight="1" outlineLevel="1">
      <c r="A1315" s="3">
        <v>1314.0</v>
      </c>
      <c r="B1315" s="4">
        <v>5.38001812E8</v>
      </c>
      <c r="C1315" s="5" t="s">
        <v>1356</v>
      </c>
      <c r="D1315" s="5" t="s">
        <v>1371</v>
      </c>
      <c r="E1315" s="6"/>
    </row>
    <row r="1316" ht="15.75" customHeight="1" outlineLevel="1">
      <c r="A1316" s="3">
        <v>1315.0</v>
      </c>
      <c r="B1316" s="4">
        <v>5.38001795E8</v>
      </c>
      <c r="C1316" s="5" t="s">
        <v>1356</v>
      </c>
      <c r="D1316" s="5" t="s">
        <v>1372</v>
      </c>
      <c r="E1316" s="6"/>
    </row>
    <row r="1317" ht="15.75" customHeight="1" outlineLevel="1">
      <c r="A1317" s="3">
        <v>1316.0</v>
      </c>
      <c r="B1317" s="4">
        <v>5.38001756E8</v>
      </c>
      <c r="C1317" s="5" t="s">
        <v>1356</v>
      </c>
      <c r="D1317" s="5" t="s">
        <v>1373</v>
      </c>
      <c r="E1317" s="6"/>
    </row>
    <row r="1318" ht="15.75" customHeight="1" outlineLevel="1">
      <c r="A1318" s="3">
        <v>1317.0</v>
      </c>
      <c r="B1318" s="4">
        <v>5.380019E8</v>
      </c>
      <c r="C1318" s="5" t="s">
        <v>1356</v>
      </c>
      <c r="D1318" s="5" t="s">
        <v>1374</v>
      </c>
      <c r="E1318" s="6"/>
    </row>
    <row r="1319" ht="15.75" customHeight="1" outlineLevel="1">
      <c r="A1319" s="3">
        <v>1318.0</v>
      </c>
      <c r="B1319" s="4">
        <v>5.38001837E8</v>
      </c>
      <c r="C1319" s="5" t="s">
        <v>1356</v>
      </c>
      <c r="D1319" s="5" t="s">
        <v>1375</v>
      </c>
      <c r="E1319" s="6"/>
    </row>
    <row r="1320" ht="15.75" customHeight="1" outlineLevel="1">
      <c r="A1320" s="3">
        <v>1319.0</v>
      </c>
      <c r="B1320" s="4">
        <v>5.3800177E8</v>
      </c>
      <c r="C1320" s="5" t="s">
        <v>1356</v>
      </c>
      <c r="D1320" s="5" t="s">
        <v>1376</v>
      </c>
      <c r="E1320" s="6"/>
    </row>
    <row r="1321" ht="15.75" customHeight="1" outlineLevel="1">
      <c r="A1321" s="3">
        <v>1320.0</v>
      </c>
      <c r="B1321" s="4">
        <v>5.39011147E8</v>
      </c>
      <c r="C1321" s="5" t="s">
        <v>1377</v>
      </c>
      <c r="D1321" s="5" t="s">
        <v>1378</v>
      </c>
      <c r="E1321" s="6"/>
    </row>
    <row r="1322" ht="15.75" customHeight="1" outlineLevel="1">
      <c r="A1322" s="3">
        <v>1321.0</v>
      </c>
      <c r="B1322" s="4">
        <v>5.39003026E8</v>
      </c>
      <c r="C1322" s="5" t="s">
        <v>1377</v>
      </c>
      <c r="D1322" s="5" t="s">
        <v>1379</v>
      </c>
      <c r="E1322" s="6"/>
    </row>
    <row r="1323" ht="15.75" customHeight="1" outlineLevel="1">
      <c r="A1323" s="3">
        <v>1322.0</v>
      </c>
      <c r="B1323" s="4">
        <v>5.39002576E8</v>
      </c>
      <c r="C1323" s="5" t="s">
        <v>1377</v>
      </c>
      <c r="D1323" s="5" t="s">
        <v>1380</v>
      </c>
      <c r="E1323" s="6"/>
    </row>
    <row r="1324" ht="15.75" customHeight="1" outlineLevel="1">
      <c r="A1324" s="3">
        <v>1323.0</v>
      </c>
      <c r="B1324" s="4">
        <v>5.3900259E8</v>
      </c>
      <c r="C1324" s="5" t="s">
        <v>1377</v>
      </c>
      <c r="D1324" s="5" t="s">
        <v>1381</v>
      </c>
      <c r="E1324" s="6"/>
    </row>
    <row r="1325" ht="15.75" customHeight="1" outlineLevel="1">
      <c r="A1325" s="3">
        <v>1324.0</v>
      </c>
      <c r="B1325" s="4">
        <v>5.39002463E8</v>
      </c>
      <c r="C1325" s="5" t="s">
        <v>1377</v>
      </c>
      <c r="D1325" s="5" t="s">
        <v>1382</v>
      </c>
      <c r="E1325" s="6"/>
    </row>
    <row r="1326" ht="15.75" customHeight="1" outlineLevel="1">
      <c r="A1326" s="3">
        <v>1325.0</v>
      </c>
      <c r="B1326" s="4">
        <v>5.39002456E8</v>
      </c>
      <c r="C1326" s="5" t="s">
        <v>1377</v>
      </c>
      <c r="D1326" s="5" t="s">
        <v>1383</v>
      </c>
      <c r="E1326" s="6"/>
    </row>
    <row r="1327" ht="15.75" customHeight="1" outlineLevel="1">
      <c r="A1327" s="3">
        <v>1326.0</v>
      </c>
      <c r="B1327" s="4">
        <v>5.39002449E8</v>
      </c>
      <c r="C1327" s="5" t="s">
        <v>1377</v>
      </c>
      <c r="D1327" s="5" t="s">
        <v>1384</v>
      </c>
      <c r="E1327" s="6"/>
    </row>
    <row r="1328" ht="15.75" customHeight="1" outlineLevel="1">
      <c r="A1328" s="3">
        <v>1327.0</v>
      </c>
      <c r="B1328" s="4">
        <v>5.3900357E8</v>
      </c>
      <c r="C1328" s="5" t="s">
        <v>1377</v>
      </c>
      <c r="D1328" s="5" t="s">
        <v>1385</v>
      </c>
      <c r="E1328" s="6"/>
    </row>
    <row r="1329" ht="15.75" customHeight="1" outlineLevel="1">
      <c r="A1329" s="3">
        <v>1328.0</v>
      </c>
      <c r="B1329" s="4">
        <v>5.39003562E8</v>
      </c>
      <c r="C1329" s="5" t="s">
        <v>1377</v>
      </c>
      <c r="D1329" s="5" t="s">
        <v>1386</v>
      </c>
      <c r="E1329" s="6"/>
    </row>
    <row r="1330" ht="15.75" customHeight="1" outlineLevel="1">
      <c r="A1330" s="3">
        <v>1329.0</v>
      </c>
      <c r="B1330" s="4">
        <v>5.71014858E8</v>
      </c>
      <c r="C1330" s="5" t="s">
        <v>1387</v>
      </c>
      <c r="D1330" s="5" t="s">
        <v>1388</v>
      </c>
      <c r="E1330" s="6"/>
    </row>
    <row r="1331" ht="15.75" customHeight="1" outlineLevel="1">
      <c r="A1331" s="3">
        <v>1330.0</v>
      </c>
      <c r="B1331" s="4">
        <v>5.4402736181E10</v>
      </c>
      <c r="C1331" s="5" t="s">
        <v>1387</v>
      </c>
      <c r="D1331" s="5" t="s">
        <v>1389</v>
      </c>
      <c r="E1331" s="6"/>
    </row>
    <row r="1332" ht="15.75" customHeight="1" outlineLevel="1">
      <c r="A1332" s="3">
        <v>1331.0</v>
      </c>
      <c r="B1332" s="4">
        <v>5.6111492047E10</v>
      </c>
      <c r="C1332" s="5" t="s">
        <v>1387</v>
      </c>
      <c r="D1332" s="5" t="s">
        <v>1390</v>
      </c>
      <c r="E1332" s="6"/>
    </row>
    <row r="1333" ht="15.75" customHeight="1" outlineLevel="1">
      <c r="A1333" s="3">
        <v>1332.0</v>
      </c>
      <c r="B1333" s="4">
        <v>5.54008029E8</v>
      </c>
      <c r="C1333" s="5" t="s">
        <v>1387</v>
      </c>
      <c r="D1333" s="5" t="s">
        <v>1391</v>
      </c>
      <c r="E1333" s="6"/>
    </row>
    <row r="1334" ht="15.75" customHeight="1" outlineLevel="1">
      <c r="A1334" s="3">
        <v>1333.0</v>
      </c>
      <c r="B1334" s="4">
        <v>5.62054759E8</v>
      </c>
      <c r="C1334" s="5" t="s">
        <v>1387</v>
      </c>
      <c r="D1334" s="5" t="s">
        <v>1392</v>
      </c>
      <c r="E1334" s="6"/>
    </row>
    <row r="1335" ht="15.75" customHeight="1" outlineLevel="1">
      <c r="A1335" s="3">
        <v>1334.0</v>
      </c>
      <c r="B1335" s="4">
        <v>5.61043994E8</v>
      </c>
      <c r="C1335" s="5" t="s">
        <v>1387</v>
      </c>
      <c r="D1335" s="5" t="s">
        <v>1393</v>
      </c>
      <c r="E1335" s="6"/>
    </row>
    <row r="1336" ht="15.75" customHeight="1" outlineLevel="1">
      <c r="A1336" s="3">
        <v>1335.0</v>
      </c>
      <c r="B1336" s="4">
        <v>5.71001792E8</v>
      </c>
      <c r="C1336" s="5" t="s">
        <v>1387</v>
      </c>
      <c r="D1336" s="5" t="s">
        <v>1394</v>
      </c>
      <c r="E1336" s="6"/>
    </row>
    <row r="1337" ht="15.75" customHeight="1" outlineLevel="1">
      <c r="A1337" s="3">
        <v>1336.0</v>
      </c>
      <c r="B1337" s="4">
        <v>5.72021801E8</v>
      </c>
      <c r="C1337" s="5" t="s">
        <v>1387</v>
      </c>
      <c r="D1337" s="5" t="s">
        <v>1395</v>
      </c>
      <c r="E1337" s="6"/>
    </row>
    <row r="1338" ht="15.75" customHeight="1" outlineLevel="1">
      <c r="A1338" s="3">
        <v>1337.0</v>
      </c>
      <c r="B1338" s="4">
        <v>5.47009575E8</v>
      </c>
      <c r="C1338" s="5" t="s">
        <v>1387</v>
      </c>
      <c r="D1338" s="5" t="s">
        <v>1396</v>
      </c>
      <c r="E1338" s="6"/>
    </row>
    <row r="1339" ht="15.75" customHeight="1" outlineLevel="1">
      <c r="A1339" s="3">
        <v>1338.0</v>
      </c>
      <c r="B1339" s="4">
        <v>5.72010694E8</v>
      </c>
      <c r="C1339" s="5" t="s">
        <v>1387</v>
      </c>
      <c r="D1339" s="5" t="s">
        <v>1397</v>
      </c>
      <c r="E1339" s="6"/>
    </row>
    <row r="1340" ht="15.75" customHeight="1" outlineLevel="1">
      <c r="A1340" s="3">
        <v>1339.0</v>
      </c>
      <c r="B1340" s="4">
        <v>5.54010613E8</v>
      </c>
      <c r="C1340" s="5" t="s">
        <v>1387</v>
      </c>
      <c r="D1340" s="5" t="s">
        <v>1398</v>
      </c>
      <c r="E1340" s="6"/>
    </row>
    <row r="1341" ht="15.75" customHeight="1" outlineLevel="1">
      <c r="A1341" s="3">
        <v>1340.0</v>
      </c>
      <c r="B1341" s="4">
        <v>5.7201517E8</v>
      </c>
      <c r="C1341" s="5" t="s">
        <v>1387</v>
      </c>
      <c r="D1341" s="5" t="s">
        <v>1399</v>
      </c>
      <c r="E1341" s="6"/>
    </row>
    <row r="1342" ht="15.75" customHeight="1" outlineLevel="1">
      <c r="A1342" s="3">
        <v>1341.0</v>
      </c>
      <c r="B1342" s="4">
        <v>5.47007144E8</v>
      </c>
      <c r="C1342" s="5" t="s">
        <v>1387</v>
      </c>
      <c r="D1342" s="5" t="s">
        <v>1400</v>
      </c>
      <c r="E1342" s="6"/>
    </row>
    <row r="1343" ht="15.75" customHeight="1" outlineLevel="1">
      <c r="A1343" s="3">
        <v>1342.0</v>
      </c>
      <c r="B1343" s="4">
        <v>5.22015055E8</v>
      </c>
      <c r="C1343" s="5" t="s">
        <v>1387</v>
      </c>
      <c r="D1343" s="5" t="s">
        <v>1401</v>
      </c>
      <c r="E1343" s="6"/>
    </row>
    <row r="1344" ht="15.75" customHeight="1" outlineLevel="1">
      <c r="A1344" s="3">
        <v>1343.0</v>
      </c>
      <c r="B1344" s="4">
        <v>5.44014016E8</v>
      </c>
      <c r="C1344" s="5" t="s">
        <v>1387</v>
      </c>
      <c r="D1344" s="5" t="s">
        <v>1402</v>
      </c>
      <c r="E1344" s="6"/>
    </row>
    <row r="1345" ht="15.75" customHeight="1" outlineLevel="1">
      <c r="A1345" s="3">
        <v>1344.0</v>
      </c>
      <c r="B1345" s="4">
        <v>5.70008241E8</v>
      </c>
      <c r="C1345" s="5" t="s">
        <v>1387</v>
      </c>
      <c r="D1345" s="5" t="s">
        <v>1403</v>
      </c>
      <c r="E1345" s="6"/>
    </row>
    <row r="1346" ht="15.75" customHeight="1" outlineLevel="1">
      <c r="A1346" s="3">
        <v>1345.0</v>
      </c>
      <c r="B1346" s="4">
        <v>5.70000161E8</v>
      </c>
      <c r="C1346" s="5" t="s">
        <v>1387</v>
      </c>
      <c r="D1346" s="5" t="s">
        <v>1404</v>
      </c>
      <c r="E1346" s="6"/>
    </row>
    <row r="1347" ht="15.75" customHeight="1" outlineLevel="1">
      <c r="A1347" s="3">
        <v>1346.0</v>
      </c>
      <c r="B1347" s="4">
        <v>5.62055495E8</v>
      </c>
      <c r="C1347" s="5" t="s">
        <v>1387</v>
      </c>
      <c r="D1347" s="5" t="s">
        <v>1405</v>
      </c>
      <c r="E1347" s="6"/>
    </row>
    <row r="1348" ht="15.75" customHeight="1" outlineLevel="1">
      <c r="A1348" s="3">
        <v>1347.0</v>
      </c>
      <c r="B1348" s="4">
        <v>5.72011867E8</v>
      </c>
      <c r="C1348" s="5" t="s">
        <v>1387</v>
      </c>
      <c r="D1348" s="5" t="s">
        <v>1406</v>
      </c>
      <c r="E1348" s="6"/>
    </row>
    <row r="1349" ht="15.75" customHeight="1" outlineLevel="1">
      <c r="A1349" s="3">
        <v>1348.0</v>
      </c>
      <c r="B1349" s="4">
        <v>5.47006655E8</v>
      </c>
      <c r="C1349" s="5" t="s">
        <v>1387</v>
      </c>
      <c r="D1349" s="5" t="s">
        <v>1407</v>
      </c>
      <c r="E1349" s="6"/>
    </row>
    <row r="1350" ht="15.75" customHeight="1" outlineLevel="1">
      <c r="A1350" s="3">
        <v>1349.0</v>
      </c>
      <c r="B1350" s="4">
        <v>5.62042915E8</v>
      </c>
      <c r="C1350" s="5" t="s">
        <v>1387</v>
      </c>
      <c r="D1350" s="5" t="s">
        <v>1408</v>
      </c>
      <c r="E1350" s="6"/>
    </row>
    <row r="1351" ht="15.75" customHeight="1" outlineLevel="1">
      <c r="A1351" s="3">
        <v>1350.0</v>
      </c>
      <c r="B1351" s="4">
        <v>5.2800592E8</v>
      </c>
      <c r="C1351" s="5" t="s">
        <v>1409</v>
      </c>
      <c r="D1351" s="5" t="s">
        <v>1410</v>
      </c>
      <c r="E1351" s="6"/>
    </row>
    <row r="1352" ht="15.75" customHeight="1" outlineLevel="1">
      <c r="A1352" s="3">
        <v>1351.0</v>
      </c>
      <c r="B1352" s="4">
        <v>5.28008294E8</v>
      </c>
      <c r="C1352" s="5" t="s">
        <v>1409</v>
      </c>
      <c r="D1352" s="5" t="s">
        <v>1411</v>
      </c>
      <c r="E1352" s="6"/>
    </row>
    <row r="1353" ht="15.75" customHeight="1" outlineLevel="1">
      <c r="A1353" s="3">
        <v>1352.0</v>
      </c>
      <c r="B1353" s="4">
        <v>5.28008223E8</v>
      </c>
      <c r="C1353" s="5" t="s">
        <v>1409</v>
      </c>
      <c r="D1353" s="5" t="s">
        <v>1412</v>
      </c>
      <c r="E1353" s="6"/>
    </row>
    <row r="1354" ht="15.75" customHeight="1" outlineLevel="1">
      <c r="A1354" s="3">
        <v>1353.0</v>
      </c>
      <c r="B1354" s="4">
        <v>5.2800811E8</v>
      </c>
      <c r="C1354" s="5" t="s">
        <v>1409</v>
      </c>
      <c r="D1354" s="5" t="s">
        <v>1413</v>
      </c>
      <c r="E1354" s="6"/>
    </row>
    <row r="1355" ht="15.75" customHeight="1" outlineLevel="1">
      <c r="A1355" s="3">
        <v>1354.0</v>
      </c>
      <c r="B1355" s="4">
        <v>5.28008199E8</v>
      </c>
      <c r="C1355" s="5" t="s">
        <v>1409</v>
      </c>
      <c r="D1355" s="5" t="s">
        <v>1414</v>
      </c>
      <c r="E1355" s="6"/>
    </row>
    <row r="1356" ht="15.75" customHeight="1" outlineLevel="1">
      <c r="A1356" s="3">
        <v>1355.0</v>
      </c>
      <c r="B1356" s="4">
        <v>5.28008583E8</v>
      </c>
      <c r="C1356" s="5" t="s">
        <v>1409</v>
      </c>
      <c r="D1356" s="5" t="s">
        <v>1415</v>
      </c>
      <c r="E1356" s="6"/>
    </row>
    <row r="1357" ht="15.75" customHeight="1" outlineLevel="1">
      <c r="A1357" s="3">
        <v>1356.0</v>
      </c>
      <c r="B1357" s="4">
        <v>5.28008495E8</v>
      </c>
      <c r="C1357" s="5" t="s">
        <v>1409</v>
      </c>
      <c r="D1357" s="5" t="s">
        <v>1416</v>
      </c>
      <c r="E1357" s="6"/>
    </row>
    <row r="1358" ht="15.75" customHeight="1" outlineLevel="1">
      <c r="A1358" s="3">
        <v>1357.0</v>
      </c>
      <c r="B1358" s="4">
        <v>5.28008174E8</v>
      </c>
      <c r="C1358" s="5" t="s">
        <v>1409</v>
      </c>
      <c r="D1358" s="5" t="s">
        <v>1417</v>
      </c>
      <c r="E1358" s="6"/>
    </row>
    <row r="1359" ht="15.75" customHeight="1" outlineLevel="1">
      <c r="A1359" s="3">
        <v>1358.0</v>
      </c>
      <c r="B1359" s="4">
        <v>5.2800823E8</v>
      </c>
      <c r="C1359" s="5" t="s">
        <v>1409</v>
      </c>
      <c r="D1359" s="5" t="s">
        <v>1418</v>
      </c>
      <c r="E1359" s="6"/>
    </row>
    <row r="1360" ht="15.75" customHeight="1" outlineLevel="1">
      <c r="A1360" s="3">
        <v>1359.0</v>
      </c>
      <c r="B1360" s="4">
        <v>5.280058E8</v>
      </c>
      <c r="C1360" s="5" t="s">
        <v>1409</v>
      </c>
      <c r="D1360" s="5" t="s">
        <v>1419</v>
      </c>
      <c r="E1360" s="6"/>
    </row>
    <row r="1361" ht="15.75" customHeight="1" outlineLevel="1">
      <c r="A1361" s="3">
        <v>1360.0</v>
      </c>
      <c r="B1361" s="4">
        <v>5.28008209E8</v>
      </c>
      <c r="C1361" s="5" t="s">
        <v>1409</v>
      </c>
      <c r="D1361" s="5" t="s">
        <v>1420</v>
      </c>
      <c r="E1361" s="6"/>
    </row>
    <row r="1362" ht="15.75" customHeight="1" outlineLevel="1">
      <c r="A1362" s="3">
        <v>1361.0</v>
      </c>
      <c r="B1362" s="4">
        <v>5.28008576E8</v>
      </c>
      <c r="C1362" s="5" t="s">
        <v>1409</v>
      </c>
      <c r="D1362" s="5" t="s">
        <v>1421</v>
      </c>
      <c r="E1362" s="6"/>
    </row>
    <row r="1363" ht="15.75" customHeight="1" outlineLevel="1">
      <c r="A1363" s="3">
        <v>1362.0</v>
      </c>
      <c r="B1363" s="4">
        <v>5.2800839E8</v>
      </c>
      <c r="C1363" s="5" t="s">
        <v>1409</v>
      </c>
      <c r="D1363" s="5" t="s">
        <v>1422</v>
      </c>
      <c r="E1363" s="6"/>
    </row>
    <row r="1364" ht="15.75" customHeight="1" outlineLevel="1">
      <c r="A1364" s="3">
        <v>1363.0</v>
      </c>
      <c r="B1364" s="4">
        <v>5.28008463E8</v>
      </c>
      <c r="C1364" s="5" t="s">
        <v>1409</v>
      </c>
      <c r="D1364" s="5" t="s">
        <v>1423</v>
      </c>
      <c r="E1364" s="6"/>
    </row>
    <row r="1365" ht="15.75" customHeight="1" outlineLevel="1">
      <c r="A1365" s="3">
        <v>1364.0</v>
      </c>
      <c r="B1365" s="4">
        <v>5.28008417E8</v>
      </c>
      <c r="C1365" s="5" t="s">
        <v>1409</v>
      </c>
      <c r="D1365" s="5" t="s">
        <v>1424</v>
      </c>
      <c r="E1365" s="6"/>
    </row>
    <row r="1366" ht="15.75" customHeight="1" outlineLevel="1">
      <c r="A1366" s="3">
        <v>1365.0</v>
      </c>
      <c r="B1366" s="4">
        <v>5.280084E8</v>
      </c>
      <c r="C1366" s="5" t="s">
        <v>1409</v>
      </c>
      <c r="D1366" s="5" t="s">
        <v>1425</v>
      </c>
      <c r="E1366" s="6"/>
    </row>
    <row r="1367" ht="15.75" customHeight="1" outlineLevel="1">
      <c r="A1367" s="3">
        <v>1366.0</v>
      </c>
      <c r="B1367" s="4">
        <v>5.2800579E8</v>
      </c>
      <c r="C1367" s="5" t="s">
        <v>1409</v>
      </c>
      <c r="D1367" s="5" t="s">
        <v>1426</v>
      </c>
      <c r="E1367" s="6"/>
    </row>
    <row r="1368" ht="15.75" customHeight="1" outlineLevel="1">
      <c r="A1368" s="3">
        <v>1367.0</v>
      </c>
      <c r="B1368" s="4">
        <v>5.28008128E8</v>
      </c>
      <c r="C1368" s="5" t="s">
        <v>1409</v>
      </c>
      <c r="D1368" s="5" t="s">
        <v>1427</v>
      </c>
      <c r="E1368" s="6"/>
    </row>
    <row r="1369" ht="15.75" customHeight="1" outlineLevel="1">
      <c r="A1369" s="3">
        <v>1368.0</v>
      </c>
      <c r="B1369" s="4">
        <v>5.28005769E8</v>
      </c>
      <c r="C1369" s="5" t="s">
        <v>1409</v>
      </c>
      <c r="D1369" s="5" t="s">
        <v>1428</v>
      </c>
      <c r="E1369" s="6"/>
    </row>
    <row r="1370" ht="15.75" customHeight="1" outlineLevel="1">
      <c r="A1370" s="3">
        <v>1369.0</v>
      </c>
      <c r="B1370" s="4">
        <v>5.28008262E8</v>
      </c>
      <c r="C1370" s="5" t="s">
        <v>1409</v>
      </c>
      <c r="D1370" s="5" t="s">
        <v>1429</v>
      </c>
      <c r="E1370" s="6"/>
    </row>
    <row r="1371" ht="15.75" customHeight="1" outlineLevel="1">
      <c r="A1371" s="3">
        <v>1370.0</v>
      </c>
      <c r="B1371" s="4">
        <v>5.28008135E8</v>
      </c>
      <c r="C1371" s="5" t="s">
        <v>1409</v>
      </c>
      <c r="D1371" s="5" t="s">
        <v>1430</v>
      </c>
      <c r="E1371" s="6"/>
    </row>
    <row r="1372" ht="15.75" customHeight="1" outlineLevel="1">
      <c r="A1372" s="3">
        <v>1371.0</v>
      </c>
      <c r="B1372" s="4">
        <v>5.28008544E8</v>
      </c>
      <c r="C1372" s="5" t="s">
        <v>1409</v>
      </c>
      <c r="D1372" s="5" t="s">
        <v>1431</v>
      </c>
      <c r="E1372" s="6"/>
    </row>
    <row r="1373" ht="15.75" customHeight="1" outlineLevel="1">
      <c r="A1373" s="3">
        <v>1372.0</v>
      </c>
      <c r="B1373" s="4">
        <v>5.28008287E8</v>
      </c>
      <c r="C1373" s="5" t="s">
        <v>1409</v>
      </c>
      <c r="D1373" s="5" t="s">
        <v>1432</v>
      </c>
      <c r="E1373" s="6"/>
    </row>
    <row r="1374" ht="15.75" customHeight="1" outlineLevel="1">
      <c r="A1374" s="3">
        <v>1373.0</v>
      </c>
      <c r="B1374" s="4">
        <v>5.28008512E8</v>
      </c>
      <c r="C1374" s="5" t="s">
        <v>1409</v>
      </c>
      <c r="D1374" s="5" t="s">
        <v>1433</v>
      </c>
      <c r="E1374" s="6"/>
    </row>
    <row r="1375" ht="15.75" customHeight="1" outlineLevel="1">
      <c r="A1375" s="3">
        <v>1374.0</v>
      </c>
      <c r="B1375" s="4">
        <v>5.28008248E8</v>
      </c>
      <c r="C1375" s="5" t="s">
        <v>1409</v>
      </c>
      <c r="D1375" s="5" t="s">
        <v>1434</v>
      </c>
      <c r="E1375" s="6"/>
    </row>
    <row r="1376" ht="15.75" customHeight="1" outlineLevel="1">
      <c r="A1376" s="3">
        <v>1375.0</v>
      </c>
      <c r="B1376" s="4">
        <v>5.28008618E8</v>
      </c>
      <c r="C1376" s="5" t="s">
        <v>1409</v>
      </c>
      <c r="D1376" s="5" t="s">
        <v>1435</v>
      </c>
      <c r="E1376" s="6"/>
    </row>
    <row r="1377" ht="15.75" customHeight="1" outlineLevel="1">
      <c r="A1377" s="3">
        <v>1376.0</v>
      </c>
      <c r="B1377" s="4">
        <v>5.28005102E8</v>
      </c>
      <c r="C1377" s="5" t="s">
        <v>1409</v>
      </c>
      <c r="D1377" s="5" t="s">
        <v>1436</v>
      </c>
      <c r="E1377" s="6"/>
    </row>
    <row r="1378" ht="15.75" customHeight="1" outlineLevel="1">
      <c r="A1378" s="3">
        <v>1377.0</v>
      </c>
      <c r="B1378" s="4">
        <v>5.28008142E8</v>
      </c>
      <c r="C1378" s="5" t="s">
        <v>1409</v>
      </c>
      <c r="D1378" s="5" t="s">
        <v>1437</v>
      </c>
      <c r="E1378" s="6"/>
    </row>
    <row r="1379" ht="15.75" customHeight="1" outlineLevel="1">
      <c r="A1379" s="3">
        <v>1378.0</v>
      </c>
      <c r="B1379" s="4">
        <v>5.28008167E8</v>
      </c>
      <c r="C1379" s="5" t="s">
        <v>1409</v>
      </c>
      <c r="D1379" s="5" t="s">
        <v>1438</v>
      </c>
      <c r="E1379" s="6"/>
    </row>
    <row r="1380" ht="15.75" customHeight="1" outlineLevel="1">
      <c r="A1380" s="3">
        <v>1379.0</v>
      </c>
      <c r="B1380" s="4">
        <v>5.28008488E8</v>
      </c>
      <c r="C1380" s="5" t="s">
        <v>1409</v>
      </c>
      <c r="D1380" s="5" t="s">
        <v>1439</v>
      </c>
      <c r="E1380" s="6"/>
    </row>
    <row r="1381" ht="15.75" customHeight="1" outlineLevel="1">
      <c r="A1381" s="3">
        <v>1380.0</v>
      </c>
      <c r="B1381" s="4">
        <v>5.2800815E8</v>
      </c>
      <c r="C1381" s="5" t="s">
        <v>1409</v>
      </c>
      <c r="D1381" s="5" t="s">
        <v>1440</v>
      </c>
      <c r="E1381" s="6"/>
    </row>
    <row r="1382" ht="15.75" customHeight="1" outlineLevel="1">
      <c r="A1382" s="3">
        <v>1381.0</v>
      </c>
      <c r="B1382" s="4">
        <v>5.28008304E8</v>
      </c>
      <c r="C1382" s="5" t="s">
        <v>1409</v>
      </c>
      <c r="D1382" s="5" t="s">
        <v>1441</v>
      </c>
      <c r="E1382" s="6"/>
    </row>
    <row r="1383" ht="15.75" customHeight="1" outlineLevel="1">
      <c r="A1383" s="3">
        <v>1382.0</v>
      </c>
      <c r="B1383" s="4">
        <v>5.2800827E8</v>
      </c>
      <c r="C1383" s="5" t="s">
        <v>1409</v>
      </c>
      <c r="D1383" s="5" t="s">
        <v>1442</v>
      </c>
      <c r="E1383" s="6"/>
    </row>
    <row r="1384" ht="15.75" customHeight="1" outlineLevel="1">
      <c r="A1384" s="3">
        <v>1383.0</v>
      </c>
      <c r="B1384" s="4">
        <v>5.28008103E8</v>
      </c>
      <c r="C1384" s="5" t="s">
        <v>1409</v>
      </c>
      <c r="D1384" s="5" t="s">
        <v>1443</v>
      </c>
      <c r="E1384" s="6"/>
    </row>
    <row r="1385" ht="15.75" customHeight="1" outlineLevel="1">
      <c r="A1385" s="3">
        <v>1384.0</v>
      </c>
      <c r="B1385" s="4">
        <v>5.2800835E8</v>
      </c>
      <c r="C1385" s="5" t="s">
        <v>1409</v>
      </c>
      <c r="D1385" s="5" t="s">
        <v>1444</v>
      </c>
      <c r="E1385" s="6"/>
    </row>
    <row r="1386" ht="15.75" customHeight="1" outlineLevel="1">
      <c r="A1386" s="3">
        <v>1385.0</v>
      </c>
      <c r="B1386" s="4">
        <v>5.2800852E8</v>
      </c>
      <c r="C1386" s="5" t="s">
        <v>1409</v>
      </c>
      <c r="D1386" s="5" t="s">
        <v>1445</v>
      </c>
      <c r="E1386" s="6"/>
    </row>
    <row r="1387" ht="15.75" customHeight="1" outlineLevel="1">
      <c r="A1387" s="3">
        <v>1386.0</v>
      </c>
      <c r="B1387" s="4">
        <v>5.28008375E8</v>
      </c>
      <c r="C1387" s="5" t="s">
        <v>1409</v>
      </c>
      <c r="D1387" s="5" t="s">
        <v>1446</v>
      </c>
      <c r="E1387" s="6"/>
    </row>
    <row r="1388" ht="15.75" customHeight="1" outlineLevel="1">
      <c r="A1388" s="3">
        <v>1387.0</v>
      </c>
      <c r="B1388" s="4">
        <v>5.28008382E8</v>
      </c>
      <c r="C1388" s="5" t="s">
        <v>1409</v>
      </c>
      <c r="D1388" s="5" t="s">
        <v>1447</v>
      </c>
      <c r="E1388" s="6"/>
    </row>
    <row r="1389" ht="15.75" customHeight="1" outlineLevel="1">
      <c r="A1389" s="3">
        <v>1388.0</v>
      </c>
      <c r="B1389" s="4">
        <v>5.28008216E8</v>
      </c>
      <c r="C1389" s="5" t="s">
        <v>1409</v>
      </c>
      <c r="D1389" s="5" t="s">
        <v>1448</v>
      </c>
      <c r="E1389" s="6"/>
    </row>
    <row r="1390" ht="15.75" customHeight="1" outlineLevel="1">
      <c r="A1390" s="3">
        <v>1389.0</v>
      </c>
      <c r="B1390" s="4">
        <v>5.28008336E8</v>
      </c>
      <c r="C1390" s="5" t="s">
        <v>1409</v>
      </c>
      <c r="D1390" s="5" t="s">
        <v>1449</v>
      </c>
      <c r="E1390" s="6"/>
    </row>
    <row r="1391" ht="15.75" customHeight="1" outlineLevel="1">
      <c r="A1391" s="3">
        <v>1390.0</v>
      </c>
      <c r="B1391" s="4">
        <v>5.28008505E8</v>
      </c>
      <c r="C1391" s="5" t="s">
        <v>1409</v>
      </c>
      <c r="D1391" s="5" t="s">
        <v>1450</v>
      </c>
      <c r="E1391" s="6"/>
    </row>
  </sheetData>
  <printOptions/>
  <pageMargins bottom="0.75" footer="0.0" header="0.0" left="0.7" right="0.7" top="0.75"/>
  <pageSetup orientation="portrait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0"/>
    <col customWidth="1" min="2" max="2" width="23.86"/>
    <col customWidth="1" min="3" max="3" width="81.14"/>
    <col customWidth="1" min="4" max="4" width="31.29"/>
    <col customWidth="1" min="5" max="5" width="7.71"/>
    <col customWidth="1" min="6" max="6" width="22.86"/>
    <col customWidth="1" min="7" max="7" width="12.43"/>
    <col customWidth="1" min="8" max="8" width="14.71"/>
    <col customWidth="1" min="9" max="9" width="50.43"/>
    <col customWidth="1" min="10" max="10" width="45.86"/>
    <col customWidth="1" min="11" max="11" width="41.0"/>
    <col customWidth="1" min="12" max="12" width="44.14"/>
    <col customWidth="1" min="13" max="13" width="42.29"/>
    <col customWidth="1" min="14" max="15" width="39.86"/>
    <col customWidth="1" min="16" max="16" width="49.57"/>
    <col customWidth="1" min="17" max="17" width="43.71"/>
  </cols>
  <sheetData>
    <row r="1">
      <c r="A1" s="8" t="s">
        <v>1</v>
      </c>
      <c r="B1" s="8" t="s">
        <v>2</v>
      </c>
      <c r="C1" s="8" t="s">
        <v>3</v>
      </c>
      <c r="D1" s="8" t="s">
        <v>1451</v>
      </c>
      <c r="E1" s="8" t="s">
        <v>1452</v>
      </c>
      <c r="F1" s="8" t="s">
        <v>1453</v>
      </c>
      <c r="G1" s="8" t="s">
        <v>1454</v>
      </c>
      <c r="H1" s="8" t="s">
        <v>1455</v>
      </c>
      <c r="I1" s="8" t="s">
        <v>1456</v>
      </c>
      <c r="J1" s="8" t="s">
        <v>1457</v>
      </c>
      <c r="K1" s="8" t="s">
        <v>1458</v>
      </c>
      <c r="L1" s="8" t="s">
        <v>1459</v>
      </c>
      <c r="M1" s="8" t="s">
        <v>1460</v>
      </c>
      <c r="N1" s="8" t="s">
        <v>1461</v>
      </c>
      <c r="O1" s="8" t="s">
        <v>1462</v>
      </c>
      <c r="P1" s="8" t="s">
        <v>1463</v>
      </c>
      <c r="Q1" s="8" t="s">
        <v>1464</v>
      </c>
    </row>
    <row r="2">
      <c r="A2" s="7">
        <v>5.01001823E8</v>
      </c>
      <c r="B2" s="6" t="s">
        <v>5</v>
      </c>
      <c r="C2" s="6" t="s">
        <v>6</v>
      </c>
      <c r="D2" s="3">
        <v>6.0</v>
      </c>
      <c r="E2" s="3">
        <v>129.0</v>
      </c>
      <c r="F2" s="3">
        <v>192.0</v>
      </c>
      <c r="G2" s="3">
        <v>3.0</v>
      </c>
      <c r="H2" s="3" t="s">
        <v>1465</v>
      </c>
      <c r="I2" s="6">
        <v>20.0</v>
      </c>
      <c r="J2" s="6">
        <v>17.0</v>
      </c>
      <c r="K2" s="6">
        <v>11.0</v>
      </c>
      <c r="L2" s="6">
        <v>16.0</v>
      </c>
      <c r="M2" s="6">
        <v>14.0</v>
      </c>
      <c r="N2" s="6">
        <v>22.0</v>
      </c>
      <c r="O2" s="6"/>
      <c r="P2" s="6">
        <v>9.0</v>
      </c>
      <c r="Q2" s="6">
        <v>20.0</v>
      </c>
    </row>
    <row r="3">
      <c r="A3" s="7">
        <v>5.01001781E8</v>
      </c>
      <c r="B3" s="6" t="s">
        <v>5</v>
      </c>
      <c r="C3" s="6" t="s">
        <v>7</v>
      </c>
      <c r="D3" s="3">
        <v>10.0</v>
      </c>
      <c r="E3" s="3">
        <v>138.0</v>
      </c>
      <c r="F3" s="3">
        <v>195.0</v>
      </c>
      <c r="G3" s="3">
        <v>3.0</v>
      </c>
      <c r="H3" s="3" t="s">
        <v>1465</v>
      </c>
      <c r="I3" s="6">
        <v>22.0</v>
      </c>
      <c r="J3" s="6">
        <v>15.0</v>
      </c>
      <c r="K3" s="6">
        <v>11.0</v>
      </c>
      <c r="L3" s="6">
        <v>17.0</v>
      </c>
      <c r="M3" s="6">
        <v>16.0</v>
      </c>
      <c r="N3" s="6">
        <v>25.0</v>
      </c>
      <c r="O3" s="6"/>
      <c r="P3" s="6">
        <v>9.0</v>
      </c>
      <c r="Q3" s="6">
        <v>23.0</v>
      </c>
    </row>
    <row r="4">
      <c r="A4" s="7">
        <v>5.01001809E8</v>
      </c>
      <c r="B4" s="6" t="s">
        <v>5</v>
      </c>
      <c r="C4" s="6" t="s">
        <v>8</v>
      </c>
      <c r="D4" s="3">
        <v>6.0</v>
      </c>
      <c r="E4" s="3">
        <v>126.0</v>
      </c>
      <c r="F4" s="3">
        <v>192.0</v>
      </c>
      <c r="G4" s="3">
        <v>3.0</v>
      </c>
      <c r="H4" s="3" t="s">
        <v>1465</v>
      </c>
      <c r="I4" s="6">
        <v>25.0</v>
      </c>
      <c r="J4" s="6">
        <v>16.0</v>
      </c>
      <c r="K4" s="6">
        <v>9.0</v>
      </c>
      <c r="L4" s="6">
        <v>16.0</v>
      </c>
      <c r="M4" s="6">
        <v>12.0</v>
      </c>
      <c r="N4" s="6">
        <v>20.0</v>
      </c>
      <c r="O4" s="6"/>
      <c r="P4" s="6">
        <v>8.0</v>
      </c>
      <c r="Q4" s="6">
        <v>20.0</v>
      </c>
    </row>
    <row r="5">
      <c r="A5" s="7">
        <v>5.0100183E8</v>
      </c>
      <c r="B5" s="6" t="s">
        <v>5</v>
      </c>
      <c r="C5" s="6" t="s">
        <v>9</v>
      </c>
      <c r="D5" s="3">
        <v>1.0</v>
      </c>
      <c r="E5" s="3">
        <v>155.0</v>
      </c>
      <c r="F5" s="3">
        <v>213.0</v>
      </c>
      <c r="G5" s="3">
        <v>3.0</v>
      </c>
      <c r="H5" s="3" t="s">
        <v>1465</v>
      </c>
      <c r="I5" s="6">
        <v>25.0</v>
      </c>
      <c r="J5" s="6">
        <v>16.0</v>
      </c>
      <c r="K5" s="6">
        <v>12.0</v>
      </c>
      <c r="L5" s="6">
        <v>18.0</v>
      </c>
      <c r="M5" s="6">
        <v>17.0</v>
      </c>
      <c r="N5" s="6">
        <v>37.0</v>
      </c>
      <c r="O5" s="6"/>
      <c r="P5" s="6">
        <v>10.0</v>
      </c>
      <c r="Q5" s="6">
        <v>20.0</v>
      </c>
    </row>
    <row r="6">
      <c r="A6" s="7">
        <v>5.01001848E8</v>
      </c>
      <c r="B6" s="6" t="s">
        <v>5</v>
      </c>
      <c r="C6" s="6" t="s">
        <v>10</v>
      </c>
      <c r="D6" s="3">
        <v>6.0</v>
      </c>
      <c r="E6" s="3">
        <v>146.0</v>
      </c>
      <c r="F6" s="3">
        <v>192.0</v>
      </c>
      <c r="G6" s="3">
        <v>3.0</v>
      </c>
      <c r="H6" s="3" t="s">
        <v>1465</v>
      </c>
      <c r="I6" s="6">
        <v>25.0</v>
      </c>
      <c r="J6" s="6">
        <v>15.0</v>
      </c>
      <c r="K6" s="6">
        <v>13.0</v>
      </c>
      <c r="L6" s="6">
        <v>18.0</v>
      </c>
      <c r="M6" s="6">
        <v>19.0</v>
      </c>
      <c r="N6" s="6">
        <v>25.0</v>
      </c>
      <c r="O6" s="6"/>
      <c r="P6" s="6">
        <v>10.0</v>
      </c>
      <c r="Q6" s="6">
        <v>21.0</v>
      </c>
    </row>
    <row r="7">
      <c r="A7" s="7">
        <v>5.01001887E8</v>
      </c>
      <c r="B7" s="6" t="s">
        <v>5</v>
      </c>
      <c r="C7" s="6" t="s">
        <v>11</v>
      </c>
      <c r="D7" s="3">
        <v>2.0</v>
      </c>
      <c r="E7" s="3">
        <v>144.0</v>
      </c>
      <c r="F7" s="3">
        <v>197.0</v>
      </c>
      <c r="G7" s="3">
        <v>3.0</v>
      </c>
      <c r="H7" s="3" t="s">
        <v>1465</v>
      </c>
      <c r="I7" s="6">
        <v>24.0</v>
      </c>
      <c r="J7" s="6">
        <v>16.0</v>
      </c>
      <c r="K7" s="6">
        <v>13.0</v>
      </c>
      <c r="L7" s="6">
        <v>19.0</v>
      </c>
      <c r="M7" s="6">
        <v>17.0</v>
      </c>
      <c r="N7" s="6">
        <v>25.0</v>
      </c>
      <c r="O7" s="6"/>
      <c r="P7" s="6">
        <v>9.0</v>
      </c>
      <c r="Q7" s="6">
        <v>21.0</v>
      </c>
    </row>
    <row r="8">
      <c r="A8" s="7">
        <v>5.01001911E8</v>
      </c>
      <c r="B8" s="6" t="s">
        <v>5</v>
      </c>
      <c r="C8" s="6" t="s">
        <v>12</v>
      </c>
      <c r="D8" s="3">
        <v>2.0</v>
      </c>
      <c r="E8" s="3">
        <v>160.0</v>
      </c>
      <c r="F8" s="3">
        <v>197.0</v>
      </c>
      <c r="G8" s="3">
        <v>3.0</v>
      </c>
      <c r="H8" s="3" t="s">
        <v>1465</v>
      </c>
      <c r="I8" s="6">
        <v>27.0</v>
      </c>
      <c r="J8" s="6">
        <v>17.0</v>
      </c>
      <c r="K8" s="6">
        <v>14.0</v>
      </c>
      <c r="L8" s="6">
        <v>21.0</v>
      </c>
      <c r="M8" s="6">
        <v>20.0</v>
      </c>
      <c r="N8" s="6">
        <v>25.0</v>
      </c>
      <c r="O8" s="6"/>
      <c r="P8" s="6">
        <v>11.0</v>
      </c>
      <c r="Q8" s="6">
        <v>25.0</v>
      </c>
    </row>
    <row r="9">
      <c r="A9" s="7">
        <v>5.01001816E8</v>
      </c>
      <c r="B9" s="6" t="s">
        <v>5</v>
      </c>
      <c r="C9" s="6" t="s">
        <v>13</v>
      </c>
      <c r="D9" s="3">
        <v>2.0</v>
      </c>
      <c r="E9" s="3">
        <v>145.0</v>
      </c>
      <c r="F9" s="3">
        <v>197.0</v>
      </c>
      <c r="G9" s="3">
        <v>3.0</v>
      </c>
      <c r="H9" s="3" t="s">
        <v>1465</v>
      </c>
      <c r="I9" s="6">
        <v>24.0</v>
      </c>
      <c r="J9" s="6">
        <v>16.0</v>
      </c>
      <c r="K9" s="6">
        <v>13.0</v>
      </c>
      <c r="L9" s="6">
        <v>19.0</v>
      </c>
      <c r="M9" s="6">
        <v>15.0</v>
      </c>
      <c r="N9" s="6">
        <v>23.0</v>
      </c>
      <c r="O9" s="6"/>
      <c r="P9" s="6">
        <v>12.0</v>
      </c>
      <c r="Q9" s="6">
        <v>23.0</v>
      </c>
    </row>
    <row r="10">
      <c r="A10" s="7">
        <v>5.01001774E8</v>
      </c>
      <c r="B10" s="6" t="s">
        <v>5</v>
      </c>
      <c r="C10" s="6" t="s">
        <v>14</v>
      </c>
      <c r="D10" s="3">
        <v>1.0</v>
      </c>
      <c r="E10" s="3">
        <v>146.0</v>
      </c>
      <c r="F10" s="3">
        <v>213.0</v>
      </c>
      <c r="G10" s="3">
        <v>3.0</v>
      </c>
      <c r="H10" s="3" t="s">
        <v>1465</v>
      </c>
      <c r="I10" s="6">
        <v>24.0</v>
      </c>
      <c r="J10" s="6">
        <v>15.0</v>
      </c>
      <c r="K10" s="6">
        <v>12.0</v>
      </c>
      <c r="L10" s="6">
        <v>18.0</v>
      </c>
      <c r="M10" s="6">
        <v>16.0</v>
      </c>
      <c r="N10" s="6">
        <v>31.0</v>
      </c>
      <c r="O10" s="6"/>
      <c r="P10" s="6">
        <v>10.0</v>
      </c>
      <c r="Q10" s="6">
        <v>20.0</v>
      </c>
    </row>
    <row r="11">
      <c r="A11" s="7">
        <v>5.01001799E8</v>
      </c>
      <c r="B11" s="6" t="s">
        <v>5</v>
      </c>
      <c r="C11" s="6" t="s">
        <v>15</v>
      </c>
      <c r="D11" s="3">
        <v>2.0</v>
      </c>
      <c r="E11" s="3">
        <v>166.0</v>
      </c>
      <c r="F11" s="3">
        <v>197.0</v>
      </c>
      <c r="G11" s="3">
        <v>4.0</v>
      </c>
      <c r="H11" s="3" t="s">
        <v>1466</v>
      </c>
      <c r="I11" s="6">
        <v>27.0</v>
      </c>
      <c r="J11" s="6">
        <v>16.0</v>
      </c>
      <c r="K11" s="6">
        <v>16.0</v>
      </c>
      <c r="L11" s="6">
        <v>20.0</v>
      </c>
      <c r="M11" s="6">
        <v>19.0</v>
      </c>
      <c r="N11" s="6">
        <v>30.0</v>
      </c>
      <c r="O11" s="6"/>
      <c r="P11" s="6">
        <v>13.0</v>
      </c>
      <c r="Q11" s="6">
        <v>25.0</v>
      </c>
    </row>
    <row r="12">
      <c r="A12" s="7">
        <v>5.01001855E8</v>
      </c>
      <c r="B12" s="6" t="s">
        <v>5</v>
      </c>
      <c r="C12" s="6" t="s">
        <v>16</v>
      </c>
      <c r="D12" s="3">
        <v>2.0</v>
      </c>
      <c r="E12" s="3">
        <v>125.0</v>
      </c>
      <c r="F12" s="3">
        <v>197.0</v>
      </c>
      <c r="G12" s="3">
        <v>2.0</v>
      </c>
      <c r="H12" s="3" t="s">
        <v>1467</v>
      </c>
      <c r="I12" s="6">
        <v>20.0</v>
      </c>
      <c r="J12" s="6">
        <v>13.0</v>
      </c>
      <c r="K12" s="6">
        <v>11.0</v>
      </c>
      <c r="L12" s="6">
        <v>17.0</v>
      </c>
      <c r="M12" s="6">
        <v>15.0</v>
      </c>
      <c r="N12" s="6">
        <v>24.0</v>
      </c>
      <c r="O12" s="6"/>
      <c r="P12" s="6">
        <v>6.0</v>
      </c>
      <c r="Q12" s="6">
        <v>19.0</v>
      </c>
    </row>
    <row r="13">
      <c r="A13" s="7">
        <v>5.01001904E8</v>
      </c>
      <c r="B13" s="6" t="s">
        <v>5</v>
      </c>
      <c r="C13" s="6" t="s">
        <v>17</v>
      </c>
      <c r="D13" s="3">
        <v>1.0</v>
      </c>
      <c r="E13" s="3">
        <v>140.0</v>
      </c>
      <c r="F13" s="3">
        <v>213.0</v>
      </c>
      <c r="G13" s="3">
        <v>3.0</v>
      </c>
      <c r="H13" s="3" t="s">
        <v>1465</v>
      </c>
      <c r="I13" s="6">
        <v>22.0</v>
      </c>
      <c r="J13" s="6">
        <v>13.0</v>
      </c>
      <c r="K13" s="6">
        <v>12.0</v>
      </c>
      <c r="L13" s="6">
        <v>17.0</v>
      </c>
      <c r="M13" s="6">
        <v>16.0</v>
      </c>
      <c r="N13" s="6">
        <v>31.0</v>
      </c>
      <c r="O13" s="6"/>
      <c r="P13" s="6">
        <v>10.0</v>
      </c>
      <c r="Q13" s="6">
        <v>19.0</v>
      </c>
    </row>
    <row r="14">
      <c r="A14" s="7">
        <v>5.01001894E8</v>
      </c>
      <c r="B14" s="6" t="s">
        <v>5</v>
      </c>
      <c r="C14" s="6" t="s">
        <v>18</v>
      </c>
      <c r="D14" s="3">
        <v>2.0</v>
      </c>
      <c r="E14" s="3">
        <v>157.0</v>
      </c>
      <c r="F14" s="3">
        <v>197.0</v>
      </c>
      <c r="G14" s="3">
        <v>3.0</v>
      </c>
      <c r="H14" s="3" t="s">
        <v>1465</v>
      </c>
      <c r="I14" s="6">
        <v>23.0</v>
      </c>
      <c r="J14" s="6">
        <v>19.0</v>
      </c>
      <c r="K14" s="6">
        <v>14.0</v>
      </c>
      <c r="L14" s="6">
        <v>19.0</v>
      </c>
      <c r="M14" s="6">
        <v>19.0</v>
      </c>
      <c r="N14" s="6">
        <v>29.0</v>
      </c>
      <c r="O14" s="6"/>
      <c r="P14" s="6">
        <v>10.0</v>
      </c>
      <c r="Q14" s="6">
        <v>24.0</v>
      </c>
    </row>
    <row r="15">
      <c r="A15" s="7">
        <v>5.01001929E8</v>
      </c>
      <c r="B15" s="6" t="s">
        <v>5</v>
      </c>
      <c r="C15" s="6" t="s">
        <v>19</v>
      </c>
      <c r="D15" s="3">
        <v>14.0</v>
      </c>
      <c r="E15" s="3">
        <v>123.0</v>
      </c>
      <c r="F15" s="3">
        <v>196.0</v>
      </c>
      <c r="G15" s="3">
        <v>2.0</v>
      </c>
      <c r="H15" s="3" t="s">
        <v>1467</v>
      </c>
      <c r="I15" s="6">
        <v>21.0</v>
      </c>
      <c r="J15" s="6">
        <v>14.0</v>
      </c>
      <c r="K15" s="6">
        <v>14.0</v>
      </c>
      <c r="L15" s="6">
        <v>17.0</v>
      </c>
      <c r="M15" s="6">
        <v>14.0</v>
      </c>
      <c r="N15" s="6">
        <v>21.0</v>
      </c>
      <c r="O15" s="6"/>
      <c r="P15" s="6">
        <v>5.0</v>
      </c>
      <c r="Q15" s="6">
        <v>17.0</v>
      </c>
    </row>
    <row r="16">
      <c r="A16" s="7">
        <v>5.0100187E8</v>
      </c>
      <c r="B16" s="6" t="s">
        <v>5</v>
      </c>
      <c r="C16" s="6" t="s">
        <v>20</v>
      </c>
      <c r="D16" s="3">
        <v>2.0</v>
      </c>
      <c r="E16" s="3">
        <v>131.0</v>
      </c>
      <c r="F16" s="3">
        <v>197.0</v>
      </c>
      <c r="G16" s="3">
        <v>3.0</v>
      </c>
      <c r="H16" s="3" t="s">
        <v>1465</v>
      </c>
      <c r="I16" s="6">
        <v>20.0</v>
      </c>
      <c r="J16" s="6">
        <v>16.0</v>
      </c>
      <c r="K16" s="6">
        <v>11.0</v>
      </c>
      <c r="L16" s="6">
        <v>18.0</v>
      </c>
      <c r="M16" s="6">
        <v>17.0</v>
      </c>
      <c r="N16" s="6">
        <v>23.0</v>
      </c>
      <c r="O16" s="6"/>
      <c r="P16" s="6">
        <v>11.0</v>
      </c>
      <c r="Q16" s="6">
        <v>15.0</v>
      </c>
    </row>
    <row r="17">
      <c r="A17" s="7">
        <v>5.02005404E8</v>
      </c>
      <c r="B17" s="6" t="s">
        <v>21</v>
      </c>
      <c r="C17" s="6" t="s">
        <v>22</v>
      </c>
      <c r="D17" s="3">
        <v>1.0</v>
      </c>
      <c r="E17" s="3">
        <v>141.0</v>
      </c>
      <c r="F17" s="3">
        <v>213.0</v>
      </c>
      <c r="G17" s="3">
        <v>2.0</v>
      </c>
      <c r="H17" s="3" t="s">
        <v>1467</v>
      </c>
      <c r="I17" s="6">
        <v>21.0</v>
      </c>
      <c r="J17" s="6">
        <v>16.0</v>
      </c>
      <c r="K17" s="6">
        <v>13.0</v>
      </c>
      <c r="L17" s="6">
        <v>16.0</v>
      </c>
      <c r="M17" s="6">
        <v>16.0</v>
      </c>
      <c r="N17" s="6">
        <v>35.0</v>
      </c>
      <c r="O17" s="6"/>
      <c r="P17" s="6">
        <v>12.0</v>
      </c>
      <c r="Q17" s="6">
        <v>12.0</v>
      </c>
    </row>
    <row r="18">
      <c r="A18" s="7">
        <v>5.02004746E8</v>
      </c>
      <c r="B18" s="6" t="s">
        <v>21</v>
      </c>
      <c r="C18" s="6" t="s">
        <v>23</v>
      </c>
      <c r="D18" s="3">
        <v>1.0</v>
      </c>
      <c r="E18" s="3">
        <v>170.0</v>
      </c>
      <c r="F18" s="3">
        <v>213.0</v>
      </c>
      <c r="G18" s="3">
        <v>3.0</v>
      </c>
      <c r="H18" s="3" t="s">
        <v>1465</v>
      </c>
      <c r="I18" s="6">
        <v>29.0</v>
      </c>
      <c r="J18" s="6">
        <v>15.0</v>
      </c>
      <c r="K18" s="6">
        <v>16.0</v>
      </c>
      <c r="L18" s="6">
        <v>20.0</v>
      </c>
      <c r="M18" s="6">
        <v>20.0</v>
      </c>
      <c r="N18" s="6">
        <v>33.0</v>
      </c>
      <c r="O18" s="6"/>
      <c r="P18" s="6">
        <v>13.0</v>
      </c>
      <c r="Q18" s="6">
        <v>24.0</v>
      </c>
    </row>
    <row r="19">
      <c r="A19" s="7">
        <v>5.02004432E8</v>
      </c>
      <c r="B19" s="6" t="s">
        <v>21</v>
      </c>
      <c r="C19" s="6" t="s">
        <v>24</v>
      </c>
      <c r="D19" s="3">
        <v>2.0</v>
      </c>
      <c r="E19" s="3">
        <v>125.0</v>
      </c>
      <c r="F19" s="3">
        <v>197.0</v>
      </c>
      <c r="G19" s="3">
        <v>2.0</v>
      </c>
      <c r="H19" s="3" t="s">
        <v>1467</v>
      </c>
      <c r="I19" s="6">
        <v>17.0</v>
      </c>
      <c r="J19" s="6">
        <v>13.0</v>
      </c>
      <c r="K19" s="6">
        <v>11.0</v>
      </c>
      <c r="L19" s="6">
        <v>17.0</v>
      </c>
      <c r="M19" s="6">
        <v>14.0</v>
      </c>
      <c r="N19" s="6">
        <v>27.0</v>
      </c>
      <c r="O19" s="6"/>
      <c r="P19" s="6">
        <v>13.0</v>
      </c>
      <c r="Q19" s="6">
        <v>13.0</v>
      </c>
    </row>
    <row r="20">
      <c r="A20" s="7">
        <v>5.02005281E8</v>
      </c>
      <c r="B20" s="6" t="s">
        <v>21</v>
      </c>
      <c r="C20" s="6" t="s">
        <v>25</v>
      </c>
      <c r="D20" s="3">
        <v>1.0</v>
      </c>
      <c r="E20" s="3">
        <v>150.0</v>
      </c>
      <c r="F20" s="3">
        <v>213.0</v>
      </c>
      <c r="G20" s="3">
        <v>3.0</v>
      </c>
      <c r="H20" s="3" t="s">
        <v>1465</v>
      </c>
      <c r="I20" s="6">
        <v>23.0</v>
      </c>
      <c r="J20" s="6">
        <v>13.0</v>
      </c>
      <c r="K20" s="6">
        <v>15.0</v>
      </c>
      <c r="L20" s="6">
        <v>17.0</v>
      </c>
      <c r="M20" s="6">
        <v>15.0</v>
      </c>
      <c r="N20" s="6">
        <v>40.0</v>
      </c>
      <c r="O20" s="6"/>
      <c r="P20" s="6">
        <v>9.0</v>
      </c>
      <c r="Q20" s="6">
        <v>18.0</v>
      </c>
    </row>
    <row r="21" ht="15.75" customHeight="1">
      <c r="A21" s="7">
        <v>5.02005147E8</v>
      </c>
      <c r="B21" s="6" t="s">
        <v>21</v>
      </c>
      <c r="C21" s="6" t="s">
        <v>26</v>
      </c>
      <c r="D21" s="3">
        <v>1.0</v>
      </c>
      <c r="E21" s="3">
        <v>133.0</v>
      </c>
      <c r="F21" s="3">
        <v>213.0</v>
      </c>
      <c r="G21" s="3">
        <v>2.0</v>
      </c>
      <c r="H21" s="3" t="s">
        <v>1467</v>
      </c>
      <c r="I21" s="6">
        <v>17.0</v>
      </c>
      <c r="J21" s="6">
        <v>18.0</v>
      </c>
      <c r="K21" s="6">
        <v>14.0</v>
      </c>
      <c r="L21" s="6">
        <v>16.0</v>
      </c>
      <c r="M21" s="6">
        <v>11.0</v>
      </c>
      <c r="N21" s="6">
        <v>31.0</v>
      </c>
      <c r="O21" s="6"/>
      <c r="P21" s="6">
        <v>11.0</v>
      </c>
      <c r="Q21" s="6">
        <v>15.0</v>
      </c>
    </row>
    <row r="22" ht="15.75" customHeight="1">
      <c r="A22" s="7">
        <v>5.02005098E8</v>
      </c>
      <c r="B22" s="6" t="s">
        <v>21</v>
      </c>
      <c r="C22" s="6" t="s">
        <v>27</v>
      </c>
      <c r="D22" s="3">
        <v>2.0</v>
      </c>
      <c r="E22" s="3">
        <v>102.0</v>
      </c>
      <c r="F22" s="3">
        <v>197.0</v>
      </c>
      <c r="G22" s="3">
        <v>2.0</v>
      </c>
      <c r="H22" s="3" t="s">
        <v>1467</v>
      </c>
      <c r="I22" s="6">
        <v>12.0</v>
      </c>
      <c r="J22" s="6">
        <v>14.0</v>
      </c>
      <c r="K22" s="6">
        <v>11.0</v>
      </c>
      <c r="L22" s="6">
        <v>15.0</v>
      </c>
      <c r="M22" s="6">
        <v>11.0</v>
      </c>
      <c r="N22" s="6">
        <v>19.0</v>
      </c>
      <c r="O22" s="6"/>
      <c r="P22" s="6">
        <v>7.0</v>
      </c>
      <c r="Q22" s="6">
        <v>13.0</v>
      </c>
    </row>
    <row r="23" ht="15.75" customHeight="1">
      <c r="A23" s="7">
        <v>5.02005411E8</v>
      </c>
      <c r="B23" s="6" t="s">
        <v>21</v>
      </c>
      <c r="C23" s="6" t="s">
        <v>28</v>
      </c>
      <c r="D23" s="3">
        <v>2.0</v>
      </c>
      <c r="E23" s="3">
        <v>131.0</v>
      </c>
      <c r="F23" s="3">
        <v>197.0</v>
      </c>
      <c r="G23" s="3">
        <v>3.0</v>
      </c>
      <c r="H23" s="3" t="s">
        <v>1465</v>
      </c>
      <c r="I23" s="6">
        <v>16.0</v>
      </c>
      <c r="J23" s="6">
        <v>19.0</v>
      </c>
      <c r="K23" s="6">
        <v>15.0</v>
      </c>
      <c r="L23" s="6">
        <v>15.0</v>
      </c>
      <c r="M23" s="6">
        <v>16.0</v>
      </c>
      <c r="N23" s="6">
        <v>21.0</v>
      </c>
      <c r="O23" s="6"/>
      <c r="P23" s="6">
        <v>10.0</v>
      </c>
      <c r="Q23" s="6">
        <v>19.0</v>
      </c>
    </row>
    <row r="24" ht="15.75" customHeight="1">
      <c r="A24" s="7">
        <v>5.0200488E8</v>
      </c>
      <c r="B24" s="6" t="s">
        <v>21</v>
      </c>
      <c r="C24" s="6" t="s">
        <v>29</v>
      </c>
      <c r="D24" s="3">
        <v>1.0</v>
      </c>
      <c r="E24" s="3">
        <v>128.0</v>
      </c>
      <c r="F24" s="3">
        <v>213.0</v>
      </c>
      <c r="G24" s="3">
        <v>3.0</v>
      </c>
      <c r="H24" s="3" t="s">
        <v>1465</v>
      </c>
      <c r="I24" s="6">
        <v>18.0</v>
      </c>
      <c r="J24" s="6">
        <v>14.0</v>
      </c>
      <c r="K24" s="6">
        <v>12.0</v>
      </c>
      <c r="L24" s="6">
        <v>17.0</v>
      </c>
      <c r="M24" s="6">
        <v>15.0</v>
      </c>
      <c r="N24" s="6">
        <v>29.0</v>
      </c>
      <c r="O24" s="6"/>
      <c r="P24" s="6">
        <v>8.0</v>
      </c>
      <c r="Q24" s="6">
        <v>15.0</v>
      </c>
    </row>
    <row r="25" ht="15.75" customHeight="1">
      <c r="A25" s="7">
        <v>5.02005108E8</v>
      </c>
      <c r="B25" s="6" t="s">
        <v>21</v>
      </c>
      <c r="C25" s="6" t="s">
        <v>30</v>
      </c>
      <c r="D25" s="3">
        <v>2.0</v>
      </c>
      <c r="E25" s="3">
        <v>146.0</v>
      </c>
      <c r="F25" s="3">
        <v>197.0</v>
      </c>
      <c r="G25" s="3">
        <v>3.0</v>
      </c>
      <c r="H25" s="3" t="s">
        <v>1465</v>
      </c>
      <c r="I25" s="6">
        <v>20.0</v>
      </c>
      <c r="J25" s="6">
        <v>20.0</v>
      </c>
      <c r="K25" s="6">
        <v>15.0</v>
      </c>
      <c r="L25" s="6">
        <v>17.0</v>
      </c>
      <c r="M25" s="6">
        <v>13.0</v>
      </c>
      <c r="N25" s="6">
        <v>31.0</v>
      </c>
      <c r="O25" s="6"/>
      <c r="P25" s="6">
        <v>12.0</v>
      </c>
      <c r="Q25" s="6">
        <v>18.0</v>
      </c>
    </row>
    <row r="26" ht="15.75" customHeight="1">
      <c r="A26" s="7">
        <v>5.0200508E8</v>
      </c>
      <c r="B26" s="6" t="s">
        <v>21</v>
      </c>
      <c r="C26" s="6" t="s">
        <v>31</v>
      </c>
      <c r="D26" s="3">
        <v>2.0</v>
      </c>
      <c r="E26" s="3">
        <v>135.0</v>
      </c>
      <c r="F26" s="3">
        <v>197.0</v>
      </c>
      <c r="G26" s="3">
        <v>3.0</v>
      </c>
      <c r="H26" s="3" t="s">
        <v>1465</v>
      </c>
      <c r="I26" s="6">
        <v>24.0</v>
      </c>
      <c r="J26" s="6">
        <v>12.0</v>
      </c>
      <c r="K26" s="6">
        <v>9.0</v>
      </c>
      <c r="L26" s="6">
        <v>18.0</v>
      </c>
      <c r="M26" s="6">
        <v>14.0</v>
      </c>
      <c r="N26" s="6">
        <v>25.0</v>
      </c>
      <c r="O26" s="6"/>
      <c r="P26" s="6">
        <v>11.0</v>
      </c>
      <c r="Q26" s="6">
        <v>22.0</v>
      </c>
    </row>
    <row r="27" ht="15.75" customHeight="1">
      <c r="A27" s="7">
        <v>5.0200513E8</v>
      </c>
      <c r="B27" s="6" t="s">
        <v>21</v>
      </c>
      <c r="C27" s="6" t="s">
        <v>32</v>
      </c>
      <c r="D27" s="3">
        <v>2.0</v>
      </c>
      <c r="E27" s="3">
        <v>134.0</v>
      </c>
      <c r="F27" s="3">
        <v>197.0</v>
      </c>
      <c r="G27" s="3">
        <v>3.0</v>
      </c>
      <c r="H27" s="3" t="s">
        <v>1465</v>
      </c>
      <c r="I27" s="6">
        <v>26.0</v>
      </c>
      <c r="J27" s="6">
        <v>14.0</v>
      </c>
      <c r="K27" s="6">
        <v>11.0</v>
      </c>
      <c r="L27" s="6">
        <v>18.0</v>
      </c>
      <c r="M27" s="6">
        <v>16.0</v>
      </c>
      <c r="N27" s="6">
        <v>21.0</v>
      </c>
      <c r="O27" s="6"/>
      <c r="P27" s="6">
        <v>9.0</v>
      </c>
      <c r="Q27" s="6">
        <v>19.0</v>
      </c>
    </row>
    <row r="28" ht="15.75" customHeight="1">
      <c r="A28" s="7">
        <v>5.020055E8</v>
      </c>
      <c r="B28" s="6" t="s">
        <v>21</v>
      </c>
      <c r="C28" s="6" t="s">
        <v>33</v>
      </c>
      <c r="D28" s="3">
        <v>2.0</v>
      </c>
      <c r="E28" s="3">
        <v>130.0</v>
      </c>
      <c r="F28" s="3">
        <v>197.0</v>
      </c>
      <c r="G28" s="3">
        <v>3.0</v>
      </c>
      <c r="H28" s="3" t="s">
        <v>1465</v>
      </c>
      <c r="I28" s="6">
        <v>19.0</v>
      </c>
      <c r="J28" s="6">
        <v>16.0</v>
      </c>
      <c r="K28" s="6">
        <v>12.0</v>
      </c>
      <c r="L28" s="6">
        <v>17.0</v>
      </c>
      <c r="M28" s="6">
        <v>14.0</v>
      </c>
      <c r="N28" s="6">
        <v>23.0</v>
      </c>
      <c r="O28" s="6"/>
      <c r="P28" s="6">
        <v>10.0</v>
      </c>
      <c r="Q28" s="6">
        <v>19.0</v>
      </c>
    </row>
    <row r="29" ht="15.75" customHeight="1">
      <c r="A29" s="7">
        <v>5.02005355E8</v>
      </c>
      <c r="B29" s="6" t="s">
        <v>21</v>
      </c>
      <c r="C29" s="6" t="s">
        <v>34</v>
      </c>
      <c r="D29" s="3">
        <v>2.0</v>
      </c>
      <c r="E29" s="3">
        <v>113.0</v>
      </c>
      <c r="F29" s="3">
        <v>197.0</v>
      </c>
      <c r="G29" s="3">
        <v>2.0</v>
      </c>
      <c r="H29" s="3" t="s">
        <v>1467</v>
      </c>
      <c r="I29" s="6">
        <v>14.0</v>
      </c>
      <c r="J29" s="6">
        <v>13.0</v>
      </c>
      <c r="K29" s="6">
        <v>9.0</v>
      </c>
      <c r="L29" s="6">
        <v>16.0</v>
      </c>
      <c r="M29" s="6">
        <v>14.0</v>
      </c>
      <c r="N29" s="6">
        <v>24.0</v>
      </c>
      <c r="O29" s="6"/>
      <c r="P29" s="6">
        <v>9.0</v>
      </c>
      <c r="Q29" s="6">
        <v>14.0</v>
      </c>
    </row>
    <row r="30" ht="15.75" customHeight="1">
      <c r="A30" s="7">
        <v>5.02004993E8</v>
      </c>
      <c r="B30" s="6" t="s">
        <v>21</v>
      </c>
      <c r="C30" s="6" t="s">
        <v>35</v>
      </c>
      <c r="D30" s="3">
        <v>2.0</v>
      </c>
      <c r="E30" s="3">
        <v>148.0</v>
      </c>
      <c r="F30" s="3">
        <v>197.0</v>
      </c>
      <c r="G30" s="3">
        <v>3.0</v>
      </c>
      <c r="H30" s="3" t="s">
        <v>1465</v>
      </c>
      <c r="I30" s="6">
        <v>22.0</v>
      </c>
      <c r="J30" s="6">
        <v>21.0</v>
      </c>
      <c r="K30" s="6">
        <v>17.0</v>
      </c>
      <c r="L30" s="6">
        <v>16.0</v>
      </c>
      <c r="M30" s="6">
        <v>17.0</v>
      </c>
      <c r="N30" s="6">
        <v>27.0</v>
      </c>
      <c r="O30" s="6"/>
      <c r="P30" s="6">
        <v>10.0</v>
      </c>
      <c r="Q30" s="6">
        <v>18.0</v>
      </c>
    </row>
    <row r="31" ht="15.75" customHeight="1">
      <c r="A31" s="7">
        <v>5.02005041E8</v>
      </c>
      <c r="B31" s="6" t="s">
        <v>21</v>
      </c>
      <c r="C31" s="6" t="s">
        <v>36</v>
      </c>
      <c r="D31" s="3">
        <v>2.0</v>
      </c>
      <c r="E31" s="3">
        <v>122.0</v>
      </c>
      <c r="F31" s="3">
        <v>197.0</v>
      </c>
      <c r="G31" s="3">
        <v>2.0</v>
      </c>
      <c r="H31" s="3" t="s">
        <v>1467</v>
      </c>
      <c r="I31" s="6">
        <v>14.0</v>
      </c>
      <c r="J31" s="6">
        <v>16.0</v>
      </c>
      <c r="K31" s="6">
        <v>11.0</v>
      </c>
      <c r="L31" s="6">
        <v>17.0</v>
      </c>
      <c r="M31" s="6">
        <v>15.0</v>
      </c>
      <c r="N31" s="6">
        <v>22.0</v>
      </c>
      <c r="O31" s="6"/>
      <c r="P31" s="6">
        <v>10.0</v>
      </c>
      <c r="Q31" s="6">
        <v>17.0</v>
      </c>
    </row>
    <row r="32" ht="15.75" customHeight="1">
      <c r="A32" s="7">
        <v>5.02005228E8</v>
      </c>
      <c r="B32" s="6" t="s">
        <v>21</v>
      </c>
      <c r="C32" s="6" t="s">
        <v>37</v>
      </c>
      <c r="D32" s="3">
        <v>1.0</v>
      </c>
      <c r="E32" s="3">
        <v>155.0</v>
      </c>
      <c r="F32" s="3">
        <v>213.0</v>
      </c>
      <c r="G32" s="3">
        <v>3.0</v>
      </c>
      <c r="H32" s="3" t="s">
        <v>1465</v>
      </c>
      <c r="I32" s="6">
        <v>19.0</v>
      </c>
      <c r="J32" s="6">
        <v>15.0</v>
      </c>
      <c r="K32" s="6">
        <v>17.0</v>
      </c>
      <c r="L32" s="6">
        <v>18.0</v>
      </c>
      <c r="M32" s="6">
        <v>17.0</v>
      </c>
      <c r="N32" s="6">
        <v>38.0</v>
      </c>
      <c r="O32" s="6"/>
      <c r="P32" s="6">
        <v>10.0</v>
      </c>
      <c r="Q32" s="6">
        <v>21.0</v>
      </c>
    </row>
    <row r="33" ht="15.75" customHeight="1">
      <c r="A33" s="7">
        <v>5.02004954E8</v>
      </c>
      <c r="B33" s="6" t="s">
        <v>21</v>
      </c>
      <c r="C33" s="6" t="s">
        <v>38</v>
      </c>
      <c r="D33" s="3">
        <v>5.0</v>
      </c>
      <c r="E33" s="3">
        <v>98.0</v>
      </c>
      <c r="F33" s="3">
        <v>208.0</v>
      </c>
      <c r="G33" s="3">
        <v>1.0</v>
      </c>
      <c r="H33" s="3" t="s">
        <v>1468</v>
      </c>
      <c r="I33" s="6">
        <v>0.0</v>
      </c>
      <c r="J33" s="6">
        <v>16.0</v>
      </c>
      <c r="K33" s="6">
        <v>11.0</v>
      </c>
      <c r="L33" s="6">
        <v>13.0</v>
      </c>
      <c r="M33" s="6">
        <v>11.0</v>
      </c>
      <c r="N33" s="6">
        <v>27.0</v>
      </c>
      <c r="O33" s="6"/>
      <c r="P33" s="6">
        <v>7.0</v>
      </c>
      <c r="Q33" s="6">
        <v>13.0</v>
      </c>
    </row>
    <row r="34" ht="15.75" customHeight="1">
      <c r="A34" s="7">
        <v>5.02005299E8</v>
      </c>
      <c r="B34" s="6" t="s">
        <v>21</v>
      </c>
      <c r="C34" s="6" t="s">
        <v>39</v>
      </c>
      <c r="D34" s="3">
        <v>1.0</v>
      </c>
      <c r="E34" s="3">
        <v>144.0</v>
      </c>
      <c r="F34" s="3">
        <v>213.0</v>
      </c>
      <c r="G34" s="3">
        <v>3.0</v>
      </c>
      <c r="H34" s="3" t="s">
        <v>1465</v>
      </c>
      <c r="I34" s="6">
        <v>20.0</v>
      </c>
      <c r="J34" s="6">
        <v>18.0</v>
      </c>
      <c r="K34" s="6">
        <v>14.0</v>
      </c>
      <c r="L34" s="6">
        <v>18.0</v>
      </c>
      <c r="M34" s="6">
        <v>14.0</v>
      </c>
      <c r="N34" s="6">
        <v>29.0</v>
      </c>
      <c r="O34" s="6"/>
      <c r="P34" s="6">
        <v>9.0</v>
      </c>
      <c r="Q34" s="6">
        <v>22.0</v>
      </c>
    </row>
    <row r="35" ht="15.75" customHeight="1">
      <c r="A35" s="7">
        <v>5.02005154E8</v>
      </c>
      <c r="B35" s="6" t="s">
        <v>21</v>
      </c>
      <c r="C35" s="6" t="s">
        <v>40</v>
      </c>
      <c r="D35" s="3">
        <v>2.0</v>
      </c>
      <c r="E35" s="3">
        <v>130.0</v>
      </c>
      <c r="F35" s="3">
        <v>197.0</v>
      </c>
      <c r="G35" s="3">
        <v>1.0</v>
      </c>
      <c r="H35" s="3" t="s">
        <v>1468</v>
      </c>
      <c r="I35" s="6">
        <v>21.0</v>
      </c>
      <c r="J35" s="6">
        <v>16.0</v>
      </c>
      <c r="K35" s="6">
        <v>0.0</v>
      </c>
      <c r="L35" s="6">
        <v>19.0</v>
      </c>
      <c r="M35" s="6">
        <v>15.0</v>
      </c>
      <c r="N35" s="6">
        <v>27.0</v>
      </c>
      <c r="O35" s="6"/>
      <c r="P35" s="6">
        <v>12.0</v>
      </c>
      <c r="Q35" s="6">
        <v>20.0</v>
      </c>
    </row>
    <row r="36" ht="15.75" customHeight="1">
      <c r="A36" s="7">
        <v>5.02004425E8</v>
      </c>
      <c r="B36" s="6" t="s">
        <v>21</v>
      </c>
      <c r="C36" s="6" t="s">
        <v>41</v>
      </c>
      <c r="D36" s="3">
        <v>1.0</v>
      </c>
      <c r="E36" s="3">
        <v>156.0</v>
      </c>
      <c r="F36" s="3">
        <v>213.0</v>
      </c>
      <c r="G36" s="3">
        <v>3.0</v>
      </c>
      <c r="H36" s="3" t="s">
        <v>1465</v>
      </c>
      <c r="I36" s="6">
        <v>22.0</v>
      </c>
      <c r="J36" s="6">
        <v>14.0</v>
      </c>
      <c r="K36" s="6">
        <v>15.0</v>
      </c>
      <c r="L36" s="6">
        <v>18.0</v>
      </c>
      <c r="M36" s="6">
        <v>18.0</v>
      </c>
      <c r="N36" s="6">
        <v>37.0</v>
      </c>
      <c r="O36" s="6"/>
      <c r="P36" s="6">
        <v>11.0</v>
      </c>
      <c r="Q36" s="6">
        <v>21.0</v>
      </c>
    </row>
    <row r="37" ht="15.75" customHeight="1">
      <c r="A37" s="7">
        <v>5.02005274E8</v>
      </c>
      <c r="B37" s="6" t="s">
        <v>21</v>
      </c>
      <c r="C37" s="6" t="s">
        <v>42</v>
      </c>
      <c r="D37" s="3">
        <v>6.0</v>
      </c>
      <c r="E37" s="3">
        <v>112.0</v>
      </c>
      <c r="F37" s="3">
        <v>192.0</v>
      </c>
      <c r="G37" s="3">
        <v>2.0</v>
      </c>
      <c r="H37" s="3" t="s">
        <v>1467</v>
      </c>
      <c r="I37" s="6">
        <v>12.0</v>
      </c>
      <c r="J37" s="6">
        <v>12.0</v>
      </c>
      <c r="K37" s="6">
        <v>12.0</v>
      </c>
      <c r="L37" s="6">
        <v>18.0</v>
      </c>
      <c r="M37" s="6">
        <v>14.0</v>
      </c>
      <c r="N37" s="6">
        <v>19.0</v>
      </c>
      <c r="O37" s="6"/>
      <c r="P37" s="6">
        <v>10.0</v>
      </c>
      <c r="Q37" s="6">
        <v>15.0</v>
      </c>
    </row>
    <row r="38" ht="15.75" customHeight="1">
      <c r="A38" s="7">
        <v>5.0200521E8</v>
      </c>
      <c r="B38" s="6" t="s">
        <v>21</v>
      </c>
      <c r="C38" s="6" t="s">
        <v>43</v>
      </c>
      <c r="D38" s="3">
        <v>2.0</v>
      </c>
      <c r="E38" s="3">
        <v>123.0</v>
      </c>
      <c r="F38" s="3">
        <v>197.0</v>
      </c>
      <c r="G38" s="3">
        <v>3.0</v>
      </c>
      <c r="H38" s="3" t="s">
        <v>1465</v>
      </c>
      <c r="I38" s="6">
        <v>19.0</v>
      </c>
      <c r="J38" s="6">
        <v>15.0</v>
      </c>
      <c r="K38" s="6">
        <v>11.0</v>
      </c>
      <c r="L38" s="6">
        <v>16.0</v>
      </c>
      <c r="M38" s="6">
        <v>14.0</v>
      </c>
      <c r="N38" s="6">
        <v>21.0</v>
      </c>
      <c r="O38" s="6"/>
      <c r="P38" s="6">
        <v>8.0</v>
      </c>
      <c r="Q38" s="6">
        <v>19.0</v>
      </c>
    </row>
    <row r="39" ht="15.75" customHeight="1">
      <c r="A39" s="7">
        <v>5.02006782E8</v>
      </c>
      <c r="B39" s="6" t="s">
        <v>21</v>
      </c>
      <c r="C39" s="6" t="s">
        <v>44</v>
      </c>
      <c r="D39" s="3">
        <v>6.0</v>
      </c>
      <c r="E39" s="3">
        <v>50.0</v>
      </c>
      <c r="F39" s="3">
        <v>192.0</v>
      </c>
      <c r="G39" s="3">
        <v>1.0</v>
      </c>
      <c r="H39" s="3" t="s">
        <v>1468</v>
      </c>
      <c r="I39" s="6">
        <v>0.0</v>
      </c>
      <c r="J39" s="6">
        <v>9.0</v>
      </c>
      <c r="K39" s="6">
        <v>0.0</v>
      </c>
      <c r="L39" s="6">
        <v>10.0</v>
      </c>
      <c r="M39" s="6">
        <v>6.0</v>
      </c>
      <c r="N39" s="6">
        <v>13.0</v>
      </c>
      <c r="O39" s="6"/>
      <c r="P39" s="6">
        <v>6.0</v>
      </c>
      <c r="Q39" s="6">
        <v>6.0</v>
      </c>
    </row>
    <row r="40" ht="15.75" customHeight="1">
      <c r="A40" s="7">
        <v>5.02006782E8</v>
      </c>
      <c r="B40" s="6" t="s">
        <v>21</v>
      </c>
      <c r="C40" s="6" t="s">
        <v>44</v>
      </c>
      <c r="D40" s="3">
        <v>4.0</v>
      </c>
      <c r="E40" s="3">
        <v>54.0</v>
      </c>
      <c r="F40" s="3">
        <v>166.0</v>
      </c>
      <c r="G40" s="3">
        <v>1.0</v>
      </c>
      <c r="H40" s="3" t="s">
        <v>1468</v>
      </c>
      <c r="I40" s="6">
        <v>0.0</v>
      </c>
      <c r="J40" s="6">
        <v>11.0</v>
      </c>
      <c r="K40" s="6">
        <v>6.0</v>
      </c>
      <c r="L40" s="6">
        <v>11.0</v>
      </c>
      <c r="M40" s="6">
        <v>6.0</v>
      </c>
      <c r="N40" s="6">
        <v>12.0</v>
      </c>
      <c r="O40" s="6"/>
      <c r="P40" s="6">
        <v>0.0</v>
      </c>
      <c r="Q40" s="6">
        <v>8.0</v>
      </c>
    </row>
    <row r="41" ht="15.75" customHeight="1">
      <c r="A41" s="7">
        <v>5.0200501E8</v>
      </c>
      <c r="B41" s="6" t="s">
        <v>21</v>
      </c>
      <c r="C41" s="6" t="s">
        <v>45</v>
      </c>
      <c r="D41" s="3">
        <v>5.0</v>
      </c>
      <c r="E41" s="3">
        <v>155.0</v>
      </c>
      <c r="F41" s="3">
        <v>208.0</v>
      </c>
      <c r="G41" s="3">
        <v>3.0</v>
      </c>
      <c r="H41" s="3" t="s">
        <v>1465</v>
      </c>
      <c r="I41" s="6">
        <v>26.0</v>
      </c>
      <c r="J41" s="6">
        <v>17.0</v>
      </c>
      <c r="K41" s="6">
        <v>12.0</v>
      </c>
      <c r="L41" s="6">
        <v>18.0</v>
      </c>
      <c r="M41" s="6">
        <v>18.0</v>
      </c>
      <c r="N41" s="6">
        <v>31.0</v>
      </c>
      <c r="O41" s="6"/>
      <c r="P41" s="6">
        <v>8.0</v>
      </c>
      <c r="Q41" s="6">
        <v>25.0</v>
      </c>
    </row>
    <row r="42" ht="15.75" customHeight="1">
      <c r="A42" s="7">
        <v>5.02004947E8</v>
      </c>
      <c r="B42" s="6" t="s">
        <v>21</v>
      </c>
      <c r="C42" s="6" t="s">
        <v>46</v>
      </c>
      <c r="D42" s="3">
        <v>1.0</v>
      </c>
      <c r="E42" s="3">
        <v>118.0</v>
      </c>
      <c r="F42" s="3">
        <v>213.0</v>
      </c>
      <c r="G42" s="3">
        <v>2.0</v>
      </c>
      <c r="H42" s="3" t="s">
        <v>1467</v>
      </c>
      <c r="I42" s="6">
        <v>16.0</v>
      </c>
      <c r="J42" s="6">
        <v>14.0</v>
      </c>
      <c r="K42" s="6">
        <v>7.0</v>
      </c>
      <c r="L42" s="6">
        <v>16.0</v>
      </c>
      <c r="M42" s="6">
        <v>13.0</v>
      </c>
      <c r="N42" s="6">
        <v>27.0</v>
      </c>
      <c r="O42" s="6"/>
      <c r="P42" s="6">
        <v>8.0</v>
      </c>
      <c r="Q42" s="6">
        <v>17.0</v>
      </c>
    </row>
    <row r="43" ht="15.75" customHeight="1">
      <c r="A43" s="7">
        <v>5.02009832E8</v>
      </c>
      <c r="B43" s="6" t="s">
        <v>21</v>
      </c>
      <c r="C43" s="6" t="s">
        <v>47</v>
      </c>
      <c r="D43" s="3">
        <v>1.0</v>
      </c>
      <c r="E43" s="3">
        <v>165.0</v>
      </c>
      <c r="F43" s="3">
        <v>213.0</v>
      </c>
      <c r="G43" s="3">
        <v>3.0</v>
      </c>
      <c r="H43" s="3" t="s">
        <v>1465</v>
      </c>
      <c r="I43" s="6">
        <v>27.0</v>
      </c>
      <c r="J43" s="6">
        <v>18.0</v>
      </c>
      <c r="K43" s="6">
        <v>15.0</v>
      </c>
      <c r="L43" s="6">
        <v>18.0</v>
      </c>
      <c r="M43" s="6">
        <v>15.0</v>
      </c>
      <c r="N43" s="6">
        <v>34.0</v>
      </c>
      <c r="O43" s="6"/>
      <c r="P43" s="6">
        <v>11.0</v>
      </c>
      <c r="Q43" s="6">
        <v>27.0</v>
      </c>
    </row>
    <row r="44" ht="15.75" customHeight="1">
      <c r="A44" s="7">
        <v>5.02004464E8</v>
      </c>
      <c r="B44" s="6" t="s">
        <v>21</v>
      </c>
      <c r="C44" s="6" t="s">
        <v>48</v>
      </c>
      <c r="D44" s="3">
        <v>1.0</v>
      </c>
      <c r="E44" s="3">
        <v>161.0</v>
      </c>
      <c r="F44" s="3">
        <v>213.0</v>
      </c>
      <c r="G44" s="3">
        <v>3.0</v>
      </c>
      <c r="H44" s="3" t="s">
        <v>1465</v>
      </c>
      <c r="I44" s="6">
        <v>24.0</v>
      </c>
      <c r="J44" s="6">
        <v>15.0</v>
      </c>
      <c r="K44" s="6">
        <v>14.0</v>
      </c>
      <c r="L44" s="6">
        <v>17.0</v>
      </c>
      <c r="M44" s="6">
        <v>16.0</v>
      </c>
      <c r="N44" s="6">
        <v>40.0</v>
      </c>
      <c r="O44" s="6"/>
      <c r="P44" s="6">
        <v>13.0</v>
      </c>
      <c r="Q44" s="6">
        <v>22.0</v>
      </c>
    </row>
    <row r="45" ht="15.75" customHeight="1">
      <c r="A45" s="7">
        <v>5.02005348E8</v>
      </c>
      <c r="B45" s="6" t="s">
        <v>21</v>
      </c>
      <c r="C45" s="6" t="s">
        <v>49</v>
      </c>
      <c r="D45" s="3">
        <v>6.0</v>
      </c>
      <c r="E45" s="3">
        <v>74.0</v>
      </c>
      <c r="F45" s="3">
        <v>192.0</v>
      </c>
      <c r="G45" s="3">
        <v>1.0</v>
      </c>
      <c r="H45" s="3" t="s">
        <v>1468</v>
      </c>
      <c r="I45" s="6">
        <v>15.0</v>
      </c>
      <c r="J45" s="6">
        <v>16.0</v>
      </c>
      <c r="K45" s="6">
        <v>0.0</v>
      </c>
      <c r="L45" s="6">
        <v>15.0</v>
      </c>
      <c r="M45" s="6">
        <v>11.0</v>
      </c>
      <c r="N45" s="6">
        <v>0.0</v>
      </c>
      <c r="O45" s="6"/>
      <c r="P45" s="6">
        <v>9.0</v>
      </c>
      <c r="Q45" s="6">
        <v>8.0</v>
      </c>
    </row>
    <row r="46" ht="15.75" customHeight="1">
      <c r="A46" s="7">
        <v>5.02005066E8</v>
      </c>
      <c r="B46" s="6" t="s">
        <v>21</v>
      </c>
      <c r="C46" s="6" t="s">
        <v>50</v>
      </c>
      <c r="D46" s="3">
        <v>2.0</v>
      </c>
      <c r="E46" s="3">
        <v>128.0</v>
      </c>
      <c r="F46" s="3">
        <v>197.0</v>
      </c>
      <c r="G46" s="3">
        <v>2.0</v>
      </c>
      <c r="H46" s="3" t="s">
        <v>1467</v>
      </c>
      <c r="I46" s="6">
        <v>19.0</v>
      </c>
      <c r="J46" s="6">
        <v>19.0</v>
      </c>
      <c r="K46" s="6">
        <v>13.0</v>
      </c>
      <c r="L46" s="6">
        <v>17.0</v>
      </c>
      <c r="M46" s="6">
        <v>15.0</v>
      </c>
      <c r="N46" s="6">
        <v>19.0</v>
      </c>
      <c r="O46" s="6"/>
      <c r="P46" s="6">
        <v>9.0</v>
      </c>
      <c r="Q46" s="6">
        <v>17.0</v>
      </c>
    </row>
    <row r="47" ht="15.75" customHeight="1">
      <c r="A47" s="7">
        <v>5.02004898E8</v>
      </c>
      <c r="B47" s="6" t="s">
        <v>21</v>
      </c>
      <c r="C47" s="6" t="s">
        <v>51</v>
      </c>
      <c r="D47" s="3">
        <v>2.0</v>
      </c>
      <c r="E47" s="3">
        <v>121.0</v>
      </c>
      <c r="F47" s="3">
        <v>197.0</v>
      </c>
      <c r="G47" s="3">
        <v>2.0</v>
      </c>
      <c r="H47" s="3" t="s">
        <v>1467</v>
      </c>
      <c r="I47" s="6">
        <v>17.0</v>
      </c>
      <c r="J47" s="6">
        <v>11.0</v>
      </c>
      <c r="K47" s="6">
        <v>8.0</v>
      </c>
      <c r="L47" s="6">
        <v>18.0</v>
      </c>
      <c r="M47" s="6">
        <v>14.0</v>
      </c>
      <c r="N47" s="6">
        <v>23.0</v>
      </c>
      <c r="O47" s="6"/>
      <c r="P47" s="6">
        <v>10.0</v>
      </c>
      <c r="Q47" s="6">
        <v>20.0</v>
      </c>
    </row>
    <row r="48" ht="15.75" customHeight="1">
      <c r="A48" s="7">
        <v>5.02004383E8</v>
      </c>
      <c r="B48" s="6" t="s">
        <v>21</v>
      </c>
      <c r="C48" s="6" t="s">
        <v>52</v>
      </c>
      <c r="D48" s="3">
        <v>1.0</v>
      </c>
      <c r="E48" s="3">
        <v>140.0</v>
      </c>
      <c r="F48" s="3">
        <v>213.0</v>
      </c>
      <c r="G48" s="3">
        <v>3.0</v>
      </c>
      <c r="H48" s="3" t="s">
        <v>1465</v>
      </c>
      <c r="I48" s="6">
        <v>17.0</v>
      </c>
      <c r="J48" s="6">
        <v>19.0</v>
      </c>
      <c r="K48" s="6">
        <v>12.0</v>
      </c>
      <c r="L48" s="6">
        <v>18.0</v>
      </c>
      <c r="M48" s="6">
        <v>14.0</v>
      </c>
      <c r="N48" s="6">
        <v>28.0</v>
      </c>
      <c r="O48" s="6"/>
      <c r="P48" s="6">
        <v>10.0</v>
      </c>
      <c r="Q48" s="6">
        <v>22.0</v>
      </c>
    </row>
    <row r="49" ht="15.75" customHeight="1">
      <c r="A49" s="7">
        <v>5.02005186E8</v>
      </c>
      <c r="B49" s="6" t="s">
        <v>21</v>
      </c>
      <c r="C49" s="6" t="s">
        <v>53</v>
      </c>
      <c r="D49" s="3">
        <v>2.0</v>
      </c>
      <c r="E49" s="3">
        <v>127.0</v>
      </c>
      <c r="F49" s="3">
        <v>197.0</v>
      </c>
      <c r="G49" s="3">
        <v>3.0</v>
      </c>
      <c r="H49" s="3" t="s">
        <v>1465</v>
      </c>
      <c r="I49" s="6">
        <v>21.0</v>
      </c>
      <c r="J49" s="6">
        <v>14.0</v>
      </c>
      <c r="K49" s="6">
        <v>14.0</v>
      </c>
      <c r="L49" s="6">
        <v>16.0</v>
      </c>
      <c r="M49" s="6">
        <v>14.0</v>
      </c>
      <c r="N49" s="6">
        <v>24.0</v>
      </c>
      <c r="O49" s="6"/>
      <c r="P49" s="6">
        <v>9.0</v>
      </c>
      <c r="Q49" s="6">
        <v>15.0</v>
      </c>
    </row>
    <row r="50" ht="15.75" customHeight="1">
      <c r="A50" s="7">
        <v>5.02005027E8</v>
      </c>
      <c r="B50" s="6" t="s">
        <v>21</v>
      </c>
      <c r="C50" s="6" t="s">
        <v>54</v>
      </c>
      <c r="D50" s="3">
        <v>5.0</v>
      </c>
      <c r="E50" s="3">
        <v>131.0</v>
      </c>
      <c r="F50" s="3">
        <v>208.0</v>
      </c>
      <c r="G50" s="3">
        <v>3.0</v>
      </c>
      <c r="H50" s="3" t="s">
        <v>1465</v>
      </c>
      <c r="I50" s="6">
        <v>16.0</v>
      </c>
      <c r="J50" s="6">
        <v>13.0</v>
      </c>
      <c r="K50" s="6">
        <v>15.0</v>
      </c>
      <c r="L50" s="6">
        <v>17.0</v>
      </c>
      <c r="M50" s="6">
        <v>14.0</v>
      </c>
      <c r="N50" s="6">
        <v>27.0</v>
      </c>
      <c r="O50" s="6"/>
      <c r="P50" s="6">
        <v>9.0</v>
      </c>
      <c r="Q50" s="6">
        <v>20.0</v>
      </c>
    </row>
    <row r="51" ht="15.75" customHeight="1">
      <c r="A51" s="7">
        <v>5.02004986E8</v>
      </c>
      <c r="B51" s="6" t="s">
        <v>21</v>
      </c>
      <c r="C51" s="6" t="s">
        <v>55</v>
      </c>
      <c r="D51" s="3">
        <v>8.0</v>
      </c>
      <c r="E51" s="3">
        <v>116.0</v>
      </c>
      <c r="F51" s="3">
        <v>190.0</v>
      </c>
      <c r="G51" s="3">
        <v>3.0</v>
      </c>
      <c r="H51" s="3" t="s">
        <v>1465</v>
      </c>
      <c r="I51" s="6">
        <v>16.0</v>
      </c>
      <c r="J51" s="6">
        <v>15.0</v>
      </c>
      <c r="K51" s="6">
        <v>10.0</v>
      </c>
      <c r="L51" s="6">
        <v>15.0</v>
      </c>
      <c r="M51" s="6">
        <v>12.0</v>
      </c>
      <c r="N51" s="6">
        <v>21.0</v>
      </c>
      <c r="O51" s="6"/>
      <c r="P51" s="6">
        <v>10.0</v>
      </c>
      <c r="Q51" s="6">
        <v>17.0</v>
      </c>
    </row>
    <row r="52" ht="15.75" customHeight="1">
      <c r="A52" s="7">
        <v>5.02005179E8</v>
      </c>
      <c r="B52" s="6" t="s">
        <v>21</v>
      </c>
      <c r="C52" s="6" t="s">
        <v>56</v>
      </c>
      <c r="D52" s="3">
        <v>2.0</v>
      </c>
      <c r="E52" s="3">
        <v>113.0</v>
      </c>
      <c r="F52" s="3">
        <v>197.0</v>
      </c>
      <c r="G52" s="3">
        <v>1.0</v>
      </c>
      <c r="H52" s="3" t="s">
        <v>1468</v>
      </c>
      <c r="I52" s="6">
        <v>18.0</v>
      </c>
      <c r="J52" s="6">
        <v>14.0</v>
      </c>
      <c r="K52" s="6">
        <v>0.0</v>
      </c>
      <c r="L52" s="6">
        <v>18.0</v>
      </c>
      <c r="M52" s="6">
        <v>11.0</v>
      </c>
      <c r="N52" s="6">
        <v>22.0</v>
      </c>
      <c r="O52" s="6"/>
      <c r="P52" s="6">
        <v>10.0</v>
      </c>
      <c r="Q52" s="6">
        <v>20.0</v>
      </c>
    </row>
    <row r="53" ht="15.75" customHeight="1">
      <c r="A53" s="7">
        <v>5.0200557E8</v>
      </c>
      <c r="B53" s="6" t="s">
        <v>21</v>
      </c>
      <c r="C53" s="6" t="s">
        <v>57</v>
      </c>
      <c r="D53" s="3">
        <v>1.0</v>
      </c>
      <c r="E53" s="3">
        <v>146.0</v>
      </c>
      <c r="F53" s="3">
        <v>213.0</v>
      </c>
      <c r="G53" s="3">
        <v>3.0</v>
      </c>
      <c r="H53" s="3" t="s">
        <v>1465</v>
      </c>
      <c r="I53" s="6">
        <v>23.0</v>
      </c>
      <c r="J53" s="6">
        <v>15.0</v>
      </c>
      <c r="K53" s="6">
        <v>11.0</v>
      </c>
      <c r="L53" s="6">
        <v>17.0</v>
      </c>
      <c r="M53" s="6">
        <v>14.0</v>
      </c>
      <c r="N53" s="6">
        <v>37.0</v>
      </c>
      <c r="O53" s="6"/>
      <c r="P53" s="6">
        <v>9.0</v>
      </c>
      <c r="Q53" s="6">
        <v>20.0</v>
      </c>
    </row>
    <row r="54" ht="15.75" customHeight="1">
      <c r="A54" s="7">
        <v>5.02005161E8</v>
      </c>
      <c r="B54" s="6" t="s">
        <v>21</v>
      </c>
      <c r="C54" s="6" t="s">
        <v>58</v>
      </c>
      <c r="D54" s="3">
        <v>1.0</v>
      </c>
      <c r="E54" s="3">
        <v>128.0</v>
      </c>
      <c r="F54" s="3">
        <v>213.0</v>
      </c>
      <c r="G54" s="3">
        <v>2.0</v>
      </c>
      <c r="H54" s="3" t="s">
        <v>1467</v>
      </c>
      <c r="I54" s="6">
        <v>14.0</v>
      </c>
      <c r="J54" s="6">
        <v>14.0</v>
      </c>
      <c r="K54" s="6">
        <v>13.0</v>
      </c>
      <c r="L54" s="6">
        <v>17.0</v>
      </c>
      <c r="M54" s="6">
        <v>12.0</v>
      </c>
      <c r="N54" s="6">
        <v>30.0</v>
      </c>
      <c r="O54" s="6"/>
      <c r="P54" s="6">
        <v>10.0</v>
      </c>
      <c r="Q54" s="6">
        <v>18.0</v>
      </c>
    </row>
    <row r="55" ht="15.75" customHeight="1">
      <c r="A55" s="7">
        <v>5.02004979E8</v>
      </c>
      <c r="B55" s="6" t="s">
        <v>21</v>
      </c>
      <c r="C55" s="6" t="s">
        <v>59</v>
      </c>
      <c r="D55" s="3">
        <v>1.0</v>
      </c>
      <c r="E55" s="3">
        <v>152.0</v>
      </c>
      <c r="F55" s="3">
        <v>213.0</v>
      </c>
      <c r="G55" s="3">
        <v>3.0</v>
      </c>
      <c r="H55" s="3" t="s">
        <v>1465</v>
      </c>
      <c r="I55" s="6">
        <v>20.0</v>
      </c>
      <c r="J55" s="6">
        <v>17.0</v>
      </c>
      <c r="K55" s="6">
        <v>12.0</v>
      </c>
      <c r="L55" s="6">
        <v>17.0</v>
      </c>
      <c r="M55" s="6">
        <v>15.0</v>
      </c>
      <c r="N55" s="6">
        <v>38.0</v>
      </c>
      <c r="O55" s="6"/>
      <c r="P55" s="6">
        <v>9.0</v>
      </c>
      <c r="Q55" s="6">
        <v>24.0</v>
      </c>
    </row>
    <row r="56" ht="15.75" customHeight="1">
      <c r="A56" s="7">
        <v>5.02004908E8</v>
      </c>
      <c r="B56" s="6" t="s">
        <v>21</v>
      </c>
      <c r="C56" s="6" t="s">
        <v>60</v>
      </c>
      <c r="D56" s="3">
        <v>1.0</v>
      </c>
      <c r="E56" s="3">
        <v>144.0</v>
      </c>
      <c r="F56" s="3">
        <v>213.0</v>
      </c>
      <c r="G56" s="3">
        <v>3.0</v>
      </c>
      <c r="H56" s="3" t="s">
        <v>1465</v>
      </c>
      <c r="I56" s="6">
        <v>22.0</v>
      </c>
      <c r="J56" s="6">
        <v>13.0</v>
      </c>
      <c r="K56" s="6">
        <v>11.0</v>
      </c>
      <c r="L56" s="6">
        <v>20.0</v>
      </c>
      <c r="M56" s="6">
        <v>14.0</v>
      </c>
      <c r="N56" s="6">
        <v>31.0</v>
      </c>
      <c r="O56" s="6"/>
      <c r="P56" s="6">
        <v>11.0</v>
      </c>
      <c r="Q56" s="6">
        <v>22.0</v>
      </c>
    </row>
    <row r="57" ht="15.75" customHeight="1">
      <c r="A57" s="7">
        <v>5.02004915E8</v>
      </c>
      <c r="B57" s="6" t="s">
        <v>21</v>
      </c>
      <c r="C57" s="6" t="s">
        <v>61</v>
      </c>
      <c r="D57" s="3">
        <v>1.0</v>
      </c>
      <c r="E57" s="3">
        <v>169.0</v>
      </c>
      <c r="F57" s="3">
        <v>213.0</v>
      </c>
      <c r="G57" s="3">
        <v>3.0</v>
      </c>
      <c r="H57" s="3" t="s">
        <v>1465</v>
      </c>
      <c r="I57" s="6">
        <v>23.0</v>
      </c>
      <c r="J57" s="6">
        <v>17.0</v>
      </c>
      <c r="K57" s="6">
        <v>16.0</v>
      </c>
      <c r="L57" s="6">
        <v>20.0</v>
      </c>
      <c r="M57" s="6">
        <v>18.0</v>
      </c>
      <c r="N57" s="6">
        <v>41.0</v>
      </c>
      <c r="O57" s="6"/>
      <c r="P57" s="6">
        <v>12.0</v>
      </c>
      <c r="Q57" s="6">
        <v>22.0</v>
      </c>
    </row>
    <row r="58" ht="15.75" customHeight="1">
      <c r="A58" s="7">
        <v>5.02005429E8</v>
      </c>
      <c r="B58" s="6" t="s">
        <v>21</v>
      </c>
      <c r="C58" s="6" t="s">
        <v>62</v>
      </c>
      <c r="D58" s="3">
        <v>6.0</v>
      </c>
      <c r="E58" s="3">
        <v>129.0</v>
      </c>
      <c r="F58" s="3">
        <v>192.0</v>
      </c>
      <c r="G58" s="3">
        <v>2.0</v>
      </c>
      <c r="H58" s="3" t="s">
        <v>1467</v>
      </c>
      <c r="I58" s="6">
        <v>18.0</v>
      </c>
      <c r="J58" s="6">
        <v>19.0</v>
      </c>
      <c r="K58" s="6">
        <v>14.0</v>
      </c>
      <c r="L58" s="6">
        <v>16.0</v>
      </c>
      <c r="M58" s="6">
        <v>16.0</v>
      </c>
      <c r="N58" s="6">
        <v>17.0</v>
      </c>
      <c r="O58" s="6"/>
      <c r="P58" s="6">
        <v>10.0</v>
      </c>
      <c r="Q58" s="6">
        <v>19.0</v>
      </c>
    </row>
    <row r="59" ht="15.75" customHeight="1">
      <c r="A59" s="7">
        <v>5.0200493E8</v>
      </c>
      <c r="B59" s="6" t="s">
        <v>21</v>
      </c>
      <c r="C59" s="6" t="s">
        <v>63</v>
      </c>
      <c r="D59" s="3">
        <v>6.0</v>
      </c>
      <c r="E59" s="3">
        <v>118.0</v>
      </c>
      <c r="F59" s="3">
        <v>192.0</v>
      </c>
      <c r="G59" s="3">
        <v>3.0</v>
      </c>
      <c r="H59" s="3" t="s">
        <v>1465</v>
      </c>
      <c r="I59" s="6">
        <v>19.0</v>
      </c>
      <c r="J59" s="6">
        <v>16.0</v>
      </c>
      <c r="K59" s="6">
        <v>10.0</v>
      </c>
      <c r="L59" s="6">
        <v>15.0</v>
      </c>
      <c r="M59" s="6">
        <v>12.0</v>
      </c>
      <c r="N59" s="6">
        <v>18.0</v>
      </c>
      <c r="O59" s="6"/>
      <c r="P59" s="6">
        <v>8.0</v>
      </c>
      <c r="Q59" s="6">
        <v>20.0</v>
      </c>
    </row>
    <row r="60" ht="15.75" customHeight="1">
      <c r="A60" s="7">
        <v>5.02005387E8</v>
      </c>
      <c r="B60" s="6" t="s">
        <v>21</v>
      </c>
      <c r="C60" s="6" t="s">
        <v>64</v>
      </c>
      <c r="D60" s="3">
        <v>5.0</v>
      </c>
      <c r="E60" s="3">
        <v>142.0</v>
      </c>
      <c r="F60" s="3">
        <v>208.0</v>
      </c>
      <c r="G60" s="3">
        <v>3.0</v>
      </c>
      <c r="H60" s="3" t="s">
        <v>1465</v>
      </c>
      <c r="I60" s="6">
        <v>19.0</v>
      </c>
      <c r="J60" s="6">
        <v>13.0</v>
      </c>
      <c r="K60" s="6">
        <v>13.0</v>
      </c>
      <c r="L60" s="6">
        <v>17.0</v>
      </c>
      <c r="M60" s="6">
        <v>17.0</v>
      </c>
      <c r="N60" s="6">
        <v>32.0</v>
      </c>
      <c r="O60" s="6"/>
      <c r="P60" s="6">
        <v>8.0</v>
      </c>
      <c r="Q60" s="6">
        <v>23.0</v>
      </c>
    </row>
    <row r="61" ht="15.75" customHeight="1">
      <c r="A61" s="7">
        <v>5.0200537E8</v>
      </c>
      <c r="B61" s="6" t="s">
        <v>21</v>
      </c>
      <c r="C61" s="6" t="s">
        <v>65</v>
      </c>
      <c r="D61" s="3">
        <v>6.0</v>
      </c>
      <c r="E61" s="3">
        <v>93.0</v>
      </c>
      <c r="F61" s="3">
        <v>192.0</v>
      </c>
      <c r="G61" s="3">
        <v>1.0</v>
      </c>
      <c r="H61" s="3" t="s">
        <v>1468</v>
      </c>
      <c r="I61" s="6">
        <v>16.0</v>
      </c>
      <c r="J61" s="6">
        <v>13.0</v>
      </c>
      <c r="K61" s="6">
        <v>12.0</v>
      </c>
      <c r="L61" s="6">
        <v>16.0</v>
      </c>
      <c r="M61" s="6">
        <v>12.0</v>
      </c>
      <c r="N61" s="6">
        <v>17.0</v>
      </c>
      <c r="O61" s="6"/>
      <c r="P61" s="6">
        <v>7.0</v>
      </c>
      <c r="Q61" s="6">
        <v>0.0</v>
      </c>
    </row>
    <row r="62" ht="15.75" customHeight="1">
      <c r="A62" s="7">
        <v>5.02005436E8</v>
      </c>
      <c r="B62" s="6" t="s">
        <v>21</v>
      </c>
      <c r="C62" s="6" t="s">
        <v>66</v>
      </c>
      <c r="D62" s="3">
        <v>1.0</v>
      </c>
      <c r="E62" s="3">
        <v>133.0</v>
      </c>
      <c r="F62" s="3">
        <v>213.0</v>
      </c>
      <c r="G62" s="3">
        <v>2.0</v>
      </c>
      <c r="H62" s="3" t="s">
        <v>1467</v>
      </c>
      <c r="I62" s="6">
        <v>15.0</v>
      </c>
      <c r="J62" s="6">
        <v>15.0</v>
      </c>
      <c r="K62" s="6">
        <v>15.0</v>
      </c>
      <c r="L62" s="6">
        <v>16.0</v>
      </c>
      <c r="M62" s="6">
        <v>16.0</v>
      </c>
      <c r="N62" s="6">
        <v>29.0</v>
      </c>
      <c r="O62" s="6"/>
      <c r="P62" s="6">
        <v>9.0</v>
      </c>
      <c r="Q62" s="6">
        <v>18.0</v>
      </c>
    </row>
    <row r="63" ht="15.75" customHeight="1">
      <c r="A63" s="7">
        <v>5.0300534E8</v>
      </c>
      <c r="B63" s="6" t="s">
        <v>67</v>
      </c>
      <c r="C63" s="6" t="s">
        <v>68</v>
      </c>
      <c r="D63" s="3">
        <v>1.0</v>
      </c>
      <c r="E63" s="3">
        <v>132.0</v>
      </c>
      <c r="F63" s="3">
        <v>213.0</v>
      </c>
      <c r="G63" s="3">
        <v>3.0</v>
      </c>
      <c r="H63" s="3" t="s">
        <v>1465</v>
      </c>
      <c r="I63" s="6">
        <v>16.0</v>
      </c>
      <c r="J63" s="6">
        <v>14.0</v>
      </c>
      <c r="K63" s="6">
        <v>13.0</v>
      </c>
      <c r="L63" s="6">
        <v>18.0</v>
      </c>
      <c r="M63" s="6">
        <v>13.0</v>
      </c>
      <c r="N63" s="6">
        <v>28.0</v>
      </c>
      <c r="O63" s="6"/>
      <c r="P63" s="6">
        <v>12.0</v>
      </c>
      <c r="Q63" s="6">
        <v>18.0</v>
      </c>
    </row>
    <row r="64" ht="15.75" customHeight="1">
      <c r="A64" s="7">
        <v>5.0300534E8</v>
      </c>
      <c r="B64" s="6" t="s">
        <v>67</v>
      </c>
      <c r="C64" s="6" t="s">
        <v>68</v>
      </c>
      <c r="D64" s="3">
        <v>2.0</v>
      </c>
      <c r="E64" s="3">
        <v>125.0</v>
      </c>
      <c r="F64" s="3">
        <v>197.0</v>
      </c>
      <c r="G64" s="3">
        <v>3.0</v>
      </c>
      <c r="H64" s="3" t="s">
        <v>1465</v>
      </c>
      <c r="I64" s="6">
        <v>17.0</v>
      </c>
      <c r="J64" s="6">
        <v>15.0</v>
      </c>
      <c r="K64" s="6">
        <v>10.0</v>
      </c>
      <c r="L64" s="6">
        <v>17.0</v>
      </c>
      <c r="M64" s="6">
        <v>12.0</v>
      </c>
      <c r="N64" s="6">
        <v>23.0</v>
      </c>
      <c r="O64" s="6"/>
      <c r="P64" s="6">
        <v>14.0</v>
      </c>
      <c r="Q64" s="6">
        <v>17.0</v>
      </c>
    </row>
    <row r="65" ht="15.75" customHeight="1">
      <c r="A65" s="7">
        <v>5.03005333E8</v>
      </c>
      <c r="B65" s="6" t="s">
        <v>67</v>
      </c>
      <c r="C65" s="6" t="s">
        <v>69</v>
      </c>
      <c r="D65" s="3">
        <v>6.0</v>
      </c>
      <c r="E65" s="3">
        <v>98.0</v>
      </c>
      <c r="F65" s="3">
        <v>192.0</v>
      </c>
      <c r="G65" s="3">
        <v>2.0</v>
      </c>
      <c r="H65" s="3" t="s">
        <v>1467</v>
      </c>
      <c r="I65" s="6">
        <v>18.0</v>
      </c>
      <c r="J65" s="6">
        <v>13.0</v>
      </c>
      <c r="K65" s="6">
        <v>10.0</v>
      </c>
      <c r="L65" s="6">
        <v>14.0</v>
      </c>
      <c r="M65" s="6">
        <v>9.0</v>
      </c>
      <c r="N65" s="6">
        <v>18.0</v>
      </c>
      <c r="O65" s="6"/>
      <c r="P65" s="6">
        <v>7.0</v>
      </c>
      <c r="Q65" s="6">
        <v>9.0</v>
      </c>
    </row>
    <row r="66" ht="15.75" customHeight="1">
      <c r="A66" s="7">
        <v>5.03005365E8</v>
      </c>
      <c r="B66" s="6" t="s">
        <v>67</v>
      </c>
      <c r="C66" s="6" t="s">
        <v>70</v>
      </c>
      <c r="D66" s="3">
        <v>1.0</v>
      </c>
      <c r="E66" s="3">
        <v>148.0</v>
      </c>
      <c r="F66" s="3">
        <v>213.0</v>
      </c>
      <c r="G66" s="3">
        <v>3.0</v>
      </c>
      <c r="H66" s="3" t="s">
        <v>1465</v>
      </c>
      <c r="I66" s="6">
        <v>24.0</v>
      </c>
      <c r="J66" s="6">
        <v>14.0</v>
      </c>
      <c r="K66" s="6">
        <v>13.0</v>
      </c>
      <c r="L66" s="6">
        <v>17.0</v>
      </c>
      <c r="M66" s="6">
        <v>16.0</v>
      </c>
      <c r="N66" s="6">
        <v>35.0</v>
      </c>
      <c r="O66" s="6"/>
      <c r="P66" s="6">
        <v>9.0</v>
      </c>
      <c r="Q66" s="6">
        <v>20.0</v>
      </c>
    </row>
    <row r="67" ht="15.75" customHeight="1">
      <c r="A67" s="7">
        <v>5.03005598E8</v>
      </c>
      <c r="B67" s="6" t="s">
        <v>67</v>
      </c>
      <c r="C67" s="6" t="s">
        <v>71</v>
      </c>
      <c r="D67" s="3">
        <v>1.0</v>
      </c>
      <c r="E67" s="3">
        <v>115.0</v>
      </c>
      <c r="F67" s="3">
        <v>213.0</v>
      </c>
      <c r="G67" s="3">
        <v>1.0</v>
      </c>
      <c r="H67" s="3" t="s">
        <v>1468</v>
      </c>
      <c r="I67" s="6">
        <v>23.0</v>
      </c>
      <c r="J67" s="6">
        <v>20.0</v>
      </c>
      <c r="K67" s="6">
        <v>14.0</v>
      </c>
      <c r="L67" s="6">
        <v>16.0</v>
      </c>
      <c r="M67" s="6">
        <v>13.0</v>
      </c>
      <c r="N67" s="6">
        <v>0.0</v>
      </c>
      <c r="O67" s="6"/>
      <c r="P67" s="6">
        <v>10.0</v>
      </c>
      <c r="Q67" s="6">
        <v>19.0</v>
      </c>
    </row>
    <row r="68" ht="15.75" customHeight="1">
      <c r="A68" s="7">
        <v>5.03005319E8</v>
      </c>
      <c r="B68" s="6" t="s">
        <v>67</v>
      </c>
      <c r="C68" s="6" t="s">
        <v>73</v>
      </c>
      <c r="D68" s="3">
        <v>2.0</v>
      </c>
      <c r="E68" s="3">
        <v>168.0</v>
      </c>
      <c r="F68" s="3">
        <v>197.0</v>
      </c>
      <c r="G68" s="3">
        <v>4.0</v>
      </c>
      <c r="H68" s="3" t="s">
        <v>1466</v>
      </c>
      <c r="I68" s="6">
        <v>23.0</v>
      </c>
      <c r="J68" s="6">
        <v>18.0</v>
      </c>
      <c r="K68" s="6">
        <v>17.0</v>
      </c>
      <c r="L68" s="6">
        <v>20.0</v>
      </c>
      <c r="M68" s="6">
        <v>19.0</v>
      </c>
      <c r="N68" s="6">
        <v>35.0</v>
      </c>
      <c r="O68" s="6"/>
      <c r="P68" s="6">
        <v>14.0</v>
      </c>
      <c r="Q68" s="6">
        <v>22.0</v>
      </c>
    </row>
    <row r="69" ht="15.75" customHeight="1">
      <c r="A69" s="7">
        <v>5.03008849E8</v>
      </c>
      <c r="B69" s="6" t="s">
        <v>67</v>
      </c>
      <c r="C69" s="6" t="s">
        <v>72</v>
      </c>
      <c r="D69" s="3">
        <v>1.0</v>
      </c>
      <c r="E69" s="3">
        <v>173.0</v>
      </c>
      <c r="F69" s="3">
        <v>213.0</v>
      </c>
      <c r="G69" s="3">
        <v>3.0</v>
      </c>
      <c r="H69" s="3" t="s">
        <v>1465</v>
      </c>
      <c r="I69" s="6">
        <v>22.0</v>
      </c>
      <c r="J69" s="6">
        <v>19.0</v>
      </c>
      <c r="K69" s="6">
        <v>17.0</v>
      </c>
      <c r="L69" s="6">
        <v>19.0</v>
      </c>
      <c r="M69" s="6">
        <v>20.0</v>
      </c>
      <c r="N69" s="6">
        <v>40.0</v>
      </c>
      <c r="O69" s="6"/>
      <c r="P69" s="6">
        <v>12.0</v>
      </c>
      <c r="Q69" s="6">
        <v>24.0</v>
      </c>
    </row>
    <row r="70" ht="15.75" customHeight="1">
      <c r="A70" s="7">
        <v>5.03005291E8</v>
      </c>
      <c r="B70" s="6" t="s">
        <v>67</v>
      </c>
      <c r="C70" s="6" t="s">
        <v>74</v>
      </c>
      <c r="D70" s="3">
        <v>1.0</v>
      </c>
      <c r="E70" s="3">
        <v>131.0</v>
      </c>
      <c r="F70" s="3">
        <v>213.0</v>
      </c>
      <c r="G70" s="3">
        <v>2.0</v>
      </c>
      <c r="H70" s="3" t="s">
        <v>1467</v>
      </c>
      <c r="I70" s="6">
        <v>20.0</v>
      </c>
      <c r="J70" s="6">
        <v>18.0</v>
      </c>
      <c r="K70" s="6">
        <v>11.0</v>
      </c>
      <c r="L70" s="6">
        <v>17.0</v>
      </c>
      <c r="M70" s="6">
        <v>16.0</v>
      </c>
      <c r="N70" s="6">
        <v>30.0</v>
      </c>
      <c r="O70" s="6"/>
      <c r="P70" s="6">
        <v>6.0</v>
      </c>
      <c r="Q70" s="6">
        <v>13.0</v>
      </c>
    </row>
    <row r="71" ht="15.75" customHeight="1">
      <c r="A71" s="7">
        <v>5.03005372E8</v>
      </c>
      <c r="B71" s="6" t="s">
        <v>67</v>
      </c>
      <c r="C71" s="6" t="s">
        <v>75</v>
      </c>
      <c r="D71" s="3">
        <v>1.0</v>
      </c>
      <c r="E71" s="3">
        <v>139.0</v>
      </c>
      <c r="F71" s="3">
        <v>213.0</v>
      </c>
      <c r="G71" s="3">
        <v>3.0</v>
      </c>
      <c r="H71" s="3" t="s">
        <v>1465</v>
      </c>
      <c r="I71" s="6">
        <v>19.0</v>
      </c>
      <c r="J71" s="6">
        <v>17.0</v>
      </c>
      <c r="K71" s="6">
        <v>10.0</v>
      </c>
      <c r="L71" s="6">
        <v>17.0</v>
      </c>
      <c r="M71" s="6">
        <v>16.0</v>
      </c>
      <c r="N71" s="6">
        <v>33.0</v>
      </c>
      <c r="O71" s="6"/>
      <c r="P71" s="6">
        <v>12.0</v>
      </c>
      <c r="Q71" s="6">
        <v>15.0</v>
      </c>
    </row>
    <row r="72" ht="15.75" customHeight="1">
      <c r="A72" s="7">
        <v>5.03005326E8</v>
      </c>
      <c r="B72" s="6" t="s">
        <v>67</v>
      </c>
      <c r="C72" s="6" t="s">
        <v>76</v>
      </c>
      <c r="D72" s="3">
        <v>2.0</v>
      </c>
      <c r="E72" s="3">
        <v>149.0</v>
      </c>
      <c r="F72" s="3">
        <v>197.0</v>
      </c>
      <c r="G72" s="3">
        <v>3.0</v>
      </c>
      <c r="H72" s="3" t="s">
        <v>1465</v>
      </c>
      <c r="I72" s="6">
        <v>23.0</v>
      </c>
      <c r="J72" s="6">
        <v>17.0</v>
      </c>
      <c r="K72" s="6">
        <v>12.0</v>
      </c>
      <c r="L72" s="6">
        <v>18.0</v>
      </c>
      <c r="M72" s="6">
        <v>18.0</v>
      </c>
      <c r="N72" s="6">
        <v>31.0</v>
      </c>
      <c r="O72" s="6"/>
      <c r="P72" s="6">
        <v>10.0</v>
      </c>
      <c r="Q72" s="6">
        <v>20.0</v>
      </c>
    </row>
    <row r="73" ht="15.75" customHeight="1">
      <c r="A73" s="7">
        <v>5.03005358E8</v>
      </c>
      <c r="B73" s="6" t="s">
        <v>67</v>
      </c>
      <c r="C73" s="6" t="s">
        <v>77</v>
      </c>
      <c r="D73" s="3">
        <v>1.0</v>
      </c>
      <c r="E73" s="3">
        <v>104.0</v>
      </c>
      <c r="F73" s="3">
        <v>213.0</v>
      </c>
      <c r="G73" s="3">
        <v>1.0</v>
      </c>
      <c r="H73" s="3" t="s">
        <v>1468</v>
      </c>
      <c r="I73" s="6">
        <v>20.0</v>
      </c>
      <c r="J73" s="6">
        <v>16.0</v>
      </c>
      <c r="K73" s="6">
        <v>0.0</v>
      </c>
      <c r="L73" s="6">
        <v>20.0</v>
      </c>
      <c r="M73" s="6">
        <v>17.0</v>
      </c>
      <c r="N73" s="6">
        <v>0.0</v>
      </c>
      <c r="O73" s="6"/>
      <c r="P73" s="6">
        <v>12.0</v>
      </c>
      <c r="Q73" s="6">
        <v>19.0</v>
      </c>
    </row>
    <row r="74" ht="15.75" customHeight="1">
      <c r="A74" s="7">
        <v>5.03005421E8</v>
      </c>
      <c r="B74" s="6" t="s">
        <v>67</v>
      </c>
      <c r="C74" s="6" t="s">
        <v>78</v>
      </c>
      <c r="D74" s="3">
        <v>1.0</v>
      </c>
      <c r="E74" s="3">
        <v>139.0</v>
      </c>
      <c r="F74" s="3">
        <v>213.0</v>
      </c>
      <c r="G74" s="3">
        <v>2.0</v>
      </c>
      <c r="H74" s="3" t="s">
        <v>1467</v>
      </c>
      <c r="I74" s="6">
        <v>24.0</v>
      </c>
      <c r="J74" s="6">
        <v>14.0</v>
      </c>
      <c r="K74" s="6">
        <v>10.0</v>
      </c>
      <c r="L74" s="6">
        <v>19.0</v>
      </c>
      <c r="M74" s="6">
        <v>14.0</v>
      </c>
      <c r="N74" s="6">
        <v>26.0</v>
      </c>
      <c r="O74" s="6"/>
      <c r="P74" s="6">
        <v>13.0</v>
      </c>
      <c r="Q74" s="6">
        <v>19.0</v>
      </c>
    </row>
    <row r="75" ht="15.75" customHeight="1">
      <c r="A75" s="7">
        <v>5.0300538E8</v>
      </c>
      <c r="B75" s="6" t="s">
        <v>67</v>
      </c>
      <c r="C75" s="6" t="s">
        <v>79</v>
      </c>
      <c r="D75" s="3">
        <v>2.0</v>
      </c>
      <c r="E75" s="3">
        <v>112.0</v>
      </c>
      <c r="F75" s="3">
        <v>197.0</v>
      </c>
      <c r="G75" s="3">
        <v>2.0</v>
      </c>
      <c r="H75" s="3" t="s">
        <v>1467</v>
      </c>
      <c r="I75" s="6">
        <v>16.0</v>
      </c>
      <c r="J75" s="6">
        <v>15.0</v>
      </c>
      <c r="K75" s="6">
        <v>10.0</v>
      </c>
      <c r="L75" s="6">
        <v>15.0</v>
      </c>
      <c r="M75" s="6">
        <v>14.0</v>
      </c>
      <c r="N75" s="6">
        <v>19.0</v>
      </c>
      <c r="O75" s="6"/>
      <c r="P75" s="6">
        <v>8.0</v>
      </c>
      <c r="Q75" s="6">
        <v>15.0</v>
      </c>
    </row>
    <row r="76" ht="15.75" customHeight="1">
      <c r="A76" s="7">
        <v>5.0300546E8</v>
      </c>
      <c r="B76" s="6" t="s">
        <v>67</v>
      </c>
      <c r="C76" s="6" t="s">
        <v>80</v>
      </c>
      <c r="D76" s="3">
        <v>2.0</v>
      </c>
      <c r="E76" s="3">
        <v>128.0</v>
      </c>
      <c r="F76" s="3">
        <v>197.0</v>
      </c>
      <c r="G76" s="3">
        <v>3.0</v>
      </c>
      <c r="H76" s="3" t="s">
        <v>1465</v>
      </c>
      <c r="I76" s="6">
        <v>19.0</v>
      </c>
      <c r="J76" s="6">
        <v>16.0</v>
      </c>
      <c r="K76" s="6">
        <v>13.0</v>
      </c>
      <c r="L76" s="6">
        <v>17.0</v>
      </c>
      <c r="M76" s="6">
        <v>16.0</v>
      </c>
      <c r="N76" s="6">
        <v>23.0</v>
      </c>
      <c r="O76" s="6"/>
      <c r="P76" s="6">
        <v>9.0</v>
      </c>
      <c r="Q76" s="6">
        <v>15.0</v>
      </c>
    </row>
    <row r="77" ht="15.75" customHeight="1">
      <c r="A77" s="7">
        <v>5.03005943E8</v>
      </c>
      <c r="B77" s="6" t="s">
        <v>67</v>
      </c>
      <c r="C77" s="6" t="s">
        <v>81</v>
      </c>
      <c r="D77" s="3">
        <v>4.0</v>
      </c>
      <c r="E77" s="3">
        <v>77.0</v>
      </c>
      <c r="F77" s="3">
        <v>166.0</v>
      </c>
      <c r="G77" s="3">
        <v>2.0</v>
      </c>
      <c r="H77" s="3" t="s">
        <v>1467</v>
      </c>
      <c r="I77" s="6">
        <v>12.0</v>
      </c>
      <c r="J77" s="6">
        <v>13.0</v>
      </c>
      <c r="K77" s="6">
        <v>7.0</v>
      </c>
      <c r="L77" s="6">
        <v>10.0</v>
      </c>
      <c r="M77" s="6">
        <v>9.0</v>
      </c>
      <c r="N77" s="6">
        <v>15.0</v>
      </c>
      <c r="O77" s="6"/>
      <c r="P77" s="6">
        <v>0.0</v>
      </c>
      <c r="Q77" s="6">
        <v>11.0</v>
      </c>
    </row>
    <row r="78" ht="15.75" customHeight="1">
      <c r="A78" s="7">
        <v>5.04006971E8</v>
      </c>
      <c r="B78" s="6" t="s">
        <v>83</v>
      </c>
      <c r="C78" s="6" t="s">
        <v>86</v>
      </c>
      <c r="D78" s="3">
        <v>1.0</v>
      </c>
      <c r="E78" s="3">
        <v>183.0</v>
      </c>
      <c r="F78" s="3">
        <v>213.0</v>
      </c>
      <c r="G78" s="3">
        <v>4.0</v>
      </c>
      <c r="H78" s="3" t="s">
        <v>1466</v>
      </c>
      <c r="I78" s="6">
        <v>28.0</v>
      </c>
      <c r="J78" s="6">
        <v>18.0</v>
      </c>
      <c r="K78" s="6">
        <v>17.0</v>
      </c>
      <c r="L78" s="6">
        <v>21.0</v>
      </c>
      <c r="M78" s="6">
        <v>21.0</v>
      </c>
      <c r="N78" s="6">
        <v>39.0</v>
      </c>
      <c r="O78" s="6"/>
      <c r="P78" s="6">
        <v>14.0</v>
      </c>
      <c r="Q78" s="6">
        <v>25.0</v>
      </c>
    </row>
    <row r="79" ht="15.75" customHeight="1">
      <c r="A79" s="7">
        <v>5.04006724E8</v>
      </c>
      <c r="B79" s="6" t="s">
        <v>83</v>
      </c>
      <c r="C79" s="6" t="s">
        <v>87</v>
      </c>
      <c r="D79" s="3">
        <v>1.0</v>
      </c>
      <c r="E79" s="3">
        <v>170.0</v>
      </c>
      <c r="F79" s="3">
        <v>213.0</v>
      </c>
      <c r="G79" s="3">
        <v>3.0</v>
      </c>
      <c r="H79" s="3" t="s">
        <v>1465</v>
      </c>
      <c r="I79" s="6">
        <v>24.0</v>
      </c>
      <c r="J79" s="6">
        <v>20.0</v>
      </c>
      <c r="K79" s="6">
        <v>16.0</v>
      </c>
      <c r="L79" s="6">
        <v>19.0</v>
      </c>
      <c r="M79" s="6">
        <v>22.0</v>
      </c>
      <c r="N79" s="6">
        <v>34.0</v>
      </c>
      <c r="O79" s="6"/>
      <c r="P79" s="6">
        <v>13.0</v>
      </c>
      <c r="Q79" s="6">
        <v>22.0</v>
      </c>
    </row>
    <row r="80" ht="15.75" customHeight="1">
      <c r="A80" s="7">
        <v>5.04009605E8</v>
      </c>
      <c r="B80" s="6" t="s">
        <v>83</v>
      </c>
      <c r="C80" s="6" t="s">
        <v>88</v>
      </c>
      <c r="D80" s="3">
        <v>1.0</v>
      </c>
      <c r="E80" s="3">
        <v>148.0</v>
      </c>
      <c r="F80" s="3">
        <v>213.0</v>
      </c>
      <c r="G80" s="3">
        <v>3.0</v>
      </c>
      <c r="H80" s="3" t="s">
        <v>1465</v>
      </c>
      <c r="I80" s="6">
        <v>19.0</v>
      </c>
      <c r="J80" s="6">
        <v>16.0</v>
      </c>
      <c r="K80" s="6">
        <v>13.0</v>
      </c>
      <c r="L80" s="6">
        <v>15.0</v>
      </c>
      <c r="M80" s="6">
        <v>16.0</v>
      </c>
      <c r="N80" s="6">
        <v>38.0</v>
      </c>
      <c r="O80" s="6"/>
      <c r="P80" s="6">
        <v>12.0</v>
      </c>
      <c r="Q80" s="6">
        <v>19.0</v>
      </c>
    </row>
    <row r="81" ht="15.75" customHeight="1">
      <c r="A81" s="7">
        <v>5.04006467E8</v>
      </c>
      <c r="B81" s="6" t="s">
        <v>83</v>
      </c>
      <c r="C81" s="6" t="s">
        <v>89</v>
      </c>
      <c r="D81" s="3">
        <v>6.0</v>
      </c>
      <c r="E81" s="3">
        <v>133.0</v>
      </c>
      <c r="F81" s="3">
        <v>192.0</v>
      </c>
      <c r="G81" s="3">
        <v>3.0</v>
      </c>
      <c r="H81" s="3" t="s">
        <v>1465</v>
      </c>
      <c r="I81" s="6">
        <v>22.0</v>
      </c>
      <c r="J81" s="6">
        <v>14.0</v>
      </c>
      <c r="K81" s="6">
        <v>14.0</v>
      </c>
      <c r="L81" s="6">
        <v>18.0</v>
      </c>
      <c r="M81" s="6">
        <v>16.0</v>
      </c>
      <c r="N81" s="6">
        <v>21.0</v>
      </c>
      <c r="O81" s="6"/>
      <c r="P81" s="6">
        <v>9.0</v>
      </c>
      <c r="Q81" s="6">
        <v>19.0</v>
      </c>
    </row>
    <row r="82" ht="15.75" customHeight="1">
      <c r="A82" s="7">
        <v>5.04006474E8</v>
      </c>
      <c r="B82" s="6" t="s">
        <v>83</v>
      </c>
      <c r="C82" s="6" t="s">
        <v>90</v>
      </c>
      <c r="D82" s="3">
        <v>2.0</v>
      </c>
      <c r="E82" s="3">
        <v>68.0</v>
      </c>
      <c r="F82" s="3">
        <v>197.0</v>
      </c>
      <c r="G82" s="3">
        <v>1.0</v>
      </c>
      <c r="H82" s="3" t="s">
        <v>1468</v>
      </c>
      <c r="I82" s="6">
        <v>0.0</v>
      </c>
      <c r="J82" s="6">
        <v>15.0</v>
      </c>
      <c r="K82" s="6">
        <v>0.0</v>
      </c>
      <c r="L82" s="6">
        <v>15.0</v>
      </c>
      <c r="M82" s="6">
        <v>15.0</v>
      </c>
      <c r="N82" s="6">
        <v>0.0</v>
      </c>
      <c r="O82" s="6"/>
      <c r="P82" s="6">
        <v>8.0</v>
      </c>
      <c r="Q82" s="6">
        <v>15.0</v>
      </c>
    </row>
    <row r="83" ht="15.75" customHeight="1">
      <c r="A83" s="7">
        <v>5.04005569E8</v>
      </c>
      <c r="B83" s="6" t="s">
        <v>83</v>
      </c>
      <c r="C83" s="6" t="s">
        <v>91</v>
      </c>
      <c r="D83" s="3">
        <v>2.0</v>
      </c>
      <c r="E83" s="3">
        <v>147.0</v>
      </c>
      <c r="F83" s="3">
        <v>197.0</v>
      </c>
      <c r="G83" s="3">
        <v>3.0</v>
      </c>
      <c r="H83" s="3" t="s">
        <v>1465</v>
      </c>
      <c r="I83" s="6">
        <v>25.0</v>
      </c>
      <c r="J83" s="6">
        <v>13.0</v>
      </c>
      <c r="K83" s="6">
        <v>12.0</v>
      </c>
      <c r="L83" s="6">
        <v>18.0</v>
      </c>
      <c r="M83" s="6">
        <v>19.0</v>
      </c>
      <c r="N83" s="6">
        <v>24.0</v>
      </c>
      <c r="O83" s="6"/>
      <c r="P83" s="6">
        <v>13.0</v>
      </c>
      <c r="Q83" s="6">
        <v>23.0</v>
      </c>
    </row>
    <row r="84" ht="15.75" customHeight="1">
      <c r="A84" s="7">
        <v>5.04016585E8</v>
      </c>
      <c r="B84" s="6" t="s">
        <v>83</v>
      </c>
      <c r="C84" s="6" t="s">
        <v>92</v>
      </c>
      <c r="D84" s="3">
        <v>1.0</v>
      </c>
      <c r="E84" s="3">
        <v>160.0</v>
      </c>
      <c r="F84" s="3">
        <v>213.0</v>
      </c>
      <c r="G84" s="3">
        <v>3.0</v>
      </c>
      <c r="H84" s="3" t="s">
        <v>1465</v>
      </c>
      <c r="I84" s="6">
        <v>17.0</v>
      </c>
      <c r="J84" s="6">
        <v>19.0</v>
      </c>
      <c r="K84" s="6">
        <v>15.0</v>
      </c>
      <c r="L84" s="6">
        <v>16.0</v>
      </c>
      <c r="M84" s="6">
        <v>19.0</v>
      </c>
      <c r="N84" s="6">
        <v>41.0</v>
      </c>
      <c r="O84" s="6"/>
      <c r="P84" s="6">
        <v>13.0</v>
      </c>
      <c r="Q84" s="6">
        <v>20.0</v>
      </c>
    </row>
    <row r="85" ht="15.75" customHeight="1">
      <c r="A85" s="7">
        <v>5.04007005E8</v>
      </c>
      <c r="B85" s="6" t="s">
        <v>83</v>
      </c>
      <c r="C85" s="6" t="s">
        <v>93</v>
      </c>
      <c r="D85" s="3">
        <v>2.0</v>
      </c>
      <c r="E85" s="3">
        <v>134.0</v>
      </c>
      <c r="F85" s="3">
        <v>197.0</v>
      </c>
      <c r="G85" s="3">
        <v>3.0</v>
      </c>
      <c r="H85" s="3" t="s">
        <v>1465</v>
      </c>
      <c r="I85" s="6">
        <v>20.0</v>
      </c>
      <c r="J85" s="6">
        <v>14.0</v>
      </c>
      <c r="K85" s="6">
        <v>13.0</v>
      </c>
      <c r="L85" s="6">
        <v>20.0</v>
      </c>
      <c r="M85" s="6">
        <v>14.0</v>
      </c>
      <c r="N85" s="6">
        <v>22.0</v>
      </c>
      <c r="O85" s="6"/>
      <c r="P85" s="6">
        <v>12.0</v>
      </c>
      <c r="Q85" s="6">
        <v>19.0</v>
      </c>
    </row>
    <row r="86" ht="15.75" customHeight="1">
      <c r="A86" s="7">
        <v>5.04008496E8</v>
      </c>
      <c r="B86" s="6" t="s">
        <v>83</v>
      </c>
      <c r="C86" s="6" t="s">
        <v>94</v>
      </c>
      <c r="D86" s="3">
        <v>2.0</v>
      </c>
      <c r="E86" s="3">
        <v>66.0</v>
      </c>
      <c r="F86" s="3">
        <v>197.0</v>
      </c>
      <c r="G86" s="3">
        <v>1.0</v>
      </c>
      <c r="H86" s="3" t="s">
        <v>1468</v>
      </c>
      <c r="I86" s="6">
        <v>15.0</v>
      </c>
      <c r="J86" s="6">
        <v>8.0</v>
      </c>
      <c r="K86" s="6">
        <v>0.0</v>
      </c>
      <c r="L86" s="6">
        <v>14.0</v>
      </c>
      <c r="M86" s="6">
        <v>11.0</v>
      </c>
      <c r="N86" s="6">
        <v>0.0</v>
      </c>
      <c r="O86" s="6"/>
      <c r="P86" s="6">
        <v>4.0</v>
      </c>
      <c r="Q86" s="6">
        <v>14.0</v>
      </c>
    </row>
    <row r="87" ht="15.75" customHeight="1">
      <c r="A87" s="7">
        <v>5.04006386E8</v>
      </c>
      <c r="B87" s="6" t="s">
        <v>83</v>
      </c>
      <c r="C87" s="6" t="s">
        <v>95</v>
      </c>
      <c r="D87" s="3">
        <v>2.0</v>
      </c>
      <c r="E87" s="3">
        <v>154.0</v>
      </c>
      <c r="F87" s="3">
        <v>197.0</v>
      </c>
      <c r="G87" s="3">
        <v>3.0</v>
      </c>
      <c r="H87" s="3" t="s">
        <v>1465</v>
      </c>
      <c r="I87" s="6">
        <v>24.0</v>
      </c>
      <c r="J87" s="6">
        <v>14.0</v>
      </c>
      <c r="K87" s="6">
        <v>12.0</v>
      </c>
      <c r="L87" s="6">
        <v>20.0</v>
      </c>
      <c r="M87" s="6">
        <v>20.0</v>
      </c>
      <c r="N87" s="6">
        <v>26.0</v>
      </c>
      <c r="O87" s="6"/>
      <c r="P87" s="6">
        <v>13.0</v>
      </c>
      <c r="Q87" s="6">
        <v>25.0</v>
      </c>
    </row>
    <row r="88" ht="15.75" customHeight="1">
      <c r="A88" s="7">
        <v>5.04006996E8</v>
      </c>
      <c r="B88" s="6" t="s">
        <v>83</v>
      </c>
      <c r="C88" s="6" t="s">
        <v>96</v>
      </c>
      <c r="D88" s="3">
        <v>1.0</v>
      </c>
      <c r="E88" s="3">
        <v>170.0</v>
      </c>
      <c r="F88" s="3">
        <v>213.0</v>
      </c>
      <c r="G88" s="3">
        <v>3.0</v>
      </c>
      <c r="H88" s="3" t="s">
        <v>1465</v>
      </c>
      <c r="I88" s="6">
        <v>25.0</v>
      </c>
      <c r="J88" s="6">
        <v>18.0</v>
      </c>
      <c r="K88" s="6">
        <v>13.0</v>
      </c>
      <c r="L88" s="6">
        <v>20.0</v>
      </c>
      <c r="M88" s="6">
        <v>22.0</v>
      </c>
      <c r="N88" s="6">
        <v>39.0</v>
      </c>
      <c r="O88" s="6"/>
      <c r="P88" s="6">
        <v>11.0</v>
      </c>
      <c r="Q88" s="6">
        <v>22.0</v>
      </c>
    </row>
    <row r="89" ht="15.75" customHeight="1">
      <c r="A89" s="7">
        <v>5.04006481E8</v>
      </c>
      <c r="B89" s="6" t="s">
        <v>83</v>
      </c>
      <c r="C89" s="6" t="s">
        <v>97</v>
      </c>
      <c r="D89" s="3">
        <v>2.0</v>
      </c>
      <c r="E89" s="3">
        <v>143.0</v>
      </c>
      <c r="F89" s="3">
        <v>197.0</v>
      </c>
      <c r="G89" s="3">
        <v>3.0</v>
      </c>
      <c r="H89" s="3" t="s">
        <v>1465</v>
      </c>
      <c r="I89" s="6">
        <v>23.0</v>
      </c>
      <c r="J89" s="6">
        <v>17.0</v>
      </c>
      <c r="K89" s="6">
        <v>14.0</v>
      </c>
      <c r="L89" s="6">
        <v>18.0</v>
      </c>
      <c r="M89" s="6">
        <v>17.0</v>
      </c>
      <c r="N89" s="6">
        <v>23.0</v>
      </c>
      <c r="O89" s="6"/>
      <c r="P89" s="6">
        <v>10.0</v>
      </c>
      <c r="Q89" s="6">
        <v>21.0</v>
      </c>
    </row>
    <row r="90" ht="15.75" customHeight="1">
      <c r="A90" s="7">
        <v>5.04006957E8</v>
      </c>
      <c r="B90" s="6" t="s">
        <v>83</v>
      </c>
      <c r="C90" s="6" t="s">
        <v>98</v>
      </c>
      <c r="D90" s="3">
        <v>2.0</v>
      </c>
      <c r="E90" s="3">
        <v>146.0</v>
      </c>
      <c r="F90" s="3">
        <v>197.0</v>
      </c>
      <c r="G90" s="3">
        <v>3.0</v>
      </c>
      <c r="H90" s="3" t="s">
        <v>1465</v>
      </c>
      <c r="I90" s="6">
        <v>24.0</v>
      </c>
      <c r="J90" s="6">
        <v>13.0</v>
      </c>
      <c r="K90" s="6">
        <v>12.0</v>
      </c>
      <c r="L90" s="6">
        <v>18.0</v>
      </c>
      <c r="M90" s="6">
        <v>19.0</v>
      </c>
      <c r="N90" s="6">
        <v>26.0</v>
      </c>
      <c r="O90" s="6"/>
      <c r="P90" s="6">
        <v>11.0</v>
      </c>
      <c r="Q90" s="6">
        <v>23.0</v>
      </c>
    </row>
    <row r="91" ht="15.75" customHeight="1">
      <c r="A91" s="7">
        <v>5.04006227E8</v>
      </c>
      <c r="B91" s="6" t="s">
        <v>83</v>
      </c>
      <c r="C91" s="6" t="s">
        <v>99</v>
      </c>
      <c r="D91" s="3">
        <v>2.0</v>
      </c>
      <c r="E91" s="3">
        <v>142.0</v>
      </c>
      <c r="F91" s="3">
        <v>197.0</v>
      </c>
      <c r="G91" s="3">
        <v>3.0</v>
      </c>
      <c r="H91" s="3" t="s">
        <v>1465</v>
      </c>
      <c r="I91" s="6">
        <v>24.0</v>
      </c>
      <c r="J91" s="6">
        <v>14.0</v>
      </c>
      <c r="K91" s="6">
        <v>12.0</v>
      </c>
      <c r="L91" s="6">
        <v>18.0</v>
      </c>
      <c r="M91" s="6">
        <v>16.0</v>
      </c>
      <c r="N91" s="6">
        <v>24.0</v>
      </c>
      <c r="O91" s="6"/>
      <c r="P91" s="6">
        <v>11.0</v>
      </c>
      <c r="Q91" s="6">
        <v>23.0</v>
      </c>
    </row>
    <row r="92" ht="15.75" customHeight="1">
      <c r="A92" s="7">
        <v>5.04007132E8</v>
      </c>
      <c r="B92" s="6" t="s">
        <v>83</v>
      </c>
      <c r="C92" s="6" t="s">
        <v>100</v>
      </c>
      <c r="D92" s="3">
        <v>5.0</v>
      </c>
      <c r="E92" s="3">
        <v>183.0</v>
      </c>
      <c r="F92" s="3">
        <v>208.0</v>
      </c>
      <c r="G92" s="3">
        <v>4.0</v>
      </c>
      <c r="H92" s="3" t="s">
        <v>1466</v>
      </c>
      <c r="I92" s="6">
        <v>26.0</v>
      </c>
      <c r="J92" s="6">
        <v>17.0</v>
      </c>
      <c r="K92" s="6">
        <v>15.0</v>
      </c>
      <c r="L92" s="6">
        <v>22.0</v>
      </c>
      <c r="M92" s="6">
        <v>20.0</v>
      </c>
      <c r="N92" s="6">
        <v>45.0</v>
      </c>
      <c r="O92" s="6"/>
      <c r="P92" s="6">
        <v>11.0</v>
      </c>
      <c r="Q92" s="6">
        <v>27.0</v>
      </c>
    </row>
    <row r="93" ht="15.75" customHeight="1">
      <c r="A93" s="7">
        <v>5.04008489E8</v>
      </c>
      <c r="B93" s="6" t="s">
        <v>83</v>
      </c>
      <c r="C93" s="6" t="s">
        <v>101</v>
      </c>
      <c r="D93" s="3">
        <v>1.0</v>
      </c>
      <c r="E93" s="3">
        <v>177.0</v>
      </c>
      <c r="F93" s="3">
        <v>213.0</v>
      </c>
      <c r="G93" s="3">
        <v>4.0</v>
      </c>
      <c r="H93" s="3" t="s">
        <v>1466</v>
      </c>
      <c r="I93" s="6">
        <v>23.0</v>
      </c>
      <c r="J93" s="6">
        <v>18.0</v>
      </c>
      <c r="K93" s="6">
        <v>14.0</v>
      </c>
      <c r="L93" s="6">
        <v>20.0</v>
      </c>
      <c r="M93" s="6">
        <v>22.0</v>
      </c>
      <c r="N93" s="6">
        <v>44.0</v>
      </c>
      <c r="O93" s="6"/>
      <c r="P93" s="6">
        <v>14.0</v>
      </c>
      <c r="Q93" s="6">
        <v>22.0</v>
      </c>
    </row>
    <row r="94" ht="15.75" customHeight="1">
      <c r="A94" s="7">
        <v>5.0400621E8</v>
      </c>
      <c r="B94" s="6" t="s">
        <v>83</v>
      </c>
      <c r="C94" s="6" t="s">
        <v>102</v>
      </c>
      <c r="D94" s="3">
        <v>2.0</v>
      </c>
      <c r="E94" s="3">
        <v>69.0</v>
      </c>
      <c r="F94" s="3">
        <v>197.0</v>
      </c>
      <c r="G94" s="3">
        <v>1.0</v>
      </c>
      <c r="H94" s="3" t="s">
        <v>1468</v>
      </c>
      <c r="I94" s="6">
        <v>14.0</v>
      </c>
      <c r="J94" s="6">
        <v>9.0</v>
      </c>
      <c r="K94" s="6">
        <v>0.0</v>
      </c>
      <c r="L94" s="6">
        <v>14.0</v>
      </c>
      <c r="M94" s="6">
        <v>12.0</v>
      </c>
      <c r="N94" s="6">
        <v>0.0</v>
      </c>
      <c r="O94" s="6"/>
      <c r="P94" s="6">
        <v>8.0</v>
      </c>
      <c r="Q94" s="6">
        <v>12.0</v>
      </c>
    </row>
    <row r="95" ht="15.75" customHeight="1">
      <c r="A95" s="7">
        <v>5.04006516E8</v>
      </c>
      <c r="B95" s="6" t="s">
        <v>83</v>
      </c>
      <c r="C95" s="6" t="s">
        <v>103</v>
      </c>
      <c r="D95" s="3">
        <v>6.0</v>
      </c>
      <c r="E95" s="3">
        <v>147.0</v>
      </c>
      <c r="F95" s="3">
        <v>192.0</v>
      </c>
      <c r="G95" s="3">
        <v>3.0</v>
      </c>
      <c r="H95" s="3" t="s">
        <v>1465</v>
      </c>
      <c r="I95" s="6">
        <v>22.0</v>
      </c>
      <c r="J95" s="6">
        <v>18.0</v>
      </c>
      <c r="K95" s="6">
        <v>14.0</v>
      </c>
      <c r="L95" s="6">
        <v>16.0</v>
      </c>
      <c r="M95" s="6">
        <v>16.0</v>
      </c>
      <c r="N95" s="6">
        <v>27.0</v>
      </c>
      <c r="O95" s="6"/>
      <c r="P95" s="6">
        <v>12.0</v>
      </c>
      <c r="Q95" s="6">
        <v>22.0</v>
      </c>
    </row>
    <row r="96" ht="15.75" customHeight="1">
      <c r="A96" s="7">
        <v>5.05002842E8</v>
      </c>
      <c r="B96" s="6" t="s">
        <v>104</v>
      </c>
      <c r="C96" s="6" t="s">
        <v>105</v>
      </c>
      <c r="D96" s="3">
        <v>1.0</v>
      </c>
      <c r="E96" s="3">
        <v>170.0</v>
      </c>
      <c r="F96" s="3">
        <v>213.0</v>
      </c>
      <c r="G96" s="3">
        <v>3.0</v>
      </c>
      <c r="H96" s="3" t="s">
        <v>1465</v>
      </c>
      <c r="I96" s="6">
        <v>24.0</v>
      </c>
      <c r="J96" s="6">
        <v>19.0</v>
      </c>
      <c r="K96" s="6">
        <v>15.0</v>
      </c>
      <c r="L96" s="6">
        <v>17.0</v>
      </c>
      <c r="M96" s="6">
        <v>19.0</v>
      </c>
      <c r="N96" s="6">
        <v>38.0</v>
      </c>
      <c r="O96" s="6"/>
      <c r="P96" s="6">
        <v>13.0</v>
      </c>
      <c r="Q96" s="6">
        <v>25.0</v>
      </c>
    </row>
    <row r="97" ht="15.75" customHeight="1">
      <c r="A97" s="7">
        <v>5.05002803E8</v>
      </c>
      <c r="B97" s="6" t="s">
        <v>104</v>
      </c>
      <c r="C97" s="6" t="s">
        <v>106</v>
      </c>
      <c r="D97" s="3">
        <v>1.0</v>
      </c>
      <c r="E97" s="3">
        <v>125.0</v>
      </c>
      <c r="F97" s="3">
        <v>213.0</v>
      </c>
      <c r="G97" s="3">
        <v>2.0</v>
      </c>
      <c r="H97" s="3" t="s">
        <v>1467</v>
      </c>
      <c r="I97" s="6">
        <v>21.0</v>
      </c>
      <c r="J97" s="6">
        <v>14.0</v>
      </c>
      <c r="K97" s="6">
        <v>11.0</v>
      </c>
      <c r="L97" s="6">
        <v>17.0</v>
      </c>
      <c r="M97" s="6">
        <v>16.0</v>
      </c>
      <c r="N97" s="6">
        <v>19.0</v>
      </c>
      <c r="O97" s="6"/>
      <c r="P97" s="6">
        <v>13.0</v>
      </c>
      <c r="Q97" s="6">
        <v>14.0</v>
      </c>
    </row>
    <row r="98" ht="15.75" customHeight="1">
      <c r="A98" s="7">
        <v>5.0500281E8</v>
      </c>
      <c r="B98" s="6" t="s">
        <v>104</v>
      </c>
      <c r="C98" s="6" t="s">
        <v>107</v>
      </c>
      <c r="D98" s="3">
        <v>1.0</v>
      </c>
      <c r="E98" s="3">
        <v>176.0</v>
      </c>
      <c r="F98" s="3">
        <v>213.0</v>
      </c>
      <c r="G98" s="3">
        <v>4.0</v>
      </c>
      <c r="H98" s="3" t="s">
        <v>1466</v>
      </c>
      <c r="I98" s="6">
        <v>27.0</v>
      </c>
      <c r="J98" s="6">
        <v>14.0</v>
      </c>
      <c r="K98" s="6">
        <v>16.0</v>
      </c>
      <c r="L98" s="6">
        <v>22.0</v>
      </c>
      <c r="M98" s="6">
        <v>21.0</v>
      </c>
      <c r="N98" s="6">
        <v>38.0</v>
      </c>
      <c r="O98" s="6"/>
      <c r="P98" s="6">
        <v>12.0</v>
      </c>
      <c r="Q98" s="6">
        <v>26.0</v>
      </c>
    </row>
    <row r="99" ht="15.75" customHeight="1">
      <c r="A99" s="7">
        <v>5.05002828E8</v>
      </c>
      <c r="B99" s="6" t="s">
        <v>104</v>
      </c>
      <c r="C99" s="6" t="s">
        <v>108</v>
      </c>
      <c r="D99" s="3">
        <v>1.0</v>
      </c>
      <c r="E99" s="3">
        <v>179.0</v>
      </c>
      <c r="F99" s="3">
        <v>213.0</v>
      </c>
      <c r="G99" s="3">
        <v>4.0</v>
      </c>
      <c r="H99" s="3" t="s">
        <v>1466</v>
      </c>
      <c r="I99" s="6">
        <v>25.0</v>
      </c>
      <c r="J99" s="6">
        <v>18.0</v>
      </c>
      <c r="K99" s="6">
        <v>15.0</v>
      </c>
      <c r="L99" s="6">
        <v>19.0</v>
      </c>
      <c r="M99" s="6">
        <v>19.0</v>
      </c>
      <c r="N99" s="6">
        <v>45.0</v>
      </c>
      <c r="O99" s="6"/>
      <c r="P99" s="6">
        <v>13.0</v>
      </c>
      <c r="Q99" s="6">
        <v>25.0</v>
      </c>
    </row>
    <row r="100" ht="15.75" customHeight="1">
      <c r="A100" s="7">
        <v>5.0500285E8</v>
      </c>
      <c r="B100" s="6" t="s">
        <v>104</v>
      </c>
      <c r="C100" s="6" t="s">
        <v>109</v>
      </c>
      <c r="D100" s="3">
        <v>1.0</v>
      </c>
      <c r="E100" s="3">
        <v>185.0</v>
      </c>
      <c r="F100" s="3">
        <v>213.0</v>
      </c>
      <c r="G100" s="3">
        <v>4.0</v>
      </c>
      <c r="H100" s="3" t="s">
        <v>1466</v>
      </c>
      <c r="I100" s="6">
        <v>27.0</v>
      </c>
      <c r="J100" s="6">
        <v>21.0</v>
      </c>
      <c r="K100" s="6">
        <v>19.0</v>
      </c>
      <c r="L100" s="6">
        <v>19.0</v>
      </c>
      <c r="M100" s="6">
        <v>19.0</v>
      </c>
      <c r="N100" s="6">
        <v>46.0</v>
      </c>
      <c r="O100" s="6"/>
      <c r="P100" s="6">
        <v>12.0</v>
      </c>
      <c r="Q100" s="6">
        <v>22.0</v>
      </c>
    </row>
    <row r="101" ht="15.75" customHeight="1">
      <c r="A101" s="7">
        <v>5.05002793E8</v>
      </c>
      <c r="B101" s="6" t="s">
        <v>104</v>
      </c>
      <c r="C101" s="6" t="s">
        <v>110</v>
      </c>
      <c r="D101" s="3">
        <v>1.0</v>
      </c>
      <c r="E101" s="3">
        <v>159.0</v>
      </c>
      <c r="F101" s="3">
        <v>213.0</v>
      </c>
      <c r="G101" s="3">
        <v>3.0</v>
      </c>
      <c r="H101" s="3" t="s">
        <v>1465</v>
      </c>
      <c r="I101" s="6">
        <v>23.0</v>
      </c>
      <c r="J101" s="6">
        <v>15.0</v>
      </c>
      <c r="K101" s="6">
        <v>11.0</v>
      </c>
      <c r="L101" s="6">
        <v>20.0</v>
      </c>
      <c r="M101" s="6">
        <v>19.0</v>
      </c>
      <c r="N101" s="6">
        <v>40.0</v>
      </c>
      <c r="O101" s="6"/>
      <c r="P101" s="6">
        <v>11.0</v>
      </c>
      <c r="Q101" s="6">
        <v>20.0</v>
      </c>
    </row>
    <row r="102" ht="15.75" customHeight="1">
      <c r="A102" s="7">
        <v>5.05002786E8</v>
      </c>
      <c r="B102" s="6" t="s">
        <v>104</v>
      </c>
      <c r="C102" s="6" t="s">
        <v>111</v>
      </c>
      <c r="D102" s="3">
        <v>1.0</v>
      </c>
      <c r="E102" s="3">
        <v>178.0</v>
      </c>
      <c r="F102" s="3">
        <v>213.0</v>
      </c>
      <c r="G102" s="3">
        <v>4.0</v>
      </c>
      <c r="H102" s="3" t="s">
        <v>1466</v>
      </c>
      <c r="I102" s="6">
        <v>26.0</v>
      </c>
      <c r="J102" s="6">
        <v>20.0</v>
      </c>
      <c r="K102" s="6">
        <v>17.0</v>
      </c>
      <c r="L102" s="6">
        <v>21.0</v>
      </c>
      <c r="M102" s="6">
        <v>21.0</v>
      </c>
      <c r="N102" s="6">
        <v>39.0</v>
      </c>
      <c r="O102" s="6"/>
      <c r="P102" s="6">
        <v>11.0</v>
      </c>
      <c r="Q102" s="6">
        <v>23.0</v>
      </c>
    </row>
    <row r="103" ht="15.75" customHeight="1">
      <c r="A103" s="7">
        <v>5.05002715E8</v>
      </c>
      <c r="B103" s="6" t="s">
        <v>104</v>
      </c>
      <c r="C103" s="6" t="s">
        <v>112</v>
      </c>
      <c r="D103" s="3">
        <v>1.0</v>
      </c>
      <c r="E103" s="3">
        <v>150.0</v>
      </c>
      <c r="F103" s="3">
        <v>213.0</v>
      </c>
      <c r="G103" s="3">
        <v>3.0</v>
      </c>
      <c r="H103" s="3" t="s">
        <v>1465</v>
      </c>
      <c r="I103" s="6">
        <v>18.0</v>
      </c>
      <c r="J103" s="6">
        <v>20.0</v>
      </c>
      <c r="K103" s="6">
        <v>14.0</v>
      </c>
      <c r="L103" s="6">
        <v>19.0</v>
      </c>
      <c r="M103" s="6">
        <v>18.0</v>
      </c>
      <c r="N103" s="6">
        <v>30.0</v>
      </c>
      <c r="O103" s="6"/>
      <c r="P103" s="6">
        <v>11.0</v>
      </c>
      <c r="Q103" s="6">
        <v>20.0</v>
      </c>
    </row>
    <row r="104" ht="15.75" customHeight="1">
      <c r="A104" s="7">
        <v>5.05002754E8</v>
      </c>
      <c r="B104" s="6" t="s">
        <v>104</v>
      </c>
      <c r="C104" s="6" t="s">
        <v>113</v>
      </c>
      <c r="D104" s="3">
        <v>1.0</v>
      </c>
      <c r="E104" s="3">
        <v>127.0</v>
      </c>
      <c r="F104" s="3">
        <v>213.0</v>
      </c>
      <c r="G104" s="3">
        <v>2.0</v>
      </c>
      <c r="H104" s="3" t="s">
        <v>1467</v>
      </c>
      <c r="I104" s="6">
        <v>20.0</v>
      </c>
      <c r="J104" s="6">
        <v>12.0</v>
      </c>
      <c r="K104" s="6">
        <v>10.0</v>
      </c>
      <c r="L104" s="6">
        <v>17.0</v>
      </c>
      <c r="M104" s="6">
        <v>16.0</v>
      </c>
      <c r="N104" s="6">
        <v>25.0</v>
      </c>
      <c r="O104" s="6"/>
      <c r="P104" s="6">
        <v>9.0</v>
      </c>
      <c r="Q104" s="6">
        <v>18.0</v>
      </c>
    </row>
    <row r="105" ht="15.75" customHeight="1">
      <c r="A105" s="7">
        <v>5.05002899E8</v>
      </c>
      <c r="B105" s="6" t="s">
        <v>104</v>
      </c>
      <c r="C105" s="6" t="s">
        <v>114</v>
      </c>
      <c r="D105" s="3">
        <v>1.0</v>
      </c>
      <c r="E105" s="3">
        <v>173.0</v>
      </c>
      <c r="F105" s="3">
        <v>213.0</v>
      </c>
      <c r="G105" s="3">
        <v>3.0</v>
      </c>
      <c r="H105" s="3" t="s">
        <v>1465</v>
      </c>
      <c r="I105" s="6">
        <v>24.0</v>
      </c>
      <c r="J105" s="6">
        <v>19.0</v>
      </c>
      <c r="K105" s="6">
        <v>16.0</v>
      </c>
      <c r="L105" s="6">
        <v>19.0</v>
      </c>
      <c r="M105" s="6">
        <v>19.0</v>
      </c>
      <c r="N105" s="6">
        <v>41.0</v>
      </c>
      <c r="O105" s="6"/>
      <c r="P105" s="6">
        <v>13.0</v>
      </c>
      <c r="Q105" s="6">
        <v>22.0</v>
      </c>
    </row>
    <row r="106" ht="15.75" customHeight="1">
      <c r="A106" s="7">
        <v>5.05002761E8</v>
      </c>
      <c r="B106" s="6" t="s">
        <v>104</v>
      </c>
      <c r="C106" s="6" t="s">
        <v>115</v>
      </c>
      <c r="D106" s="3">
        <v>1.0</v>
      </c>
      <c r="E106" s="3">
        <v>155.0</v>
      </c>
      <c r="F106" s="3">
        <v>213.0</v>
      </c>
      <c r="G106" s="3">
        <v>1.0</v>
      </c>
      <c r="H106" s="3" t="s">
        <v>1468</v>
      </c>
      <c r="I106" s="6">
        <v>27.0</v>
      </c>
      <c r="J106" s="6">
        <v>18.0</v>
      </c>
      <c r="K106" s="6">
        <v>0.0</v>
      </c>
      <c r="L106" s="6">
        <v>17.0</v>
      </c>
      <c r="M106" s="6">
        <v>19.0</v>
      </c>
      <c r="N106" s="6">
        <v>39.0</v>
      </c>
      <c r="O106" s="6"/>
      <c r="P106" s="6">
        <v>14.0</v>
      </c>
      <c r="Q106" s="6">
        <v>21.0</v>
      </c>
    </row>
    <row r="107" ht="15.75" customHeight="1">
      <c r="A107" s="7">
        <v>5.05002835E8</v>
      </c>
      <c r="B107" s="6" t="s">
        <v>104</v>
      </c>
      <c r="C107" s="6" t="s">
        <v>116</v>
      </c>
      <c r="D107" s="3">
        <v>1.0</v>
      </c>
      <c r="E107" s="3">
        <v>129.0</v>
      </c>
      <c r="F107" s="3">
        <v>213.0</v>
      </c>
      <c r="G107" s="3">
        <v>3.0</v>
      </c>
      <c r="H107" s="3" t="s">
        <v>1465</v>
      </c>
      <c r="I107" s="6">
        <v>18.0</v>
      </c>
      <c r="J107" s="6">
        <v>13.0</v>
      </c>
      <c r="K107" s="6">
        <v>10.0</v>
      </c>
      <c r="L107" s="6">
        <v>17.0</v>
      </c>
      <c r="M107" s="6">
        <v>14.0</v>
      </c>
      <c r="N107" s="6">
        <v>28.0</v>
      </c>
      <c r="O107" s="6"/>
      <c r="P107" s="6">
        <v>11.0</v>
      </c>
      <c r="Q107" s="6">
        <v>18.0</v>
      </c>
    </row>
    <row r="108" ht="15.75" customHeight="1">
      <c r="A108" s="7">
        <v>5.05002708E8</v>
      </c>
      <c r="B108" s="6" t="s">
        <v>104</v>
      </c>
      <c r="C108" s="6" t="s">
        <v>117</v>
      </c>
      <c r="D108" s="3">
        <v>1.0</v>
      </c>
      <c r="E108" s="3">
        <v>205.0</v>
      </c>
      <c r="F108" s="3">
        <v>213.0</v>
      </c>
      <c r="G108" s="3">
        <v>4.0</v>
      </c>
      <c r="H108" s="3" t="s">
        <v>1466</v>
      </c>
      <c r="I108" s="6">
        <v>29.0</v>
      </c>
      <c r="J108" s="6">
        <v>21.0</v>
      </c>
      <c r="K108" s="6">
        <v>19.0</v>
      </c>
      <c r="L108" s="6">
        <v>22.0</v>
      </c>
      <c r="M108" s="6">
        <v>23.0</v>
      </c>
      <c r="N108" s="6">
        <v>49.0</v>
      </c>
      <c r="O108" s="6"/>
      <c r="P108" s="6">
        <v>14.0</v>
      </c>
      <c r="Q108" s="6">
        <v>28.0</v>
      </c>
    </row>
    <row r="109" ht="15.75" customHeight="1">
      <c r="A109" s="7">
        <v>5.05007551E8</v>
      </c>
      <c r="B109" s="6" t="s">
        <v>104</v>
      </c>
      <c r="C109" s="6" t="s">
        <v>118</v>
      </c>
      <c r="D109" s="3">
        <v>1.0</v>
      </c>
      <c r="E109" s="3">
        <v>106.0</v>
      </c>
      <c r="F109" s="3">
        <v>213.0</v>
      </c>
      <c r="G109" s="3">
        <v>2.0</v>
      </c>
      <c r="H109" s="3" t="s">
        <v>1467</v>
      </c>
      <c r="I109" s="6">
        <v>12.0</v>
      </c>
      <c r="J109" s="6">
        <v>12.0</v>
      </c>
      <c r="K109" s="6">
        <v>8.0</v>
      </c>
      <c r="L109" s="6">
        <v>14.0</v>
      </c>
      <c r="M109" s="6">
        <v>13.0</v>
      </c>
      <c r="N109" s="6">
        <v>21.0</v>
      </c>
      <c r="O109" s="6"/>
      <c r="P109" s="6">
        <v>11.0</v>
      </c>
      <c r="Q109" s="6">
        <v>15.0</v>
      </c>
    </row>
    <row r="110" ht="15.75" customHeight="1">
      <c r="A110" s="7">
        <v>5.05002779E8</v>
      </c>
      <c r="B110" s="6" t="s">
        <v>104</v>
      </c>
      <c r="C110" s="6" t="s">
        <v>119</v>
      </c>
      <c r="D110" s="3">
        <v>1.0</v>
      </c>
      <c r="E110" s="3">
        <v>144.0</v>
      </c>
      <c r="F110" s="3">
        <v>213.0</v>
      </c>
      <c r="G110" s="3">
        <v>3.0</v>
      </c>
      <c r="H110" s="3" t="s">
        <v>1465</v>
      </c>
      <c r="I110" s="6">
        <v>22.0</v>
      </c>
      <c r="J110" s="6">
        <v>14.0</v>
      </c>
      <c r="K110" s="6">
        <v>11.0</v>
      </c>
      <c r="L110" s="6">
        <v>18.0</v>
      </c>
      <c r="M110" s="6">
        <v>16.0</v>
      </c>
      <c r="N110" s="6">
        <v>32.0</v>
      </c>
      <c r="O110" s="6"/>
      <c r="P110" s="6">
        <v>13.0</v>
      </c>
      <c r="Q110" s="6">
        <v>18.0</v>
      </c>
    </row>
    <row r="111" ht="15.75" customHeight="1">
      <c r="A111" s="7">
        <v>5.0500273E8</v>
      </c>
      <c r="B111" s="6" t="s">
        <v>104</v>
      </c>
      <c r="C111" s="6" t="s">
        <v>120</v>
      </c>
      <c r="D111" s="3">
        <v>1.0</v>
      </c>
      <c r="E111" s="3">
        <v>115.0</v>
      </c>
      <c r="F111" s="3">
        <v>213.0</v>
      </c>
      <c r="G111" s="3">
        <v>1.0</v>
      </c>
      <c r="H111" s="3" t="s">
        <v>1468</v>
      </c>
      <c r="I111" s="6">
        <v>22.0</v>
      </c>
      <c r="J111" s="6">
        <v>12.0</v>
      </c>
      <c r="K111" s="6">
        <v>0.0</v>
      </c>
      <c r="L111" s="6">
        <v>15.0</v>
      </c>
      <c r="M111" s="6">
        <v>17.0</v>
      </c>
      <c r="N111" s="6">
        <v>22.0</v>
      </c>
      <c r="O111" s="6"/>
      <c r="P111" s="6">
        <v>11.0</v>
      </c>
      <c r="Q111" s="6">
        <v>16.0</v>
      </c>
    </row>
    <row r="112" ht="15.75" customHeight="1">
      <c r="A112" s="7">
        <v>5.05002747E8</v>
      </c>
      <c r="B112" s="6" t="s">
        <v>104</v>
      </c>
      <c r="C112" s="6" t="s">
        <v>121</v>
      </c>
      <c r="D112" s="3">
        <v>5.0</v>
      </c>
      <c r="E112" s="3">
        <v>133.0</v>
      </c>
      <c r="F112" s="3">
        <v>208.0</v>
      </c>
      <c r="G112" s="3">
        <v>3.0</v>
      </c>
      <c r="H112" s="3" t="s">
        <v>1465</v>
      </c>
      <c r="I112" s="6">
        <v>20.0</v>
      </c>
      <c r="J112" s="6">
        <v>15.0</v>
      </c>
      <c r="K112" s="6">
        <v>14.0</v>
      </c>
      <c r="L112" s="6">
        <v>16.0</v>
      </c>
      <c r="M112" s="6">
        <v>15.0</v>
      </c>
      <c r="N112" s="6">
        <v>27.0</v>
      </c>
      <c r="O112" s="6"/>
      <c r="P112" s="6">
        <v>9.0</v>
      </c>
      <c r="Q112" s="6">
        <v>17.0</v>
      </c>
    </row>
    <row r="113" ht="15.75" customHeight="1">
      <c r="A113" s="7">
        <v>5.05002874E8</v>
      </c>
      <c r="B113" s="6" t="s">
        <v>104</v>
      </c>
      <c r="C113" s="6" t="s">
        <v>122</v>
      </c>
      <c r="D113" s="3">
        <v>1.0</v>
      </c>
      <c r="E113" s="3">
        <v>155.0</v>
      </c>
      <c r="F113" s="3">
        <v>213.0</v>
      </c>
      <c r="G113" s="3">
        <v>3.0</v>
      </c>
      <c r="H113" s="3" t="s">
        <v>1465</v>
      </c>
      <c r="I113" s="6">
        <v>19.0</v>
      </c>
      <c r="J113" s="6">
        <v>15.0</v>
      </c>
      <c r="K113" s="6">
        <v>15.0</v>
      </c>
      <c r="L113" s="6">
        <v>19.0</v>
      </c>
      <c r="M113" s="6">
        <v>16.0</v>
      </c>
      <c r="N113" s="6">
        <v>38.0</v>
      </c>
      <c r="O113" s="6"/>
      <c r="P113" s="6">
        <v>13.0</v>
      </c>
      <c r="Q113" s="6">
        <v>20.0</v>
      </c>
    </row>
    <row r="114" ht="15.75" customHeight="1">
      <c r="A114" s="7">
        <v>5.05002881E8</v>
      </c>
      <c r="B114" s="6" t="s">
        <v>104</v>
      </c>
      <c r="C114" s="6" t="s">
        <v>123</v>
      </c>
      <c r="D114" s="3">
        <v>1.0</v>
      </c>
      <c r="E114" s="3">
        <v>126.0</v>
      </c>
      <c r="F114" s="3">
        <v>213.0</v>
      </c>
      <c r="G114" s="3">
        <v>2.0</v>
      </c>
      <c r="H114" s="3" t="s">
        <v>1467</v>
      </c>
      <c r="I114" s="6">
        <v>19.0</v>
      </c>
      <c r="J114" s="6">
        <v>12.0</v>
      </c>
      <c r="K114" s="6">
        <v>11.0</v>
      </c>
      <c r="L114" s="6">
        <v>16.0</v>
      </c>
      <c r="M114" s="6">
        <v>14.0</v>
      </c>
      <c r="N114" s="6">
        <v>33.0</v>
      </c>
      <c r="O114" s="6"/>
      <c r="P114" s="6">
        <v>6.0</v>
      </c>
      <c r="Q114" s="6">
        <v>15.0</v>
      </c>
    </row>
    <row r="115" ht="15.75" customHeight="1">
      <c r="A115" s="7">
        <v>5.05002722E8</v>
      </c>
      <c r="B115" s="6" t="s">
        <v>104</v>
      </c>
      <c r="C115" s="6" t="s">
        <v>124</v>
      </c>
      <c r="D115" s="3">
        <v>5.0</v>
      </c>
      <c r="E115" s="3">
        <v>137.0</v>
      </c>
      <c r="F115" s="3">
        <v>208.0</v>
      </c>
      <c r="G115" s="3">
        <v>3.0</v>
      </c>
      <c r="H115" s="3" t="s">
        <v>1465</v>
      </c>
      <c r="I115" s="6">
        <v>17.0</v>
      </c>
      <c r="J115" s="6">
        <v>15.0</v>
      </c>
      <c r="K115" s="6">
        <v>13.0</v>
      </c>
      <c r="L115" s="6">
        <v>17.0</v>
      </c>
      <c r="M115" s="6">
        <v>15.0</v>
      </c>
      <c r="N115" s="6">
        <v>30.0</v>
      </c>
      <c r="O115" s="6"/>
      <c r="P115" s="6">
        <v>12.0</v>
      </c>
      <c r="Q115" s="6">
        <v>18.0</v>
      </c>
    </row>
    <row r="116" ht="15.75" customHeight="1">
      <c r="A116" s="7">
        <v>5.05055058E8</v>
      </c>
      <c r="B116" s="6" t="s">
        <v>104</v>
      </c>
      <c r="C116" s="6" t="s">
        <v>125</v>
      </c>
      <c r="D116" s="3">
        <v>4.0</v>
      </c>
      <c r="E116" s="3">
        <v>139.0</v>
      </c>
      <c r="F116" s="3">
        <v>166.0</v>
      </c>
      <c r="G116" s="3">
        <v>3.0</v>
      </c>
      <c r="H116" s="3" t="s">
        <v>1465</v>
      </c>
      <c r="I116" s="6">
        <v>27.0</v>
      </c>
      <c r="J116" s="6">
        <v>21.0</v>
      </c>
      <c r="K116" s="6">
        <v>12.0</v>
      </c>
      <c r="L116" s="6">
        <v>16.0</v>
      </c>
      <c r="M116" s="6">
        <v>15.0</v>
      </c>
      <c r="N116" s="6">
        <v>23.0</v>
      </c>
      <c r="O116" s="6"/>
      <c r="P116" s="6">
        <v>1.0</v>
      </c>
      <c r="Q116" s="6">
        <v>24.0</v>
      </c>
    </row>
    <row r="117" ht="15.75" customHeight="1">
      <c r="A117" s="7">
        <v>5.3800234E8</v>
      </c>
      <c r="B117" s="6" t="s">
        <v>126</v>
      </c>
      <c r="C117" s="6" t="s">
        <v>127</v>
      </c>
      <c r="D117" s="3">
        <v>1.0</v>
      </c>
      <c r="E117" s="3">
        <v>170.0</v>
      </c>
      <c r="F117" s="3">
        <v>213.0</v>
      </c>
      <c r="G117" s="3">
        <v>3.0</v>
      </c>
      <c r="H117" s="3" t="s">
        <v>1465</v>
      </c>
      <c r="I117" s="6">
        <v>28.0</v>
      </c>
      <c r="J117" s="6">
        <v>18.0</v>
      </c>
      <c r="K117" s="6">
        <v>16.0</v>
      </c>
      <c r="L117" s="6">
        <v>21.0</v>
      </c>
      <c r="M117" s="6">
        <v>18.0</v>
      </c>
      <c r="N117" s="6">
        <v>34.0</v>
      </c>
      <c r="O117" s="6"/>
      <c r="P117" s="6">
        <v>9.0</v>
      </c>
      <c r="Q117" s="6">
        <v>26.0</v>
      </c>
    </row>
    <row r="118" ht="15.75" customHeight="1">
      <c r="A118" s="7">
        <v>5.38001925E8</v>
      </c>
      <c r="B118" s="6" t="s">
        <v>126</v>
      </c>
      <c r="C118" s="6" t="s">
        <v>128</v>
      </c>
      <c r="D118" s="3">
        <v>2.0</v>
      </c>
      <c r="E118" s="3">
        <v>172.0</v>
      </c>
      <c r="F118" s="3">
        <v>197.0</v>
      </c>
      <c r="G118" s="3">
        <v>4.0</v>
      </c>
      <c r="H118" s="3" t="s">
        <v>1466</v>
      </c>
      <c r="I118" s="6">
        <v>28.0</v>
      </c>
      <c r="J118" s="6">
        <v>19.0</v>
      </c>
      <c r="K118" s="6">
        <v>17.0</v>
      </c>
      <c r="L118" s="6">
        <v>22.0</v>
      </c>
      <c r="M118" s="6">
        <v>19.0</v>
      </c>
      <c r="N118" s="6">
        <v>28.0</v>
      </c>
      <c r="O118" s="6"/>
      <c r="P118" s="6">
        <v>13.0</v>
      </c>
      <c r="Q118" s="6">
        <v>26.0</v>
      </c>
    </row>
    <row r="119" ht="15.75" customHeight="1">
      <c r="A119" s="7">
        <v>5.38002284E8</v>
      </c>
      <c r="B119" s="6" t="s">
        <v>126</v>
      </c>
      <c r="C119" s="6" t="s">
        <v>129</v>
      </c>
      <c r="D119" s="3">
        <v>1.0</v>
      </c>
      <c r="E119" s="3">
        <v>129.0</v>
      </c>
      <c r="F119" s="3">
        <v>213.0</v>
      </c>
      <c r="G119" s="3">
        <v>2.0</v>
      </c>
      <c r="H119" s="3" t="s">
        <v>1467</v>
      </c>
      <c r="I119" s="6">
        <v>18.0</v>
      </c>
      <c r="J119" s="6">
        <v>20.0</v>
      </c>
      <c r="K119" s="6">
        <v>11.0</v>
      </c>
      <c r="L119" s="6">
        <v>17.0</v>
      </c>
      <c r="M119" s="6">
        <v>14.0</v>
      </c>
      <c r="N119" s="6">
        <v>24.0</v>
      </c>
      <c r="O119" s="6"/>
      <c r="P119" s="6">
        <v>9.0</v>
      </c>
      <c r="Q119" s="6">
        <v>16.0</v>
      </c>
    </row>
    <row r="120" ht="15.75" customHeight="1">
      <c r="A120" s="7">
        <v>5.38001971E8</v>
      </c>
      <c r="B120" s="6" t="s">
        <v>126</v>
      </c>
      <c r="C120" s="6" t="s">
        <v>130</v>
      </c>
      <c r="D120" s="3">
        <v>6.0</v>
      </c>
      <c r="E120" s="3">
        <v>167.0</v>
      </c>
      <c r="F120" s="3">
        <v>192.0</v>
      </c>
      <c r="G120" s="3">
        <v>4.0</v>
      </c>
      <c r="H120" s="3" t="s">
        <v>1466</v>
      </c>
      <c r="I120" s="6">
        <v>27.0</v>
      </c>
      <c r="J120" s="6">
        <v>17.0</v>
      </c>
      <c r="K120" s="6">
        <v>16.0</v>
      </c>
      <c r="L120" s="6">
        <v>22.0</v>
      </c>
      <c r="M120" s="6">
        <v>18.0</v>
      </c>
      <c r="N120" s="6">
        <v>26.0</v>
      </c>
      <c r="O120" s="6"/>
      <c r="P120" s="6">
        <v>14.0</v>
      </c>
      <c r="Q120" s="6">
        <v>27.0</v>
      </c>
    </row>
    <row r="121" ht="15.75" customHeight="1">
      <c r="A121" s="7">
        <v>5.38011151E8</v>
      </c>
      <c r="B121" s="6" t="s">
        <v>126</v>
      </c>
      <c r="C121" s="6" t="s">
        <v>131</v>
      </c>
      <c r="D121" s="3">
        <v>2.0</v>
      </c>
      <c r="E121" s="3">
        <v>141.0</v>
      </c>
      <c r="F121" s="3">
        <v>197.0</v>
      </c>
      <c r="G121" s="3">
        <v>3.0</v>
      </c>
      <c r="H121" s="3" t="s">
        <v>1465</v>
      </c>
      <c r="I121" s="6">
        <v>23.0</v>
      </c>
      <c r="J121" s="6">
        <v>16.0</v>
      </c>
      <c r="K121" s="6">
        <v>14.0</v>
      </c>
      <c r="L121" s="6">
        <v>16.0</v>
      </c>
      <c r="M121" s="6">
        <v>16.0</v>
      </c>
      <c r="N121" s="6">
        <v>28.0</v>
      </c>
      <c r="O121" s="6"/>
      <c r="P121" s="6">
        <v>8.0</v>
      </c>
      <c r="Q121" s="6">
        <v>20.0</v>
      </c>
    </row>
    <row r="122" ht="15.75" customHeight="1">
      <c r="A122" s="7">
        <v>5.38002012E8</v>
      </c>
      <c r="B122" s="6" t="s">
        <v>126</v>
      </c>
      <c r="C122" s="6" t="s">
        <v>132</v>
      </c>
      <c r="D122" s="3">
        <v>2.0</v>
      </c>
      <c r="E122" s="3">
        <v>181.0</v>
      </c>
      <c r="F122" s="3">
        <v>197.0</v>
      </c>
      <c r="G122" s="3">
        <v>4.0</v>
      </c>
      <c r="H122" s="3" t="s">
        <v>1466</v>
      </c>
      <c r="I122" s="6">
        <v>30.0</v>
      </c>
      <c r="J122" s="6">
        <v>21.0</v>
      </c>
      <c r="K122" s="6">
        <v>18.0</v>
      </c>
      <c r="L122" s="6">
        <v>21.0</v>
      </c>
      <c r="M122" s="6">
        <v>18.0</v>
      </c>
      <c r="N122" s="6">
        <v>31.0</v>
      </c>
      <c r="O122" s="6"/>
      <c r="P122" s="6">
        <v>14.0</v>
      </c>
      <c r="Q122" s="6">
        <v>28.0</v>
      </c>
    </row>
    <row r="123" ht="15.75" customHeight="1">
      <c r="A123" s="7">
        <v>5.381046E8</v>
      </c>
      <c r="B123" s="6" t="s">
        <v>126</v>
      </c>
      <c r="C123" s="6" t="s">
        <v>133</v>
      </c>
      <c r="D123" s="3">
        <v>2.0</v>
      </c>
      <c r="E123" s="3">
        <v>166.0</v>
      </c>
      <c r="F123" s="3">
        <v>197.0</v>
      </c>
      <c r="G123" s="3">
        <v>4.0</v>
      </c>
      <c r="H123" s="3" t="s">
        <v>1466</v>
      </c>
      <c r="I123" s="6">
        <v>23.0</v>
      </c>
      <c r="J123" s="6">
        <v>18.0</v>
      </c>
      <c r="K123" s="6">
        <v>16.0</v>
      </c>
      <c r="L123" s="6">
        <v>20.0</v>
      </c>
      <c r="M123" s="6">
        <v>20.0</v>
      </c>
      <c r="N123" s="6">
        <v>29.0</v>
      </c>
      <c r="O123" s="6"/>
      <c r="P123" s="6">
        <v>14.0</v>
      </c>
      <c r="Q123" s="6">
        <v>26.0</v>
      </c>
    </row>
    <row r="124" ht="15.75" customHeight="1">
      <c r="A124" s="7">
        <v>5.0606602E8</v>
      </c>
      <c r="B124" s="6" t="s">
        <v>134</v>
      </c>
      <c r="C124" s="6" t="s">
        <v>135</v>
      </c>
      <c r="D124" s="3">
        <v>1.0</v>
      </c>
      <c r="E124" s="3">
        <v>155.0</v>
      </c>
      <c r="F124" s="3">
        <v>213.0</v>
      </c>
      <c r="G124" s="3">
        <v>1.0</v>
      </c>
      <c r="H124" s="3" t="s">
        <v>1468</v>
      </c>
      <c r="I124" s="6">
        <v>25.0</v>
      </c>
      <c r="J124" s="6">
        <v>21.0</v>
      </c>
      <c r="K124" s="6">
        <v>0.0</v>
      </c>
      <c r="L124" s="6">
        <v>19.0</v>
      </c>
      <c r="M124" s="6">
        <v>16.0</v>
      </c>
      <c r="N124" s="6">
        <v>38.0</v>
      </c>
      <c r="O124" s="6"/>
      <c r="P124" s="6">
        <v>12.0</v>
      </c>
      <c r="Q124" s="6">
        <v>24.0</v>
      </c>
    </row>
    <row r="125" ht="15.75" customHeight="1">
      <c r="A125" s="7">
        <v>5.06006208E8</v>
      </c>
      <c r="B125" s="6" t="s">
        <v>134</v>
      </c>
      <c r="C125" s="6" t="s">
        <v>136</v>
      </c>
      <c r="D125" s="3">
        <v>15.0</v>
      </c>
      <c r="E125" s="3">
        <v>121.0</v>
      </c>
      <c r="F125" s="3">
        <v>210.0</v>
      </c>
      <c r="G125" s="3">
        <v>1.0</v>
      </c>
      <c r="H125" s="3" t="s">
        <v>1468</v>
      </c>
      <c r="I125" s="6">
        <v>21.0</v>
      </c>
      <c r="J125" s="6">
        <v>17.0</v>
      </c>
      <c r="K125" s="6">
        <v>13.0</v>
      </c>
      <c r="L125" s="6">
        <v>18.0</v>
      </c>
      <c r="M125" s="6">
        <v>20.0</v>
      </c>
      <c r="N125" s="6">
        <v>0.0</v>
      </c>
      <c r="O125" s="6"/>
      <c r="P125" s="6">
        <v>10.0</v>
      </c>
      <c r="Q125" s="6">
        <v>22.0</v>
      </c>
    </row>
    <row r="126" ht="15.75" customHeight="1">
      <c r="A126" s="7">
        <v>5.06006208E8</v>
      </c>
      <c r="B126" s="6" t="s">
        <v>134</v>
      </c>
      <c r="C126" s="6" t="s">
        <v>136</v>
      </c>
      <c r="D126" s="3">
        <v>2.0</v>
      </c>
      <c r="E126" s="3">
        <v>152.0</v>
      </c>
      <c r="F126" s="3">
        <v>197.0</v>
      </c>
      <c r="G126" s="3">
        <v>3.0</v>
      </c>
      <c r="H126" s="3" t="s">
        <v>1465</v>
      </c>
      <c r="I126" s="6">
        <v>26.0</v>
      </c>
      <c r="J126" s="6">
        <v>16.0</v>
      </c>
      <c r="K126" s="6">
        <v>14.0</v>
      </c>
      <c r="L126" s="6">
        <v>20.0</v>
      </c>
      <c r="M126" s="6">
        <v>18.0</v>
      </c>
      <c r="N126" s="6">
        <v>24.0</v>
      </c>
      <c r="O126" s="6"/>
      <c r="P126" s="6">
        <v>10.0</v>
      </c>
      <c r="Q126" s="6">
        <v>24.0</v>
      </c>
    </row>
    <row r="127" ht="15.75" customHeight="1">
      <c r="A127" s="7">
        <v>5.06006173E8</v>
      </c>
      <c r="B127" s="6" t="s">
        <v>134</v>
      </c>
      <c r="C127" s="6" t="s">
        <v>137</v>
      </c>
      <c r="D127" s="3">
        <v>1.0</v>
      </c>
      <c r="E127" s="3">
        <v>123.0</v>
      </c>
      <c r="F127" s="3">
        <v>213.0</v>
      </c>
      <c r="G127" s="3">
        <v>2.0</v>
      </c>
      <c r="H127" s="3" t="s">
        <v>1467</v>
      </c>
      <c r="I127" s="6">
        <v>21.0</v>
      </c>
      <c r="J127" s="6">
        <v>14.0</v>
      </c>
      <c r="K127" s="6">
        <v>9.0</v>
      </c>
      <c r="L127" s="6">
        <v>17.0</v>
      </c>
      <c r="M127" s="6">
        <v>16.0</v>
      </c>
      <c r="N127" s="6">
        <v>23.0</v>
      </c>
      <c r="O127" s="6"/>
      <c r="P127" s="6">
        <v>8.0</v>
      </c>
      <c r="Q127" s="6">
        <v>15.0</v>
      </c>
    </row>
    <row r="128" ht="15.75" customHeight="1">
      <c r="A128" s="7">
        <v>5.06005839E8</v>
      </c>
      <c r="B128" s="6" t="s">
        <v>134</v>
      </c>
      <c r="C128" s="6" t="s">
        <v>138</v>
      </c>
      <c r="D128" s="3">
        <v>1.0</v>
      </c>
      <c r="E128" s="3">
        <v>159.0</v>
      </c>
      <c r="F128" s="3">
        <v>213.0</v>
      </c>
      <c r="G128" s="3">
        <v>3.0</v>
      </c>
      <c r="H128" s="3" t="s">
        <v>1465</v>
      </c>
      <c r="I128" s="6">
        <v>24.0</v>
      </c>
      <c r="J128" s="6">
        <v>19.0</v>
      </c>
      <c r="K128" s="6">
        <v>17.0</v>
      </c>
      <c r="L128" s="6">
        <v>17.0</v>
      </c>
      <c r="M128" s="6">
        <v>16.0</v>
      </c>
      <c r="N128" s="6">
        <v>35.0</v>
      </c>
      <c r="O128" s="6"/>
      <c r="P128" s="6">
        <v>12.0</v>
      </c>
      <c r="Q128" s="6">
        <v>19.0</v>
      </c>
    </row>
    <row r="129" ht="15.75" customHeight="1">
      <c r="A129" s="7">
        <v>5.06005885E8</v>
      </c>
      <c r="B129" s="6" t="s">
        <v>134</v>
      </c>
      <c r="C129" s="6" t="s">
        <v>139</v>
      </c>
      <c r="D129" s="3">
        <v>6.0</v>
      </c>
      <c r="E129" s="3">
        <v>107.0</v>
      </c>
      <c r="F129" s="3">
        <v>192.0</v>
      </c>
      <c r="G129" s="3">
        <v>2.0</v>
      </c>
      <c r="H129" s="3" t="s">
        <v>1467</v>
      </c>
      <c r="I129" s="6">
        <v>22.0</v>
      </c>
      <c r="J129" s="6">
        <v>13.0</v>
      </c>
      <c r="K129" s="6">
        <v>8.0</v>
      </c>
      <c r="L129" s="6">
        <v>16.0</v>
      </c>
      <c r="M129" s="6">
        <v>13.0</v>
      </c>
      <c r="N129" s="6">
        <v>15.0</v>
      </c>
      <c r="O129" s="6"/>
      <c r="P129" s="6">
        <v>6.0</v>
      </c>
      <c r="Q129" s="6">
        <v>14.0</v>
      </c>
    </row>
    <row r="130" ht="15.75" customHeight="1">
      <c r="A130" s="7">
        <v>5.0600578E8</v>
      </c>
      <c r="B130" s="6" t="s">
        <v>134</v>
      </c>
      <c r="C130" s="6" t="s">
        <v>140</v>
      </c>
      <c r="D130" s="3">
        <v>1.0</v>
      </c>
      <c r="E130" s="3">
        <v>144.0</v>
      </c>
      <c r="F130" s="3">
        <v>213.0</v>
      </c>
      <c r="G130" s="3">
        <v>2.0</v>
      </c>
      <c r="H130" s="3" t="s">
        <v>1467</v>
      </c>
      <c r="I130" s="6">
        <v>18.0</v>
      </c>
      <c r="J130" s="6">
        <v>17.0</v>
      </c>
      <c r="K130" s="6">
        <v>14.0</v>
      </c>
      <c r="L130" s="6">
        <v>18.0</v>
      </c>
      <c r="M130" s="6">
        <v>16.0</v>
      </c>
      <c r="N130" s="6">
        <v>26.0</v>
      </c>
      <c r="O130" s="6"/>
      <c r="P130" s="6">
        <v>12.0</v>
      </c>
      <c r="Q130" s="6">
        <v>23.0</v>
      </c>
    </row>
    <row r="131" ht="15.75" customHeight="1">
      <c r="A131" s="7">
        <v>5.06006141E8</v>
      </c>
      <c r="B131" s="6" t="s">
        <v>134</v>
      </c>
      <c r="C131" s="6" t="s">
        <v>141</v>
      </c>
      <c r="D131" s="3">
        <v>1.0</v>
      </c>
      <c r="E131" s="3">
        <v>155.0</v>
      </c>
      <c r="F131" s="3">
        <v>213.0</v>
      </c>
      <c r="G131" s="3">
        <v>3.0</v>
      </c>
      <c r="H131" s="3" t="s">
        <v>1465</v>
      </c>
      <c r="I131" s="6">
        <v>24.0</v>
      </c>
      <c r="J131" s="6">
        <v>18.0</v>
      </c>
      <c r="K131" s="6">
        <v>15.0</v>
      </c>
      <c r="L131" s="6">
        <v>16.0</v>
      </c>
      <c r="M131" s="6">
        <v>18.0</v>
      </c>
      <c r="N131" s="6">
        <v>32.0</v>
      </c>
      <c r="O131" s="6"/>
      <c r="P131" s="6">
        <v>10.0</v>
      </c>
      <c r="Q131" s="6">
        <v>22.0</v>
      </c>
    </row>
    <row r="132" ht="15.75" customHeight="1">
      <c r="A132" s="7">
        <v>5.06005772E8</v>
      </c>
      <c r="B132" s="6" t="s">
        <v>134</v>
      </c>
      <c r="C132" s="6" t="s">
        <v>142</v>
      </c>
      <c r="D132" s="3">
        <v>1.0</v>
      </c>
      <c r="E132" s="3">
        <v>102.0</v>
      </c>
      <c r="F132" s="3">
        <v>213.0</v>
      </c>
      <c r="G132" s="3">
        <v>1.0</v>
      </c>
      <c r="H132" s="3" t="s">
        <v>1468</v>
      </c>
      <c r="I132" s="6">
        <v>16.0</v>
      </c>
      <c r="J132" s="6">
        <v>14.0</v>
      </c>
      <c r="K132" s="6">
        <v>12.0</v>
      </c>
      <c r="L132" s="6">
        <v>18.0</v>
      </c>
      <c r="M132" s="6">
        <v>13.0</v>
      </c>
      <c r="N132" s="6">
        <v>0.0</v>
      </c>
      <c r="O132" s="6"/>
      <c r="P132" s="6">
        <v>9.0</v>
      </c>
      <c r="Q132" s="6">
        <v>20.0</v>
      </c>
    </row>
    <row r="133" ht="15.75" customHeight="1">
      <c r="A133" s="7">
        <v>5.06005772E8</v>
      </c>
      <c r="B133" s="6" t="s">
        <v>134</v>
      </c>
      <c r="C133" s="6" t="s">
        <v>142</v>
      </c>
      <c r="D133" s="3">
        <v>13.0</v>
      </c>
      <c r="E133" s="3">
        <v>140.0</v>
      </c>
      <c r="F133" s="3">
        <v>212.0</v>
      </c>
      <c r="G133" s="3">
        <v>2.0</v>
      </c>
      <c r="H133" s="3" t="s">
        <v>1467</v>
      </c>
      <c r="I133" s="6">
        <v>15.0</v>
      </c>
      <c r="J133" s="6">
        <v>15.0</v>
      </c>
      <c r="K133" s="6">
        <v>12.0</v>
      </c>
      <c r="L133" s="6">
        <v>20.0</v>
      </c>
      <c r="M133" s="6">
        <v>16.0</v>
      </c>
      <c r="N133" s="6">
        <v>30.0</v>
      </c>
      <c r="O133" s="6"/>
      <c r="P133" s="6">
        <v>10.0</v>
      </c>
      <c r="Q133" s="6">
        <v>22.0</v>
      </c>
    </row>
    <row r="134" ht="15.75" customHeight="1">
      <c r="A134" s="7">
        <v>5.06006102E8</v>
      </c>
      <c r="B134" s="6" t="s">
        <v>134</v>
      </c>
      <c r="C134" s="6" t="s">
        <v>143</v>
      </c>
      <c r="D134" s="3">
        <v>2.0</v>
      </c>
      <c r="E134" s="3">
        <v>105.0</v>
      </c>
      <c r="F134" s="3">
        <v>197.0</v>
      </c>
      <c r="G134" s="3">
        <v>2.0</v>
      </c>
      <c r="H134" s="3" t="s">
        <v>1467</v>
      </c>
      <c r="I134" s="6">
        <v>14.0</v>
      </c>
      <c r="J134" s="6">
        <v>18.0</v>
      </c>
      <c r="K134" s="6">
        <v>13.0</v>
      </c>
      <c r="L134" s="6">
        <v>15.0</v>
      </c>
      <c r="M134" s="6">
        <v>10.0</v>
      </c>
      <c r="N134" s="6">
        <v>13.0</v>
      </c>
      <c r="O134" s="6"/>
      <c r="P134" s="6">
        <v>8.0</v>
      </c>
      <c r="Q134" s="6">
        <v>14.0</v>
      </c>
    </row>
    <row r="135" ht="15.75" customHeight="1">
      <c r="A135" s="7">
        <v>5.06006198E8</v>
      </c>
      <c r="B135" s="6" t="s">
        <v>134</v>
      </c>
      <c r="C135" s="6" t="s">
        <v>144</v>
      </c>
      <c r="D135" s="3">
        <v>1.0</v>
      </c>
      <c r="E135" s="3">
        <v>146.0</v>
      </c>
      <c r="F135" s="3">
        <v>213.0</v>
      </c>
      <c r="G135" s="3">
        <v>3.0</v>
      </c>
      <c r="H135" s="3" t="s">
        <v>1465</v>
      </c>
      <c r="I135" s="6">
        <v>20.0</v>
      </c>
      <c r="J135" s="6">
        <v>17.0</v>
      </c>
      <c r="K135" s="6">
        <v>12.0</v>
      </c>
      <c r="L135" s="6">
        <v>17.0</v>
      </c>
      <c r="M135" s="6">
        <v>18.0</v>
      </c>
      <c r="N135" s="6">
        <v>33.0</v>
      </c>
      <c r="O135" s="6"/>
      <c r="P135" s="6">
        <v>8.0</v>
      </c>
      <c r="Q135" s="6">
        <v>21.0</v>
      </c>
    </row>
    <row r="136" ht="15.75" customHeight="1">
      <c r="A136" s="7">
        <v>5.06005941E8</v>
      </c>
      <c r="B136" s="6" t="s">
        <v>134</v>
      </c>
      <c r="C136" s="6" t="s">
        <v>145</v>
      </c>
      <c r="D136" s="3">
        <v>4.0</v>
      </c>
      <c r="E136" s="3">
        <v>97.0</v>
      </c>
      <c r="F136" s="3">
        <v>166.0</v>
      </c>
      <c r="G136" s="3">
        <v>1.0</v>
      </c>
      <c r="H136" s="3" t="s">
        <v>1468</v>
      </c>
      <c r="I136" s="6">
        <v>21.0</v>
      </c>
      <c r="J136" s="6">
        <v>17.0</v>
      </c>
      <c r="K136" s="6">
        <v>11.0</v>
      </c>
      <c r="L136" s="6">
        <v>17.0</v>
      </c>
      <c r="M136" s="6">
        <v>13.0</v>
      </c>
      <c r="N136" s="6">
        <v>0.0</v>
      </c>
      <c r="O136" s="6"/>
      <c r="P136" s="6">
        <v>1.0</v>
      </c>
      <c r="Q136" s="6">
        <v>17.0</v>
      </c>
    </row>
    <row r="137" ht="15.75" customHeight="1">
      <c r="A137" s="7">
        <v>5.0600611E8</v>
      </c>
      <c r="B137" s="6" t="s">
        <v>134</v>
      </c>
      <c r="C137" s="6" t="s">
        <v>146</v>
      </c>
      <c r="D137" s="3">
        <v>2.0</v>
      </c>
      <c r="E137" s="3">
        <v>156.0</v>
      </c>
      <c r="F137" s="3">
        <v>197.0</v>
      </c>
      <c r="G137" s="3">
        <v>3.0</v>
      </c>
      <c r="H137" s="3" t="s">
        <v>1465</v>
      </c>
      <c r="I137" s="6">
        <v>26.0</v>
      </c>
      <c r="J137" s="6">
        <v>21.0</v>
      </c>
      <c r="K137" s="6">
        <v>13.0</v>
      </c>
      <c r="L137" s="6">
        <v>18.0</v>
      </c>
      <c r="M137" s="6">
        <v>16.0</v>
      </c>
      <c r="N137" s="6">
        <v>29.0</v>
      </c>
      <c r="O137" s="6"/>
      <c r="P137" s="6">
        <v>11.0</v>
      </c>
      <c r="Q137" s="6">
        <v>22.0</v>
      </c>
    </row>
    <row r="138" ht="15.75" customHeight="1">
      <c r="A138" s="7">
        <v>5.06005853E8</v>
      </c>
      <c r="B138" s="6" t="s">
        <v>134</v>
      </c>
      <c r="C138" s="6" t="s">
        <v>147</v>
      </c>
      <c r="D138" s="3">
        <v>6.0</v>
      </c>
      <c r="E138" s="3">
        <v>131.0</v>
      </c>
      <c r="F138" s="3">
        <v>192.0</v>
      </c>
      <c r="G138" s="3">
        <v>3.0</v>
      </c>
      <c r="H138" s="3" t="s">
        <v>1465</v>
      </c>
      <c r="I138" s="6">
        <v>22.0</v>
      </c>
      <c r="J138" s="6">
        <v>16.0</v>
      </c>
      <c r="K138" s="6">
        <v>11.0</v>
      </c>
      <c r="L138" s="6">
        <v>16.0</v>
      </c>
      <c r="M138" s="6">
        <v>14.0</v>
      </c>
      <c r="N138" s="6">
        <v>19.0</v>
      </c>
      <c r="O138" s="6"/>
      <c r="P138" s="6">
        <v>11.0</v>
      </c>
      <c r="Q138" s="6">
        <v>22.0</v>
      </c>
    </row>
    <row r="139" ht="15.75" customHeight="1">
      <c r="A139" s="7">
        <v>5.06005878E8</v>
      </c>
      <c r="B139" s="6" t="s">
        <v>134</v>
      </c>
      <c r="C139" s="6" t="s">
        <v>148</v>
      </c>
      <c r="D139" s="3">
        <v>6.0</v>
      </c>
      <c r="E139" s="3">
        <v>98.0</v>
      </c>
      <c r="F139" s="3">
        <v>192.0</v>
      </c>
      <c r="G139" s="3">
        <v>1.0</v>
      </c>
      <c r="H139" s="3" t="s">
        <v>1468</v>
      </c>
      <c r="I139" s="6">
        <v>18.0</v>
      </c>
      <c r="J139" s="6">
        <v>16.0</v>
      </c>
      <c r="K139" s="6">
        <v>9.0</v>
      </c>
      <c r="L139" s="6">
        <v>16.0</v>
      </c>
      <c r="M139" s="6">
        <v>17.0</v>
      </c>
      <c r="N139" s="6">
        <v>0.0</v>
      </c>
      <c r="O139" s="6"/>
      <c r="P139" s="6">
        <v>6.0</v>
      </c>
      <c r="Q139" s="6">
        <v>16.0</v>
      </c>
    </row>
    <row r="140" ht="15.75" customHeight="1">
      <c r="A140" s="7">
        <v>5.06006134E8</v>
      </c>
      <c r="B140" s="6" t="s">
        <v>134</v>
      </c>
      <c r="C140" s="6" t="s">
        <v>149</v>
      </c>
      <c r="D140" s="3">
        <v>1.0</v>
      </c>
      <c r="E140" s="3">
        <v>110.0</v>
      </c>
      <c r="F140" s="3">
        <v>213.0</v>
      </c>
      <c r="G140" s="3">
        <v>1.0</v>
      </c>
      <c r="H140" s="3" t="s">
        <v>1468</v>
      </c>
      <c r="I140" s="6">
        <v>18.0</v>
      </c>
      <c r="J140" s="6">
        <v>11.0</v>
      </c>
      <c r="K140" s="6">
        <v>0.0</v>
      </c>
      <c r="L140" s="6">
        <v>17.0</v>
      </c>
      <c r="M140" s="6">
        <v>19.0</v>
      </c>
      <c r="N140" s="6">
        <v>21.0</v>
      </c>
      <c r="O140" s="6"/>
      <c r="P140" s="6">
        <v>6.0</v>
      </c>
      <c r="Q140" s="6">
        <v>18.0</v>
      </c>
    </row>
    <row r="141" ht="15.75" customHeight="1">
      <c r="A141" s="7">
        <v>5.06006134E8</v>
      </c>
      <c r="B141" s="6" t="s">
        <v>134</v>
      </c>
      <c r="C141" s="6" t="s">
        <v>149</v>
      </c>
      <c r="D141" s="3">
        <v>2.0</v>
      </c>
      <c r="E141" s="3">
        <v>123.0</v>
      </c>
      <c r="F141" s="3">
        <v>197.0</v>
      </c>
      <c r="G141" s="3">
        <v>1.0</v>
      </c>
      <c r="H141" s="3" t="s">
        <v>1468</v>
      </c>
      <c r="I141" s="6">
        <v>19.0</v>
      </c>
      <c r="J141" s="6">
        <v>11.0</v>
      </c>
      <c r="K141" s="6">
        <v>0.0</v>
      </c>
      <c r="L141" s="6">
        <v>18.0</v>
      </c>
      <c r="M141" s="6">
        <v>21.0</v>
      </c>
      <c r="N141" s="6">
        <v>22.0</v>
      </c>
      <c r="O141" s="6"/>
      <c r="P141" s="6">
        <v>12.0</v>
      </c>
      <c r="Q141" s="6">
        <v>20.0</v>
      </c>
    </row>
    <row r="142" ht="15.75" customHeight="1">
      <c r="A142" s="7">
        <v>5.06006159E8</v>
      </c>
      <c r="B142" s="6" t="s">
        <v>134</v>
      </c>
      <c r="C142" s="6" t="s">
        <v>150</v>
      </c>
      <c r="D142" s="3">
        <v>1.0</v>
      </c>
      <c r="E142" s="3">
        <v>156.0</v>
      </c>
      <c r="F142" s="3">
        <v>213.0</v>
      </c>
      <c r="G142" s="3">
        <v>2.0</v>
      </c>
      <c r="H142" s="3" t="s">
        <v>1467</v>
      </c>
      <c r="I142" s="6">
        <v>27.0</v>
      </c>
      <c r="J142" s="6">
        <v>18.0</v>
      </c>
      <c r="K142" s="6">
        <v>14.0</v>
      </c>
      <c r="L142" s="6">
        <v>19.0</v>
      </c>
      <c r="M142" s="6">
        <v>18.0</v>
      </c>
      <c r="N142" s="6">
        <v>26.0</v>
      </c>
      <c r="O142" s="6"/>
      <c r="P142" s="6">
        <v>10.0</v>
      </c>
      <c r="Q142" s="6">
        <v>24.0</v>
      </c>
    </row>
    <row r="143" ht="15.75" customHeight="1">
      <c r="A143" s="7">
        <v>5.06005892E8</v>
      </c>
      <c r="B143" s="6" t="s">
        <v>134</v>
      </c>
      <c r="C143" s="6" t="s">
        <v>151</v>
      </c>
      <c r="D143" s="3">
        <v>6.0</v>
      </c>
      <c r="E143" s="3">
        <v>104.0</v>
      </c>
      <c r="F143" s="3">
        <v>192.0</v>
      </c>
      <c r="G143" s="3">
        <v>2.0</v>
      </c>
      <c r="H143" s="3" t="s">
        <v>1467</v>
      </c>
      <c r="I143" s="6">
        <v>15.0</v>
      </c>
      <c r="J143" s="6">
        <v>9.0</v>
      </c>
      <c r="K143" s="6">
        <v>10.0</v>
      </c>
      <c r="L143" s="6">
        <v>16.0</v>
      </c>
      <c r="M143" s="6">
        <v>11.0</v>
      </c>
      <c r="N143" s="6">
        <v>18.0</v>
      </c>
      <c r="O143" s="6"/>
      <c r="P143" s="6">
        <v>8.0</v>
      </c>
      <c r="Q143" s="6">
        <v>17.0</v>
      </c>
    </row>
    <row r="144" ht="15.75" customHeight="1">
      <c r="A144" s="7">
        <v>5.06005846E8</v>
      </c>
      <c r="B144" s="6" t="s">
        <v>134</v>
      </c>
      <c r="C144" s="6" t="s">
        <v>152</v>
      </c>
      <c r="D144" s="3">
        <v>1.0</v>
      </c>
      <c r="E144" s="3">
        <v>148.0</v>
      </c>
      <c r="F144" s="3">
        <v>213.0</v>
      </c>
      <c r="G144" s="3">
        <v>3.0</v>
      </c>
      <c r="H144" s="3" t="s">
        <v>1465</v>
      </c>
      <c r="I144" s="6">
        <v>21.0</v>
      </c>
      <c r="J144" s="6">
        <v>19.0</v>
      </c>
      <c r="K144" s="6">
        <v>13.0</v>
      </c>
      <c r="L144" s="6">
        <v>19.0</v>
      </c>
      <c r="M144" s="6">
        <v>16.0</v>
      </c>
      <c r="N144" s="6">
        <v>33.0</v>
      </c>
      <c r="O144" s="6"/>
      <c r="P144" s="6">
        <v>9.0</v>
      </c>
      <c r="Q144" s="6">
        <v>18.0</v>
      </c>
    </row>
    <row r="145" ht="15.75" customHeight="1">
      <c r="A145" s="7">
        <v>5.0600586E8</v>
      </c>
      <c r="B145" s="6" t="s">
        <v>134</v>
      </c>
      <c r="C145" s="6" t="s">
        <v>153</v>
      </c>
      <c r="D145" s="3">
        <v>2.0</v>
      </c>
      <c r="E145" s="3">
        <v>108.0</v>
      </c>
      <c r="F145" s="3">
        <v>197.0</v>
      </c>
      <c r="G145" s="3">
        <v>1.0</v>
      </c>
      <c r="H145" s="3" t="s">
        <v>1468</v>
      </c>
      <c r="I145" s="6">
        <v>22.0</v>
      </c>
      <c r="J145" s="6">
        <v>15.0</v>
      </c>
      <c r="K145" s="6">
        <v>0.0</v>
      </c>
      <c r="L145" s="6">
        <v>16.0</v>
      </c>
      <c r="M145" s="6">
        <v>12.0</v>
      </c>
      <c r="N145" s="6">
        <v>20.0</v>
      </c>
      <c r="O145" s="6"/>
      <c r="P145" s="6">
        <v>9.0</v>
      </c>
      <c r="Q145" s="6">
        <v>14.0</v>
      </c>
    </row>
    <row r="146" ht="15.75" customHeight="1">
      <c r="A146" s="7">
        <v>5.06006166E8</v>
      </c>
      <c r="B146" s="6" t="s">
        <v>134</v>
      </c>
      <c r="C146" s="6" t="s">
        <v>154</v>
      </c>
      <c r="D146" s="3">
        <v>6.0</v>
      </c>
      <c r="E146" s="3">
        <v>109.0</v>
      </c>
      <c r="F146" s="3">
        <v>192.0</v>
      </c>
      <c r="G146" s="3">
        <v>2.0</v>
      </c>
      <c r="H146" s="3" t="s">
        <v>1467</v>
      </c>
      <c r="I146" s="6">
        <v>19.0</v>
      </c>
      <c r="J146" s="6">
        <v>14.0</v>
      </c>
      <c r="K146" s="6">
        <v>8.0</v>
      </c>
      <c r="L146" s="6">
        <v>15.0</v>
      </c>
      <c r="M146" s="6">
        <v>11.0</v>
      </c>
      <c r="N146" s="6">
        <v>14.0</v>
      </c>
      <c r="O146" s="6"/>
      <c r="P146" s="6">
        <v>12.0</v>
      </c>
      <c r="Q146" s="6">
        <v>16.0</v>
      </c>
    </row>
    <row r="147" ht="15.75" customHeight="1">
      <c r="A147" s="7">
        <v>5.06006254E8</v>
      </c>
      <c r="B147" s="6" t="s">
        <v>134</v>
      </c>
      <c r="C147" s="6" t="s">
        <v>155</v>
      </c>
      <c r="D147" s="3">
        <v>2.0</v>
      </c>
      <c r="E147" s="3">
        <v>138.0</v>
      </c>
      <c r="F147" s="3">
        <v>197.0</v>
      </c>
      <c r="G147" s="3">
        <v>3.0</v>
      </c>
      <c r="H147" s="3" t="s">
        <v>1465</v>
      </c>
      <c r="I147" s="6">
        <v>21.0</v>
      </c>
      <c r="J147" s="6">
        <v>14.0</v>
      </c>
      <c r="K147" s="6">
        <v>13.0</v>
      </c>
      <c r="L147" s="6">
        <v>18.0</v>
      </c>
      <c r="M147" s="6">
        <v>16.0</v>
      </c>
      <c r="N147" s="6">
        <v>28.0</v>
      </c>
      <c r="O147" s="6"/>
      <c r="P147" s="6">
        <v>9.0</v>
      </c>
      <c r="Q147" s="6">
        <v>19.0</v>
      </c>
    </row>
    <row r="148" ht="15.75" customHeight="1">
      <c r="A148" s="7">
        <v>5.06006127E8</v>
      </c>
      <c r="B148" s="6" t="s">
        <v>134</v>
      </c>
      <c r="C148" s="6" t="s">
        <v>156</v>
      </c>
      <c r="D148" s="3">
        <v>2.0</v>
      </c>
      <c r="E148" s="3">
        <v>104.0</v>
      </c>
      <c r="F148" s="3">
        <v>197.0</v>
      </c>
      <c r="G148" s="3">
        <v>1.0</v>
      </c>
      <c r="H148" s="3" t="s">
        <v>1468</v>
      </c>
      <c r="I148" s="6">
        <v>24.0</v>
      </c>
      <c r="J148" s="6">
        <v>14.0</v>
      </c>
      <c r="K148" s="6">
        <v>11.0</v>
      </c>
      <c r="L148" s="6">
        <v>17.0</v>
      </c>
      <c r="M148" s="6">
        <v>12.0</v>
      </c>
      <c r="N148" s="6">
        <v>0.0</v>
      </c>
      <c r="O148" s="6"/>
      <c r="P148" s="6">
        <v>11.0</v>
      </c>
      <c r="Q148" s="6">
        <v>15.0</v>
      </c>
    </row>
    <row r="149" ht="15.75" customHeight="1">
      <c r="A149" s="7">
        <v>5.0600618E8</v>
      </c>
      <c r="B149" s="6" t="s">
        <v>134</v>
      </c>
      <c r="C149" s="6" t="s">
        <v>157</v>
      </c>
      <c r="D149" s="3">
        <v>2.0</v>
      </c>
      <c r="E149" s="3">
        <v>123.0</v>
      </c>
      <c r="F149" s="3">
        <v>197.0</v>
      </c>
      <c r="G149" s="3">
        <v>1.0</v>
      </c>
      <c r="H149" s="3" t="s">
        <v>1468</v>
      </c>
      <c r="I149" s="6">
        <v>23.0</v>
      </c>
      <c r="J149" s="6">
        <v>14.0</v>
      </c>
      <c r="K149" s="6">
        <v>0.0</v>
      </c>
      <c r="L149" s="6">
        <v>19.0</v>
      </c>
      <c r="M149" s="6">
        <v>16.0</v>
      </c>
      <c r="N149" s="6">
        <v>25.0</v>
      </c>
      <c r="O149" s="6"/>
      <c r="P149" s="6">
        <v>9.0</v>
      </c>
      <c r="Q149" s="6">
        <v>17.0</v>
      </c>
    </row>
    <row r="150" ht="15.75" customHeight="1">
      <c r="A150" s="7">
        <v>5.06006222E8</v>
      </c>
      <c r="B150" s="6" t="s">
        <v>134</v>
      </c>
      <c r="C150" s="6" t="s">
        <v>158</v>
      </c>
      <c r="D150" s="3">
        <v>2.0</v>
      </c>
      <c r="E150" s="3">
        <v>119.0</v>
      </c>
      <c r="F150" s="3">
        <v>197.0</v>
      </c>
      <c r="G150" s="3">
        <v>3.0</v>
      </c>
      <c r="H150" s="3" t="s">
        <v>1465</v>
      </c>
      <c r="I150" s="6">
        <v>18.0</v>
      </c>
      <c r="J150" s="6">
        <v>13.0</v>
      </c>
      <c r="K150" s="6">
        <v>10.0</v>
      </c>
      <c r="L150" s="6">
        <v>16.0</v>
      </c>
      <c r="M150" s="6">
        <v>14.0</v>
      </c>
      <c r="N150" s="6">
        <v>26.0</v>
      </c>
      <c r="O150" s="6"/>
      <c r="P150" s="6">
        <v>7.0</v>
      </c>
      <c r="Q150" s="6">
        <v>15.0</v>
      </c>
    </row>
    <row r="151" ht="15.75" customHeight="1">
      <c r="A151" s="7">
        <v>5.06006261E8</v>
      </c>
      <c r="B151" s="6" t="s">
        <v>134</v>
      </c>
      <c r="C151" s="6" t="s">
        <v>160</v>
      </c>
      <c r="D151" s="3">
        <v>1.0</v>
      </c>
      <c r="E151" s="3">
        <v>165.0</v>
      </c>
      <c r="F151" s="3">
        <v>213.0</v>
      </c>
      <c r="G151" s="3">
        <v>3.0</v>
      </c>
      <c r="H151" s="3" t="s">
        <v>1465</v>
      </c>
      <c r="I151" s="6">
        <v>23.0</v>
      </c>
      <c r="J151" s="6">
        <v>19.0</v>
      </c>
      <c r="K151" s="6">
        <v>12.0</v>
      </c>
      <c r="L151" s="6">
        <v>18.0</v>
      </c>
      <c r="M151" s="6">
        <v>16.0</v>
      </c>
      <c r="N151" s="6">
        <v>40.0</v>
      </c>
      <c r="O151" s="6"/>
      <c r="P151" s="6">
        <v>13.0</v>
      </c>
      <c r="Q151" s="6">
        <v>24.0</v>
      </c>
    </row>
    <row r="152" ht="15.75" customHeight="1">
      <c r="A152" s="7">
        <v>5.06006247E8</v>
      </c>
      <c r="B152" s="6" t="s">
        <v>134</v>
      </c>
      <c r="C152" s="6" t="s">
        <v>161</v>
      </c>
      <c r="D152" s="3">
        <v>2.0</v>
      </c>
      <c r="E152" s="3">
        <v>114.0</v>
      </c>
      <c r="F152" s="3">
        <v>197.0</v>
      </c>
      <c r="G152" s="3">
        <v>2.0</v>
      </c>
      <c r="H152" s="3" t="s">
        <v>1467</v>
      </c>
      <c r="I152" s="6">
        <v>22.0</v>
      </c>
      <c r="J152" s="6">
        <v>13.0</v>
      </c>
      <c r="K152" s="6">
        <v>9.0</v>
      </c>
      <c r="L152" s="6">
        <v>14.0</v>
      </c>
      <c r="M152" s="6">
        <v>11.0</v>
      </c>
      <c r="N152" s="6">
        <v>24.0</v>
      </c>
      <c r="O152" s="6"/>
      <c r="P152" s="6">
        <v>7.0</v>
      </c>
      <c r="Q152" s="6">
        <v>14.0</v>
      </c>
    </row>
    <row r="153" ht="15.75" customHeight="1">
      <c r="A153" s="7">
        <v>5.07009642E8</v>
      </c>
      <c r="B153" s="6" t="s">
        <v>162</v>
      </c>
      <c r="C153" s="6" t="s">
        <v>163</v>
      </c>
      <c r="D153" s="3">
        <v>1.0</v>
      </c>
      <c r="E153" s="3">
        <v>154.0</v>
      </c>
      <c r="F153" s="3">
        <v>213.0</v>
      </c>
      <c r="G153" s="3">
        <v>3.0</v>
      </c>
      <c r="H153" s="3" t="s">
        <v>1465</v>
      </c>
      <c r="I153" s="6">
        <v>25.0</v>
      </c>
      <c r="J153" s="6">
        <v>17.0</v>
      </c>
      <c r="K153" s="6">
        <v>15.0</v>
      </c>
      <c r="L153" s="6">
        <v>19.0</v>
      </c>
      <c r="M153" s="6">
        <v>15.0</v>
      </c>
      <c r="N153" s="6">
        <v>28.0</v>
      </c>
      <c r="O153" s="6"/>
      <c r="P153" s="6">
        <v>12.0</v>
      </c>
      <c r="Q153" s="6">
        <v>23.0</v>
      </c>
    </row>
    <row r="154" ht="15.75" customHeight="1">
      <c r="A154" s="7">
        <v>5.07009667E8</v>
      </c>
      <c r="B154" s="6" t="s">
        <v>162</v>
      </c>
      <c r="C154" s="6" t="s">
        <v>164</v>
      </c>
      <c r="D154" s="3">
        <v>1.0</v>
      </c>
      <c r="E154" s="3">
        <v>156.0</v>
      </c>
      <c r="F154" s="3">
        <v>213.0</v>
      </c>
      <c r="G154" s="3">
        <v>3.0</v>
      </c>
      <c r="H154" s="3" t="s">
        <v>1465</v>
      </c>
      <c r="I154" s="6">
        <v>21.0</v>
      </c>
      <c r="J154" s="6">
        <v>14.0</v>
      </c>
      <c r="K154" s="6">
        <v>16.0</v>
      </c>
      <c r="L154" s="6">
        <v>17.0</v>
      </c>
      <c r="M154" s="6">
        <v>19.0</v>
      </c>
      <c r="N154" s="6">
        <v>31.0</v>
      </c>
      <c r="O154" s="6"/>
      <c r="P154" s="6">
        <v>11.0</v>
      </c>
      <c r="Q154" s="6">
        <v>27.0</v>
      </c>
    </row>
    <row r="155" ht="15.75" customHeight="1">
      <c r="A155" s="7">
        <v>5.0700977E8</v>
      </c>
      <c r="B155" s="6" t="s">
        <v>162</v>
      </c>
      <c r="C155" s="6" t="s">
        <v>165</v>
      </c>
      <c r="D155" s="3">
        <v>1.0</v>
      </c>
      <c r="E155" s="3">
        <v>144.0</v>
      </c>
      <c r="F155" s="3">
        <v>213.0</v>
      </c>
      <c r="G155" s="3">
        <v>3.0</v>
      </c>
      <c r="H155" s="3" t="s">
        <v>1465</v>
      </c>
      <c r="I155" s="6">
        <v>20.0</v>
      </c>
      <c r="J155" s="6">
        <v>12.0</v>
      </c>
      <c r="K155" s="6">
        <v>15.0</v>
      </c>
      <c r="L155" s="6">
        <v>16.0</v>
      </c>
      <c r="M155" s="6">
        <v>18.0</v>
      </c>
      <c r="N155" s="6">
        <v>28.0</v>
      </c>
      <c r="O155" s="6"/>
      <c r="P155" s="6">
        <v>13.0</v>
      </c>
      <c r="Q155" s="6">
        <v>22.0</v>
      </c>
    </row>
    <row r="156" ht="15.75" customHeight="1">
      <c r="A156" s="7">
        <v>5.07009674E8</v>
      </c>
      <c r="B156" s="6" t="s">
        <v>162</v>
      </c>
      <c r="C156" s="6" t="s">
        <v>166</v>
      </c>
      <c r="D156" s="3">
        <v>1.0</v>
      </c>
      <c r="E156" s="3">
        <v>155.0</v>
      </c>
      <c r="F156" s="3">
        <v>213.0</v>
      </c>
      <c r="G156" s="3">
        <v>3.0</v>
      </c>
      <c r="H156" s="3" t="s">
        <v>1465</v>
      </c>
      <c r="I156" s="6">
        <v>20.0</v>
      </c>
      <c r="J156" s="6">
        <v>17.0</v>
      </c>
      <c r="K156" s="6">
        <v>14.0</v>
      </c>
      <c r="L156" s="6">
        <v>17.0</v>
      </c>
      <c r="M156" s="6">
        <v>17.0</v>
      </c>
      <c r="N156" s="6">
        <v>35.0</v>
      </c>
      <c r="O156" s="6"/>
      <c r="P156" s="6">
        <v>13.0</v>
      </c>
      <c r="Q156" s="6">
        <v>22.0</v>
      </c>
    </row>
    <row r="157" ht="15.75" customHeight="1">
      <c r="A157" s="7">
        <v>5.07009699E8</v>
      </c>
      <c r="B157" s="6" t="s">
        <v>162</v>
      </c>
      <c r="C157" s="6" t="s">
        <v>167</v>
      </c>
      <c r="D157" s="3">
        <v>2.0</v>
      </c>
      <c r="E157" s="3">
        <v>151.0</v>
      </c>
      <c r="F157" s="3">
        <v>197.0</v>
      </c>
      <c r="G157" s="3">
        <v>3.0</v>
      </c>
      <c r="H157" s="3" t="s">
        <v>1465</v>
      </c>
      <c r="I157" s="6">
        <v>25.0</v>
      </c>
      <c r="J157" s="6">
        <v>19.0</v>
      </c>
      <c r="K157" s="6">
        <v>13.0</v>
      </c>
      <c r="L157" s="6">
        <v>18.0</v>
      </c>
      <c r="M157" s="6">
        <v>19.0</v>
      </c>
      <c r="N157" s="6">
        <v>25.0</v>
      </c>
      <c r="O157" s="6"/>
      <c r="P157" s="6">
        <v>13.0</v>
      </c>
      <c r="Q157" s="6">
        <v>19.0</v>
      </c>
    </row>
    <row r="158" ht="15.75" customHeight="1">
      <c r="A158" s="7">
        <v>5.07019986E8</v>
      </c>
      <c r="B158" s="6" t="s">
        <v>162</v>
      </c>
      <c r="C158" s="6" t="s">
        <v>168</v>
      </c>
      <c r="D158" s="3">
        <v>1.0</v>
      </c>
      <c r="E158" s="3">
        <v>151.0</v>
      </c>
      <c r="F158" s="3">
        <v>213.0</v>
      </c>
      <c r="G158" s="3">
        <v>3.0</v>
      </c>
      <c r="H158" s="3" t="s">
        <v>1465</v>
      </c>
      <c r="I158" s="6">
        <v>23.0</v>
      </c>
      <c r="J158" s="6">
        <v>15.0</v>
      </c>
      <c r="K158" s="6">
        <v>14.0</v>
      </c>
      <c r="L158" s="6">
        <v>19.0</v>
      </c>
      <c r="M158" s="6">
        <v>17.0</v>
      </c>
      <c r="N158" s="6">
        <v>31.0</v>
      </c>
      <c r="O158" s="6"/>
      <c r="P158" s="6">
        <v>11.0</v>
      </c>
      <c r="Q158" s="6">
        <v>21.0</v>
      </c>
    </row>
    <row r="159" ht="15.75" customHeight="1">
      <c r="A159" s="7">
        <v>5.07009709E8</v>
      </c>
      <c r="B159" s="6" t="s">
        <v>162</v>
      </c>
      <c r="C159" s="6" t="s">
        <v>169</v>
      </c>
      <c r="D159" s="3">
        <v>1.0</v>
      </c>
      <c r="E159" s="3">
        <v>142.0</v>
      </c>
      <c r="F159" s="3">
        <v>213.0</v>
      </c>
      <c r="G159" s="3">
        <v>3.0</v>
      </c>
      <c r="H159" s="3" t="s">
        <v>1465</v>
      </c>
      <c r="I159" s="6">
        <v>20.0</v>
      </c>
      <c r="J159" s="6">
        <v>15.0</v>
      </c>
      <c r="K159" s="6">
        <v>17.0</v>
      </c>
      <c r="L159" s="6">
        <v>19.0</v>
      </c>
      <c r="M159" s="6">
        <v>15.0</v>
      </c>
      <c r="N159" s="6">
        <v>30.0</v>
      </c>
      <c r="O159" s="6"/>
      <c r="P159" s="6">
        <v>11.0</v>
      </c>
      <c r="Q159" s="6">
        <v>15.0</v>
      </c>
    </row>
    <row r="160" ht="15.75" customHeight="1">
      <c r="A160" s="7">
        <v>5.0700973E8</v>
      </c>
      <c r="B160" s="6" t="s">
        <v>162</v>
      </c>
      <c r="C160" s="6" t="s">
        <v>170</v>
      </c>
      <c r="D160" s="3">
        <v>1.0</v>
      </c>
      <c r="E160" s="3">
        <v>178.0</v>
      </c>
      <c r="F160" s="3">
        <v>213.0</v>
      </c>
      <c r="G160" s="3">
        <v>4.0</v>
      </c>
      <c r="H160" s="3" t="s">
        <v>1466</v>
      </c>
      <c r="I160" s="6">
        <v>28.0</v>
      </c>
      <c r="J160" s="6">
        <v>18.0</v>
      </c>
      <c r="K160" s="6">
        <v>17.0</v>
      </c>
      <c r="L160" s="6">
        <v>20.0</v>
      </c>
      <c r="M160" s="6">
        <v>21.0</v>
      </c>
      <c r="N160" s="6">
        <v>32.0</v>
      </c>
      <c r="O160" s="6"/>
      <c r="P160" s="6">
        <v>13.0</v>
      </c>
      <c r="Q160" s="6">
        <v>29.0</v>
      </c>
    </row>
    <row r="161" ht="15.75" customHeight="1">
      <c r="A161" s="7">
        <v>5.07009723E8</v>
      </c>
      <c r="B161" s="6" t="s">
        <v>162</v>
      </c>
      <c r="C161" s="6" t="s">
        <v>172</v>
      </c>
      <c r="D161" s="3">
        <v>1.0</v>
      </c>
      <c r="E161" s="3">
        <v>180.0</v>
      </c>
      <c r="F161" s="3">
        <v>213.0</v>
      </c>
      <c r="G161" s="3">
        <v>4.0</v>
      </c>
      <c r="H161" s="3" t="s">
        <v>1466</v>
      </c>
      <c r="I161" s="6">
        <v>29.0</v>
      </c>
      <c r="J161" s="6">
        <v>19.0</v>
      </c>
      <c r="K161" s="6">
        <v>16.0</v>
      </c>
      <c r="L161" s="6">
        <v>20.0</v>
      </c>
      <c r="M161" s="6">
        <v>19.0</v>
      </c>
      <c r="N161" s="6">
        <v>39.0</v>
      </c>
      <c r="O161" s="6"/>
      <c r="P161" s="6">
        <v>11.0</v>
      </c>
      <c r="Q161" s="6">
        <v>27.0</v>
      </c>
    </row>
    <row r="162" ht="15.75" customHeight="1">
      <c r="A162" s="7">
        <v>5.43017631E8</v>
      </c>
      <c r="B162" s="6" t="s">
        <v>162</v>
      </c>
      <c r="C162" s="6" t="s">
        <v>171</v>
      </c>
      <c r="D162" s="3">
        <v>1.0</v>
      </c>
      <c r="E162" s="3">
        <v>164.0</v>
      </c>
      <c r="F162" s="3">
        <v>213.0</v>
      </c>
      <c r="G162" s="3">
        <v>3.0</v>
      </c>
      <c r="H162" s="3" t="s">
        <v>1465</v>
      </c>
      <c r="I162" s="6">
        <v>24.0</v>
      </c>
      <c r="J162" s="6">
        <v>17.0</v>
      </c>
      <c r="K162" s="6">
        <v>16.0</v>
      </c>
      <c r="L162" s="6">
        <v>18.0</v>
      </c>
      <c r="M162" s="6">
        <v>17.0</v>
      </c>
      <c r="N162" s="6">
        <v>39.0</v>
      </c>
      <c r="O162" s="6"/>
      <c r="P162" s="6">
        <v>12.0</v>
      </c>
      <c r="Q162" s="6">
        <v>21.0</v>
      </c>
    </row>
    <row r="163" ht="15.75" customHeight="1">
      <c r="A163" s="7">
        <v>5.07009716E8</v>
      </c>
      <c r="B163" s="6" t="s">
        <v>162</v>
      </c>
      <c r="C163" s="6" t="s">
        <v>173</v>
      </c>
      <c r="D163" s="3">
        <v>1.0</v>
      </c>
      <c r="E163" s="3">
        <v>167.0</v>
      </c>
      <c r="F163" s="3">
        <v>213.0</v>
      </c>
      <c r="G163" s="3">
        <v>3.0</v>
      </c>
      <c r="H163" s="3" t="s">
        <v>1465</v>
      </c>
      <c r="I163" s="6">
        <v>21.0</v>
      </c>
      <c r="J163" s="6">
        <v>14.0</v>
      </c>
      <c r="K163" s="6">
        <v>17.0</v>
      </c>
      <c r="L163" s="6">
        <v>21.0</v>
      </c>
      <c r="M163" s="6">
        <v>22.0</v>
      </c>
      <c r="N163" s="6">
        <v>32.0</v>
      </c>
      <c r="O163" s="6"/>
      <c r="P163" s="6">
        <v>13.0</v>
      </c>
      <c r="Q163" s="6">
        <v>27.0</v>
      </c>
    </row>
    <row r="164" ht="15.75" customHeight="1">
      <c r="A164" s="7">
        <v>5.07020082E8</v>
      </c>
      <c r="B164" s="6" t="s">
        <v>162</v>
      </c>
      <c r="C164" s="6" t="s">
        <v>174</v>
      </c>
      <c r="D164" s="3">
        <v>1.0</v>
      </c>
      <c r="E164" s="3">
        <v>168.0</v>
      </c>
      <c r="F164" s="3">
        <v>213.0</v>
      </c>
      <c r="G164" s="3">
        <v>3.0</v>
      </c>
      <c r="H164" s="3" t="s">
        <v>1465</v>
      </c>
      <c r="I164" s="6">
        <v>20.0</v>
      </c>
      <c r="J164" s="6">
        <v>16.0</v>
      </c>
      <c r="K164" s="6">
        <v>16.0</v>
      </c>
      <c r="L164" s="6">
        <v>20.0</v>
      </c>
      <c r="M164" s="6">
        <v>19.0</v>
      </c>
      <c r="N164" s="6">
        <v>39.0</v>
      </c>
      <c r="O164" s="6"/>
      <c r="P164" s="6">
        <v>13.0</v>
      </c>
      <c r="Q164" s="6">
        <v>25.0</v>
      </c>
    </row>
    <row r="165" ht="15.75" customHeight="1">
      <c r="A165" s="7">
        <v>5.0701205E8</v>
      </c>
      <c r="B165" s="6" t="s">
        <v>162</v>
      </c>
      <c r="C165" s="6" t="s">
        <v>175</v>
      </c>
      <c r="D165" s="3">
        <v>1.0</v>
      </c>
      <c r="E165" s="3">
        <v>164.0</v>
      </c>
      <c r="F165" s="3">
        <v>213.0</v>
      </c>
      <c r="G165" s="3">
        <v>3.0</v>
      </c>
      <c r="H165" s="3" t="s">
        <v>1465</v>
      </c>
      <c r="I165" s="6">
        <v>24.0</v>
      </c>
      <c r="J165" s="6">
        <v>14.0</v>
      </c>
      <c r="K165" s="6">
        <v>17.0</v>
      </c>
      <c r="L165" s="6">
        <v>20.0</v>
      </c>
      <c r="M165" s="6">
        <v>18.0</v>
      </c>
      <c r="N165" s="6">
        <v>37.0</v>
      </c>
      <c r="O165" s="6"/>
      <c r="P165" s="6">
        <v>11.0</v>
      </c>
      <c r="Q165" s="6">
        <v>23.0</v>
      </c>
    </row>
    <row r="166" ht="15.75" customHeight="1">
      <c r="A166" s="7">
        <v>5.07009755E8</v>
      </c>
      <c r="B166" s="6" t="s">
        <v>162</v>
      </c>
      <c r="C166" s="6" t="s">
        <v>176</v>
      </c>
      <c r="D166" s="3">
        <v>1.0</v>
      </c>
      <c r="E166" s="3">
        <v>162.0</v>
      </c>
      <c r="F166" s="3">
        <v>213.0</v>
      </c>
      <c r="G166" s="3">
        <v>3.0</v>
      </c>
      <c r="H166" s="3" t="s">
        <v>1465</v>
      </c>
      <c r="I166" s="6">
        <v>22.0</v>
      </c>
      <c r="J166" s="6">
        <v>18.0</v>
      </c>
      <c r="K166" s="6">
        <v>16.0</v>
      </c>
      <c r="L166" s="6">
        <v>18.0</v>
      </c>
      <c r="M166" s="6">
        <v>17.0</v>
      </c>
      <c r="N166" s="6">
        <v>35.0</v>
      </c>
      <c r="O166" s="6"/>
      <c r="P166" s="6">
        <v>13.0</v>
      </c>
      <c r="Q166" s="6">
        <v>23.0</v>
      </c>
    </row>
    <row r="167" ht="15.75" customHeight="1">
      <c r="A167" s="7">
        <v>5.07004147E8</v>
      </c>
      <c r="B167" s="6" t="s">
        <v>162</v>
      </c>
      <c r="C167" s="6" t="s">
        <v>177</v>
      </c>
      <c r="D167" s="3">
        <v>1.0</v>
      </c>
      <c r="E167" s="3">
        <v>185.0</v>
      </c>
      <c r="F167" s="3">
        <v>213.0</v>
      </c>
      <c r="G167" s="3">
        <v>4.0</v>
      </c>
      <c r="H167" s="3" t="s">
        <v>1466</v>
      </c>
      <c r="I167" s="6">
        <v>28.0</v>
      </c>
      <c r="J167" s="6">
        <v>16.0</v>
      </c>
      <c r="K167" s="6">
        <v>18.0</v>
      </c>
      <c r="L167" s="6">
        <v>21.0</v>
      </c>
      <c r="M167" s="6">
        <v>17.0</v>
      </c>
      <c r="N167" s="6">
        <v>47.0</v>
      </c>
      <c r="O167" s="6"/>
      <c r="P167" s="6">
        <v>13.0</v>
      </c>
      <c r="Q167" s="6">
        <v>25.0</v>
      </c>
    </row>
    <row r="168" ht="15.75" customHeight="1">
      <c r="A168" s="7">
        <v>5.07009681E8</v>
      </c>
      <c r="B168" s="6" t="s">
        <v>162</v>
      </c>
      <c r="C168" s="6" t="s">
        <v>178</v>
      </c>
      <c r="D168" s="3">
        <v>1.0</v>
      </c>
      <c r="E168" s="3">
        <v>129.0</v>
      </c>
      <c r="F168" s="3">
        <v>213.0</v>
      </c>
      <c r="G168" s="3">
        <v>2.0</v>
      </c>
      <c r="H168" s="3" t="s">
        <v>1467</v>
      </c>
      <c r="I168" s="6">
        <v>14.0</v>
      </c>
      <c r="J168" s="6">
        <v>14.0</v>
      </c>
      <c r="K168" s="6">
        <v>12.0</v>
      </c>
      <c r="L168" s="6">
        <v>17.0</v>
      </c>
      <c r="M168" s="6">
        <v>13.0</v>
      </c>
      <c r="N168" s="6">
        <v>37.0</v>
      </c>
      <c r="O168" s="6"/>
      <c r="P168" s="6">
        <v>8.0</v>
      </c>
      <c r="Q168" s="6">
        <v>14.0</v>
      </c>
    </row>
    <row r="169" ht="15.75" customHeight="1">
      <c r="A169" s="7">
        <v>5.0702054E8</v>
      </c>
      <c r="B169" s="6" t="s">
        <v>162</v>
      </c>
      <c r="C169" s="6" t="s">
        <v>179</v>
      </c>
      <c r="D169" s="3">
        <v>1.0</v>
      </c>
      <c r="E169" s="3">
        <v>167.0</v>
      </c>
      <c r="F169" s="3">
        <v>213.0</v>
      </c>
      <c r="G169" s="3">
        <v>3.0</v>
      </c>
      <c r="H169" s="3" t="s">
        <v>1465</v>
      </c>
      <c r="I169" s="6">
        <v>26.0</v>
      </c>
      <c r="J169" s="6">
        <v>19.0</v>
      </c>
      <c r="K169" s="6">
        <v>16.0</v>
      </c>
      <c r="L169" s="6">
        <v>18.0</v>
      </c>
      <c r="M169" s="6">
        <v>19.0</v>
      </c>
      <c r="N169" s="6">
        <v>33.0</v>
      </c>
      <c r="O169" s="6"/>
      <c r="P169" s="6">
        <v>12.0</v>
      </c>
      <c r="Q169" s="6">
        <v>24.0</v>
      </c>
    </row>
    <row r="170" ht="15.75" customHeight="1">
      <c r="A170" s="7">
        <v>5.07019792E8</v>
      </c>
      <c r="B170" s="6" t="s">
        <v>162</v>
      </c>
      <c r="C170" s="6" t="s">
        <v>180</v>
      </c>
      <c r="D170" s="3">
        <v>1.0</v>
      </c>
      <c r="E170" s="3">
        <v>160.0</v>
      </c>
      <c r="F170" s="3">
        <v>213.0</v>
      </c>
      <c r="G170" s="3">
        <v>3.0</v>
      </c>
      <c r="H170" s="3" t="s">
        <v>1465</v>
      </c>
      <c r="I170" s="6">
        <v>23.0</v>
      </c>
      <c r="J170" s="6">
        <v>16.0</v>
      </c>
      <c r="K170" s="6">
        <v>16.0</v>
      </c>
      <c r="L170" s="6">
        <v>17.0</v>
      </c>
      <c r="M170" s="6">
        <v>17.0</v>
      </c>
      <c r="N170" s="6">
        <v>37.0</v>
      </c>
      <c r="O170" s="6"/>
      <c r="P170" s="6">
        <v>12.0</v>
      </c>
      <c r="Q170" s="6">
        <v>22.0</v>
      </c>
    </row>
    <row r="171" ht="15.75" customHeight="1">
      <c r="A171" s="7">
        <v>5.07004281E8</v>
      </c>
      <c r="B171" s="6" t="s">
        <v>162</v>
      </c>
      <c r="C171" s="6" t="s">
        <v>181</v>
      </c>
      <c r="D171" s="3">
        <v>2.0</v>
      </c>
      <c r="E171" s="3">
        <v>161.0</v>
      </c>
      <c r="F171" s="3">
        <v>197.0</v>
      </c>
      <c r="G171" s="3">
        <v>3.0</v>
      </c>
      <c r="H171" s="3" t="s">
        <v>1465</v>
      </c>
      <c r="I171" s="6">
        <v>28.0</v>
      </c>
      <c r="J171" s="6">
        <v>18.0</v>
      </c>
      <c r="K171" s="6">
        <v>17.0</v>
      </c>
      <c r="L171" s="6">
        <v>17.0</v>
      </c>
      <c r="M171" s="6">
        <v>16.0</v>
      </c>
      <c r="N171" s="6">
        <v>27.0</v>
      </c>
      <c r="O171" s="6"/>
      <c r="P171" s="6">
        <v>14.0</v>
      </c>
      <c r="Q171" s="6">
        <v>24.0</v>
      </c>
    </row>
    <row r="172" ht="15.75" customHeight="1">
      <c r="A172" s="7">
        <v>5.0700965E8</v>
      </c>
      <c r="B172" s="6" t="s">
        <v>162</v>
      </c>
      <c r="C172" s="6" t="s">
        <v>182</v>
      </c>
      <c r="D172" s="3">
        <v>1.0</v>
      </c>
      <c r="E172" s="3">
        <v>116.0</v>
      </c>
      <c r="F172" s="3">
        <v>213.0</v>
      </c>
      <c r="G172" s="3">
        <v>2.0</v>
      </c>
      <c r="H172" s="3" t="s">
        <v>1467</v>
      </c>
      <c r="I172" s="6">
        <v>16.0</v>
      </c>
      <c r="J172" s="6">
        <v>15.0</v>
      </c>
      <c r="K172" s="6">
        <v>13.0</v>
      </c>
      <c r="L172" s="6">
        <v>14.0</v>
      </c>
      <c r="M172" s="6">
        <v>11.0</v>
      </c>
      <c r="N172" s="6">
        <v>25.0</v>
      </c>
      <c r="O172" s="6"/>
      <c r="P172" s="6">
        <v>9.0</v>
      </c>
      <c r="Q172" s="6">
        <v>13.0</v>
      </c>
    </row>
    <row r="173" ht="15.75" customHeight="1">
      <c r="A173" s="7">
        <v>5.07020029E8</v>
      </c>
      <c r="B173" s="6" t="s">
        <v>162</v>
      </c>
      <c r="C173" s="6" t="s">
        <v>183</v>
      </c>
      <c r="D173" s="3">
        <v>5.0</v>
      </c>
      <c r="E173" s="3">
        <v>133.0</v>
      </c>
      <c r="F173" s="3">
        <v>208.0</v>
      </c>
      <c r="G173" s="3">
        <v>2.0</v>
      </c>
      <c r="H173" s="3" t="s">
        <v>1467</v>
      </c>
      <c r="I173" s="6">
        <v>15.0</v>
      </c>
      <c r="J173" s="6">
        <v>15.0</v>
      </c>
      <c r="K173" s="6">
        <v>12.0</v>
      </c>
      <c r="L173" s="6">
        <v>18.0</v>
      </c>
      <c r="M173" s="6">
        <v>14.0</v>
      </c>
      <c r="N173" s="6">
        <v>28.0</v>
      </c>
      <c r="O173" s="6"/>
      <c r="P173" s="6">
        <v>12.0</v>
      </c>
      <c r="Q173" s="6">
        <v>19.0</v>
      </c>
    </row>
    <row r="174" ht="15.75" customHeight="1">
      <c r="A174" s="7">
        <v>5.07019697E8</v>
      </c>
      <c r="B174" s="6" t="s">
        <v>162</v>
      </c>
      <c r="C174" s="6" t="s">
        <v>184</v>
      </c>
      <c r="D174" s="3">
        <v>5.0</v>
      </c>
      <c r="E174" s="3">
        <v>103.0</v>
      </c>
      <c r="F174" s="3">
        <v>208.0</v>
      </c>
      <c r="G174" s="3">
        <v>2.0</v>
      </c>
      <c r="H174" s="3" t="s">
        <v>1467</v>
      </c>
      <c r="I174" s="6">
        <v>9.0</v>
      </c>
      <c r="J174" s="6">
        <v>13.0</v>
      </c>
      <c r="K174" s="6">
        <v>13.0</v>
      </c>
      <c r="L174" s="6">
        <v>14.0</v>
      </c>
      <c r="M174" s="6">
        <v>11.0</v>
      </c>
      <c r="N174" s="6">
        <v>21.0</v>
      </c>
      <c r="O174" s="6"/>
      <c r="P174" s="6">
        <v>9.0</v>
      </c>
      <c r="Q174" s="6">
        <v>13.0</v>
      </c>
    </row>
    <row r="175" ht="15.75" customHeight="1">
      <c r="A175" s="7">
        <v>5.0701968E8</v>
      </c>
      <c r="B175" s="6" t="s">
        <v>162</v>
      </c>
      <c r="C175" s="6" t="s">
        <v>185</v>
      </c>
      <c r="D175" s="3">
        <v>1.0</v>
      </c>
      <c r="E175" s="3">
        <v>154.0</v>
      </c>
      <c r="F175" s="3">
        <v>213.0</v>
      </c>
      <c r="G175" s="3">
        <v>3.0</v>
      </c>
      <c r="H175" s="3" t="s">
        <v>1465</v>
      </c>
      <c r="I175" s="6">
        <v>23.0</v>
      </c>
      <c r="J175" s="6">
        <v>19.0</v>
      </c>
      <c r="K175" s="6">
        <v>14.0</v>
      </c>
      <c r="L175" s="6">
        <v>19.0</v>
      </c>
      <c r="M175" s="6">
        <v>17.0</v>
      </c>
      <c r="N175" s="6">
        <v>29.0</v>
      </c>
      <c r="O175" s="6"/>
      <c r="P175" s="6">
        <v>14.0</v>
      </c>
      <c r="Q175" s="6">
        <v>19.0</v>
      </c>
    </row>
    <row r="176" ht="15.75" customHeight="1">
      <c r="A176" s="7">
        <v>5.07041607E8</v>
      </c>
      <c r="B176" s="6" t="s">
        <v>162</v>
      </c>
      <c r="C176" s="6" t="s">
        <v>186</v>
      </c>
      <c r="D176" s="3">
        <v>6.0</v>
      </c>
      <c r="E176" s="3">
        <v>118.0</v>
      </c>
      <c r="F176" s="3">
        <v>192.0</v>
      </c>
      <c r="G176" s="3">
        <v>2.0</v>
      </c>
      <c r="H176" s="3" t="s">
        <v>1467</v>
      </c>
      <c r="I176" s="6">
        <v>18.0</v>
      </c>
      <c r="J176" s="6">
        <v>17.0</v>
      </c>
      <c r="K176" s="6">
        <v>11.0</v>
      </c>
      <c r="L176" s="6">
        <v>16.0</v>
      </c>
      <c r="M176" s="6">
        <v>13.0</v>
      </c>
      <c r="N176" s="6">
        <v>15.0</v>
      </c>
      <c r="O176" s="6"/>
      <c r="P176" s="6">
        <v>10.0</v>
      </c>
      <c r="Q176" s="6">
        <v>18.0</v>
      </c>
    </row>
    <row r="177" ht="15.75" customHeight="1">
      <c r="A177" s="7">
        <v>5.07019873E8</v>
      </c>
      <c r="B177" s="6" t="s">
        <v>162</v>
      </c>
      <c r="C177" s="6" t="s">
        <v>187</v>
      </c>
      <c r="D177" s="3">
        <v>5.0</v>
      </c>
      <c r="E177" s="3">
        <v>144.0</v>
      </c>
      <c r="F177" s="3">
        <v>208.0</v>
      </c>
      <c r="G177" s="3">
        <v>3.0</v>
      </c>
      <c r="H177" s="3" t="s">
        <v>1465</v>
      </c>
      <c r="I177" s="6">
        <v>18.0</v>
      </c>
      <c r="J177" s="6">
        <v>17.0</v>
      </c>
      <c r="K177" s="6">
        <v>15.0</v>
      </c>
      <c r="L177" s="6">
        <v>17.0</v>
      </c>
      <c r="M177" s="6">
        <v>16.0</v>
      </c>
      <c r="N177" s="6">
        <v>31.0</v>
      </c>
      <c r="O177" s="6"/>
      <c r="P177" s="6">
        <v>11.0</v>
      </c>
      <c r="Q177" s="6">
        <v>19.0</v>
      </c>
    </row>
    <row r="178" ht="15.75" customHeight="1">
      <c r="A178" s="7">
        <v>5.07019993E8</v>
      </c>
      <c r="B178" s="6" t="s">
        <v>162</v>
      </c>
      <c r="C178" s="6" t="s">
        <v>189</v>
      </c>
      <c r="D178" s="3">
        <v>5.0</v>
      </c>
      <c r="E178" s="3">
        <v>142.0</v>
      </c>
      <c r="F178" s="3">
        <v>208.0</v>
      </c>
      <c r="G178" s="3">
        <v>3.0</v>
      </c>
      <c r="H178" s="3" t="s">
        <v>1465</v>
      </c>
      <c r="I178" s="6">
        <v>24.0</v>
      </c>
      <c r="J178" s="6">
        <v>18.0</v>
      </c>
      <c r="K178" s="6">
        <v>13.0</v>
      </c>
      <c r="L178" s="6">
        <v>17.0</v>
      </c>
      <c r="M178" s="6">
        <v>14.0</v>
      </c>
      <c r="N178" s="6">
        <v>27.0</v>
      </c>
      <c r="O178" s="6"/>
      <c r="P178" s="6">
        <v>9.0</v>
      </c>
      <c r="Q178" s="6">
        <v>20.0</v>
      </c>
    </row>
    <row r="179" ht="15.75" customHeight="1">
      <c r="A179" s="7">
        <v>5.07041205E8</v>
      </c>
      <c r="B179" s="6" t="s">
        <v>162</v>
      </c>
      <c r="C179" s="6" t="s">
        <v>188</v>
      </c>
      <c r="D179" s="3">
        <v>1.0</v>
      </c>
      <c r="E179" s="3">
        <v>151.0</v>
      </c>
      <c r="F179" s="3">
        <v>213.0</v>
      </c>
      <c r="G179" s="3">
        <v>3.0</v>
      </c>
      <c r="H179" s="3" t="s">
        <v>1465</v>
      </c>
      <c r="I179" s="6">
        <v>23.0</v>
      </c>
      <c r="J179" s="6">
        <v>14.0</v>
      </c>
      <c r="K179" s="6">
        <v>14.0</v>
      </c>
      <c r="L179" s="6">
        <v>19.0</v>
      </c>
      <c r="M179" s="6">
        <v>15.0</v>
      </c>
      <c r="N179" s="6">
        <v>31.0</v>
      </c>
      <c r="O179" s="6"/>
      <c r="P179" s="6">
        <v>11.0</v>
      </c>
      <c r="Q179" s="6">
        <v>24.0</v>
      </c>
    </row>
    <row r="180" ht="15.75" customHeight="1">
      <c r="A180" s="7">
        <v>5.07019961E8</v>
      </c>
      <c r="B180" s="6" t="s">
        <v>162</v>
      </c>
      <c r="C180" s="6" t="s">
        <v>190</v>
      </c>
      <c r="D180" s="3">
        <v>2.0</v>
      </c>
      <c r="E180" s="3">
        <v>113.0</v>
      </c>
      <c r="F180" s="3">
        <v>197.0</v>
      </c>
      <c r="G180" s="3">
        <v>2.0</v>
      </c>
      <c r="H180" s="3" t="s">
        <v>1467</v>
      </c>
      <c r="I180" s="6">
        <v>20.0</v>
      </c>
      <c r="J180" s="6">
        <v>13.0</v>
      </c>
      <c r="K180" s="6">
        <v>14.0</v>
      </c>
      <c r="L180" s="6">
        <v>15.0</v>
      </c>
      <c r="M180" s="6">
        <v>8.0</v>
      </c>
      <c r="N180" s="6">
        <v>18.0</v>
      </c>
      <c r="O180" s="6"/>
      <c r="P180" s="6">
        <v>11.0</v>
      </c>
      <c r="Q180" s="6">
        <v>14.0</v>
      </c>
    </row>
    <row r="181" ht="15.75" customHeight="1">
      <c r="A181" s="7">
        <v>5.07004161E8</v>
      </c>
      <c r="B181" s="6" t="s">
        <v>162</v>
      </c>
      <c r="C181" s="6" t="s">
        <v>191</v>
      </c>
      <c r="D181" s="3">
        <v>1.0</v>
      </c>
      <c r="E181" s="3">
        <v>137.0</v>
      </c>
      <c r="F181" s="3">
        <v>213.0</v>
      </c>
      <c r="G181" s="3">
        <v>3.0</v>
      </c>
      <c r="H181" s="3" t="s">
        <v>1465</v>
      </c>
      <c r="I181" s="6">
        <v>27.0</v>
      </c>
      <c r="J181" s="6">
        <v>13.0</v>
      </c>
      <c r="K181" s="6">
        <v>11.0</v>
      </c>
      <c r="L181" s="6">
        <v>16.0</v>
      </c>
      <c r="M181" s="6">
        <v>12.0</v>
      </c>
      <c r="N181" s="6">
        <v>31.0</v>
      </c>
      <c r="O181" s="6"/>
      <c r="P181" s="6">
        <v>10.0</v>
      </c>
      <c r="Q181" s="6">
        <v>17.0</v>
      </c>
    </row>
    <row r="182" ht="15.75" customHeight="1">
      <c r="A182" s="7">
        <v>5.0702029E8</v>
      </c>
      <c r="B182" s="6" t="s">
        <v>162</v>
      </c>
      <c r="C182" s="6" t="s">
        <v>192</v>
      </c>
      <c r="D182" s="3">
        <v>5.0</v>
      </c>
      <c r="E182" s="3">
        <v>122.0</v>
      </c>
      <c r="F182" s="3">
        <v>208.0</v>
      </c>
      <c r="G182" s="3">
        <v>2.0</v>
      </c>
      <c r="H182" s="3" t="s">
        <v>1467</v>
      </c>
      <c r="I182" s="6">
        <v>16.0</v>
      </c>
      <c r="J182" s="6">
        <v>16.0</v>
      </c>
      <c r="K182" s="6">
        <v>12.0</v>
      </c>
      <c r="L182" s="6">
        <v>16.0</v>
      </c>
      <c r="M182" s="6">
        <v>15.0</v>
      </c>
      <c r="N182" s="6">
        <v>20.0</v>
      </c>
      <c r="O182" s="6"/>
      <c r="P182" s="6">
        <v>13.0</v>
      </c>
      <c r="Q182" s="6">
        <v>14.0</v>
      </c>
    </row>
    <row r="183" ht="15.75" customHeight="1">
      <c r="A183" s="7">
        <v>5.0702009E8</v>
      </c>
      <c r="B183" s="6" t="s">
        <v>162</v>
      </c>
      <c r="C183" s="6" t="s">
        <v>193</v>
      </c>
      <c r="D183" s="3">
        <v>6.0</v>
      </c>
      <c r="E183" s="3">
        <v>123.0</v>
      </c>
      <c r="F183" s="3">
        <v>192.0</v>
      </c>
      <c r="G183" s="3">
        <v>3.0</v>
      </c>
      <c r="H183" s="3" t="s">
        <v>1465</v>
      </c>
      <c r="I183" s="6">
        <v>23.0</v>
      </c>
      <c r="J183" s="6">
        <v>15.0</v>
      </c>
      <c r="K183" s="6">
        <v>9.0</v>
      </c>
      <c r="L183" s="6">
        <v>17.0</v>
      </c>
      <c r="M183" s="6">
        <v>13.0</v>
      </c>
      <c r="N183" s="6">
        <v>20.0</v>
      </c>
      <c r="O183" s="6"/>
      <c r="P183" s="6">
        <v>9.0</v>
      </c>
      <c r="Q183" s="6">
        <v>17.0</v>
      </c>
    </row>
    <row r="184" ht="15.75" customHeight="1">
      <c r="A184" s="7">
        <v>5.07004122E8</v>
      </c>
      <c r="B184" s="6" t="s">
        <v>162</v>
      </c>
      <c r="C184" s="6" t="s">
        <v>194</v>
      </c>
      <c r="D184" s="3">
        <v>5.0</v>
      </c>
      <c r="E184" s="3">
        <v>141.0</v>
      </c>
      <c r="F184" s="3">
        <v>208.0</v>
      </c>
      <c r="G184" s="3">
        <v>3.0</v>
      </c>
      <c r="H184" s="3" t="s">
        <v>1465</v>
      </c>
      <c r="I184" s="6">
        <v>22.0</v>
      </c>
      <c r="J184" s="6">
        <v>16.0</v>
      </c>
      <c r="K184" s="6">
        <v>15.0</v>
      </c>
      <c r="L184" s="6">
        <v>18.0</v>
      </c>
      <c r="M184" s="6">
        <v>14.0</v>
      </c>
      <c r="N184" s="6">
        <v>30.0</v>
      </c>
      <c r="O184" s="6"/>
      <c r="P184" s="6">
        <v>10.0</v>
      </c>
      <c r="Q184" s="6">
        <v>16.0</v>
      </c>
    </row>
    <row r="185" ht="15.75" customHeight="1">
      <c r="A185" s="7">
        <v>5.07041903E8</v>
      </c>
      <c r="B185" s="6" t="s">
        <v>162</v>
      </c>
      <c r="C185" s="6" t="s">
        <v>195</v>
      </c>
      <c r="D185" s="3">
        <v>1.0</v>
      </c>
      <c r="E185" s="3">
        <v>147.0</v>
      </c>
      <c r="F185" s="3">
        <v>213.0</v>
      </c>
      <c r="G185" s="3">
        <v>3.0</v>
      </c>
      <c r="H185" s="3" t="s">
        <v>1465</v>
      </c>
      <c r="I185" s="6">
        <v>18.0</v>
      </c>
      <c r="J185" s="6">
        <v>15.0</v>
      </c>
      <c r="K185" s="6">
        <v>14.0</v>
      </c>
      <c r="L185" s="6">
        <v>17.0</v>
      </c>
      <c r="M185" s="6">
        <v>17.0</v>
      </c>
      <c r="N185" s="6">
        <v>35.0</v>
      </c>
      <c r="O185" s="6"/>
      <c r="P185" s="6">
        <v>9.0</v>
      </c>
      <c r="Q185" s="6">
        <v>22.0</v>
      </c>
    </row>
    <row r="186" ht="15.75" customHeight="1">
      <c r="A186" s="7">
        <v>5.070495E8</v>
      </c>
      <c r="B186" s="6" t="s">
        <v>162</v>
      </c>
      <c r="C186" s="6" t="s">
        <v>196</v>
      </c>
      <c r="D186" s="3">
        <v>5.0</v>
      </c>
      <c r="E186" s="3">
        <v>131.0</v>
      </c>
      <c r="F186" s="3">
        <v>208.0</v>
      </c>
      <c r="G186" s="3">
        <v>2.0</v>
      </c>
      <c r="H186" s="3" t="s">
        <v>1467</v>
      </c>
      <c r="I186" s="6">
        <v>17.0</v>
      </c>
      <c r="J186" s="6">
        <v>16.0</v>
      </c>
      <c r="K186" s="6">
        <v>14.0</v>
      </c>
      <c r="L186" s="6">
        <v>18.0</v>
      </c>
      <c r="M186" s="6">
        <v>14.0</v>
      </c>
      <c r="N186" s="6">
        <v>23.0</v>
      </c>
      <c r="O186" s="6"/>
      <c r="P186" s="6">
        <v>14.0</v>
      </c>
      <c r="Q186" s="6">
        <v>15.0</v>
      </c>
    </row>
    <row r="187" ht="15.75" customHeight="1">
      <c r="A187" s="7">
        <v>5.07019915E8</v>
      </c>
      <c r="B187" s="6" t="s">
        <v>162</v>
      </c>
      <c r="C187" s="6" t="s">
        <v>197</v>
      </c>
      <c r="D187" s="3">
        <v>1.0</v>
      </c>
      <c r="E187" s="3">
        <v>164.0</v>
      </c>
      <c r="F187" s="3">
        <v>213.0</v>
      </c>
      <c r="G187" s="3">
        <v>3.0</v>
      </c>
      <c r="H187" s="3" t="s">
        <v>1465</v>
      </c>
      <c r="I187" s="6">
        <v>28.0</v>
      </c>
      <c r="J187" s="6">
        <v>18.0</v>
      </c>
      <c r="K187" s="6">
        <v>13.0</v>
      </c>
      <c r="L187" s="6">
        <v>20.0</v>
      </c>
      <c r="M187" s="6">
        <v>17.0</v>
      </c>
      <c r="N187" s="6">
        <v>34.0</v>
      </c>
      <c r="O187" s="6"/>
      <c r="P187" s="6">
        <v>11.0</v>
      </c>
      <c r="Q187" s="6">
        <v>23.0</v>
      </c>
    </row>
    <row r="188" ht="15.75" customHeight="1">
      <c r="A188" s="7">
        <v>5.07009748E8</v>
      </c>
      <c r="B188" s="6" t="s">
        <v>162</v>
      </c>
      <c r="C188" s="6" t="s">
        <v>198</v>
      </c>
      <c r="D188" s="3">
        <v>3.0</v>
      </c>
      <c r="E188" s="3">
        <v>129.0</v>
      </c>
      <c r="F188" s="3">
        <v>182.0</v>
      </c>
      <c r="G188" s="3">
        <v>2.0</v>
      </c>
      <c r="H188" s="3" t="s">
        <v>1467</v>
      </c>
      <c r="I188" s="6">
        <v>25.0</v>
      </c>
      <c r="J188" s="6">
        <v>14.0</v>
      </c>
      <c r="K188" s="6">
        <v>9.0</v>
      </c>
      <c r="L188" s="6">
        <v>12.0</v>
      </c>
      <c r="M188" s="6">
        <v>18.0</v>
      </c>
      <c r="N188" s="6">
        <v>34.0</v>
      </c>
      <c r="O188" s="6"/>
      <c r="P188" s="6">
        <v>0.0</v>
      </c>
      <c r="Q188" s="6">
        <v>17.0</v>
      </c>
    </row>
    <row r="189" ht="15.75" customHeight="1">
      <c r="A189" s="7">
        <v>5.08008835E8</v>
      </c>
      <c r="B189" s="6" t="s">
        <v>396</v>
      </c>
      <c r="C189" s="6" t="s">
        <v>397</v>
      </c>
      <c r="D189" s="3">
        <v>1.0</v>
      </c>
      <c r="E189" s="3">
        <v>161.0</v>
      </c>
      <c r="F189" s="3">
        <v>213.0</v>
      </c>
      <c r="G189" s="3">
        <v>3.0</v>
      </c>
      <c r="H189" s="3" t="s">
        <v>1465</v>
      </c>
      <c r="I189" s="6">
        <v>25.0</v>
      </c>
      <c r="J189" s="6">
        <v>18.0</v>
      </c>
      <c r="K189" s="6">
        <v>16.0</v>
      </c>
      <c r="L189" s="6">
        <v>17.0</v>
      </c>
      <c r="M189" s="6">
        <v>16.0</v>
      </c>
      <c r="N189" s="6">
        <v>41.0</v>
      </c>
      <c r="O189" s="6"/>
      <c r="P189" s="6">
        <v>11.0</v>
      </c>
      <c r="Q189" s="6">
        <v>17.0</v>
      </c>
    </row>
    <row r="190" ht="15.75" customHeight="1">
      <c r="A190" s="7">
        <v>5.08008539E8</v>
      </c>
      <c r="B190" s="6" t="s">
        <v>396</v>
      </c>
      <c r="C190" s="6" t="s">
        <v>399</v>
      </c>
      <c r="D190" s="3">
        <v>1.0</v>
      </c>
      <c r="E190" s="3">
        <v>158.0</v>
      </c>
      <c r="F190" s="3">
        <v>213.0</v>
      </c>
      <c r="G190" s="3">
        <v>3.0</v>
      </c>
      <c r="H190" s="3" t="s">
        <v>1465</v>
      </c>
      <c r="I190" s="6">
        <v>27.0</v>
      </c>
      <c r="J190" s="6">
        <v>18.0</v>
      </c>
      <c r="K190" s="6">
        <v>14.0</v>
      </c>
      <c r="L190" s="6">
        <v>19.0</v>
      </c>
      <c r="M190" s="6">
        <v>13.0</v>
      </c>
      <c r="N190" s="6">
        <v>34.0</v>
      </c>
      <c r="O190" s="6"/>
      <c r="P190" s="6">
        <v>14.0</v>
      </c>
      <c r="Q190" s="6">
        <v>19.0</v>
      </c>
    </row>
    <row r="191" ht="15.75" customHeight="1">
      <c r="A191" s="7">
        <v>5.08008458E8</v>
      </c>
      <c r="B191" s="6" t="s">
        <v>396</v>
      </c>
      <c r="C191" s="6" t="s">
        <v>398</v>
      </c>
      <c r="D191" s="3">
        <v>1.0</v>
      </c>
      <c r="E191" s="3">
        <v>173.0</v>
      </c>
      <c r="F191" s="3">
        <v>213.0</v>
      </c>
      <c r="G191" s="3">
        <v>3.0</v>
      </c>
      <c r="H191" s="3" t="s">
        <v>1465</v>
      </c>
      <c r="I191" s="6">
        <v>24.0</v>
      </c>
      <c r="J191" s="6">
        <v>21.0</v>
      </c>
      <c r="K191" s="6">
        <v>18.0</v>
      </c>
      <c r="L191" s="6">
        <v>17.0</v>
      </c>
      <c r="M191" s="6">
        <v>18.0</v>
      </c>
      <c r="N191" s="6">
        <v>41.0</v>
      </c>
      <c r="O191" s="6"/>
      <c r="P191" s="6">
        <v>12.0</v>
      </c>
      <c r="Q191" s="6">
        <v>22.0</v>
      </c>
    </row>
    <row r="192" ht="15.75" customHeight="1">
      <c r="A192" s="7">
        <v>5.0800564E8</v>
      </c>
      <c r="B192" s="6" t="s">
        <v>396</v>
      </c>
      <c r="C192" s="6" t="s">
        <v>400</v>
      </c>
      <c r="D192" s="3">
        <v>1.0</v>
      </c>
      <c r="E192" s="3">
        <v>178.0</v>
      </c>
      <c r="F192" s="3">
        <v>213.0</v>
      </c>
      <c r="G192" s="3">
        <v>4.0</v>
      </c>
      <c r="H192" s="3" t="s">
        <v>1466</v>
      </c>
      <c r="I192" s="6">
        <v>25.0</v>
      </c>
      <c r="J192" s="6">
        <v>20.0</v>
      </c>
      <c r="K192" s="6">
        <v>15.0</v>
      </c>
      <c r="L192" s="6">
        <v>19.0</v>
      </c>
      <c r="M192" s="6">
        <v>17.0</v>
      </c>
      <c r="N192" s="6">
        <v>43.0</v>
      </c>
      <c r="O192" s="6"/>
      <c r="P192" s="6">
        <v>13.0</v>
      </c>
      <c r="Q192" s="6">
        <v>26.0</v>
      </c>
    </row>
    <row r="193" ht="15.75" customHeight="1">
      <c r="A193" s="7">
        <v>5.0800998E8</v>
      </c>
      <c r="B193" s="6" t="s">
        <v>396</v>
      </c>
      <c r="C193" s="6" t="s">
        <v>401</v>
      </c>
      <c r="D193" s="3">
        <v>2.0</v>
      </c>
      <c r="E193" s="3">
        <v>143.0</v>
      </c>
      <c r="F193" s="3">
        <v>197.0</v>
      </c>
      <c r="G193" s="3">
        <v>3.0</v>
      </c>
      <c r="H193" s="3" t="s">
        <v>1465</v>
      </c>
      <c r="I193" s="6">
        <v>25.0</v>
      </c>
      <c r="J193" s="6">
        <v>20.0</v>
      </c>
      <c r="K193" s="6">
        <v>14.0</v>
      </c>
      <c r="L193" s="6">
        <v>17.0</v>
      </c>
      <c r="M193" s="6">
        <v>14.0</v>
      </c>
      <c r="N193" s="6">
        <v>23.0</v>
      </c>
      <c r="O193" s="6"/>
      <c r="P193" s="6">
        <v>11.0</v>
      </c>
      <c r="Q193" s="6">
        <v>19.0</v>
      </c>
    </row>
    <row r="194" ht="15.75" customHeight="1">
      <c r="A194" s="7">
        <v>5.08008828E8</v>
      </c>
      <c r="B194" s="6" t="s">
        <v>396</v>
      </c>
      <c r="C194" s="6" t="s">
        <v>402</v>
      </c>
      <c r="D194" s="3">
        <v>6.0</v>
      </c>
      <c r="E194" s="3">
        <v>146.0</v>
      </c>
      <c r="F194" s="3">
        <v>192.0</v>
      </c>
      <c r="G194" s="3">
        <v>3.0</v>
      </c>
      <c r="H194" s="3" t="s">
        <v>1465</v>
      </c>
      <c r="I194" s="6">
        <v>23.0</v>
      </c>
      <c r="J194" s="6">
        <v>20.0</v>
      </c>
      <c r="K194" s="6">
        <v>14.0</v>
      </c>
      <c r="L194" s="6">
        <v>20.0</v>
      </c>
      <c r="M194" s="6">
        <v>16.0</v>
      </c>
      <c r="N194" s="6">
        <v>22.0</v>
      </c>
      <c r="O194" s="6"/>
      <c r="P194" s="6">
        <v>8.0</v>
      </c>
      <c r="Q194" s="6">
        <v>23.0</v>
      </c>
    </row>
    <row r="195" ht="15.75" customHeight="1">
      <c r="A195" s="7">
        <v>5.0800925E8</v>
      </c>
      <c r="B195" s="6" t="s">
        <v>396</v>
      </c>
      <c r="C195" s="6" t="s">
        <v>403</v>
      </c>
      <c r="D195" s="3">
        <v>1.0</v>
      </c>
      <c r="E195" s="3">
        <v>154.0</v>
      </c>
      <c r="F195" s="3">
        <v>213.0</v>
      </c>
      <c r="G195" s="3">
        <v>3.0</v>
      </c>
      <c r="H195" s="3" t="s">
        <v>1465</v>
      </c>
      <c r="I195" s="6">
        <v>25.0</v>
      </c>
      <c r="J195" s="6">
        <v>17.0</v>
      </c>
      <c r="K195" s="6">
        <v>17.0</v>
      </c>
      <c r="L195" s="6">
        <v>18.0</v>
      </c>
      <c r="M195" s="6">
        <v>16.0</v>
      </c>
      <c r="N195" s="6">
        <v>30.0</v>
      </c>
      <c r="O195" s="6"/>
      <c r="P195" s="6">
        <v>10.0</v>
      </c>
      <c r="Q195" s="6">
        <v>21.0</v>
      </c>
    </row>
    <row r="196" ht="15.75" customHeight="1">
      <c r="A196" s="7">
        <v>5.08008507E8</v>
      </c>
      <c r="B196" s="6" t="s">
        <v>396</v>
      </c>
      <c r="C196" s="6" t="s">
        <v>404</v>
      </c>
      <c r="D196" s="3">
        <v>6.0</v>
      </c>
      <c r="E196" s="3">
        <v>114.0</v>
      </c>
      <c r="F196" s="3">
        <v>192.0</v>
      </c>
      <c r="G196" s="3">
        <v>2.0</v>
      </c>
      <c r="H196" s="3" t="s">
        <v>1467</v>
      </c>
      <c r="I196" s="6">
        <v>14.0</v>
      </c>
      <c r="J196" s="6">
        <v>16.0</v>
      </c>
      <c r="K196" s="6">
        <v>10.0</v>
      </c>
      <c r="L196" s="6">
        <v>19.0</v>
      </c>
      <c r="M196" s="6">
        <v>13.0</v>
      </c>
      <c r="N196" s="6">
        <v>19.0</v>
      </c>
      <c r="O196" s="6"/>
      <c r="P196" s="6">
        <v>9.0</v>
      </c>
      <c r="Q196" s="6">
        <v>14.0</v>
      </c>
    </row>
    <row r="197" ht="15.75" customHeight="1">
      <c r="A197" s="7">
        <v>5.08008585E8</v>
      </c>
      <c r="B197" s="6" t="s">
        <v>396</v>
      </c>
      <c r="C197" s="6" t="s">
        <v>405</v>
      </c>
      <c r="D197" s="3">
        <v>1.0</v>
      </c>
      <c r="E197" s="3">
        <v>122.0</v>
      </c>
      <c r="F197" s="3">
        <v>213.0</v>
      </c>
      <c r="G197" s="3">
        <v>2.0</v>
      </c>
      <c r="H197" s="3" t="s">
        <v>1467</v>
      </c>
      <c r="I197" s="6">
        <v>17.0</v>
      </c>
      <c r="J197" s="6">
        <v>14.0</v>
      </c>
      <c r="K197" s="6">
        <v>10.0</v>
      </c>
      <c r="L197" s="6">
        <v>16.0</v>
      </c>
      <c r="M197" s="6">
        <v>14.0</v>
      </c>
      <c r="N197" s="6">
        <v>31.0</v>
      </c>
      <c r="O197" s="6"/>
      <c r="P197" s="6">
        <v>5.0</v>
      </c>
      <c r="Q197" s="6">
        <v>15.0</v>
      </c>
    </row>
    <row r="198" ht="15.75" customHeight="1">
      <c r="A198" s="7">
        <v>5.08008793E8</v>
      </c>
      <c r="B198" s="6" t="s">
        <v>396</v>
      </c>
      <c r="C198" s="6" t="s">
        <v>406</v>
      </c>
      <c r="D198" s="3">
        <v>6.0</v>
      </c>
      <c r="E198" s="3">
        <v>114.0</v>
      </c>
      <c r="F198" s="3">
        <v>192.0</v>
      </c>
      <c r="G198" s="3">
        <v>2.0</v>
      </c>
      <c r="H198" s="3" t="s">
        <v>1467</v>
      </c>
      <c r="I198" s="6">
        <v>21.0</v>
      </c>
      <c r="J198" s="6">
        <v>13.0</v>
      </c>
      <c r="K198" s="6">
        <v>9.0</v>
      </c>
      <c r="L198" s="6">
        <v>15.0</v>
      </c>
      <c r="M198" s="6">
        <v>15.0</v>
      </c>
      <c r="N198" s="6">
        <v>15.0</v>
      </c>
      <c r="O198" s="6"/>
      <c r="P198" s="6">
        <v>8.0</v>
      </c>
      <c r="Q198" s="6">
        <v>18.0</v>
      </c>
    </row>
    <row r="199" ht="15.75" customHeight="1">
      <c r="A199" s="7">
        <v>5.09006485E8</v>
      </c>
      <c r="B199" s="6" t="s">
        <v>407</v>
      </c>
      <c r="C199" s="6" t="s">
        <v>408</v>
      </c>
      <c r="D199" s="3">
        <v>2.0</v>
      </c>
      <c r="E199" s="3">
        <v>157.0</v>
      </c>
      <c r="F199" s="3">
        <v>197.0</v>
      </c>
      <c r="G199" s="3">
        <v>3.0</v>
      </c>
      <c r="H199" s="3" t="s">
        <v>1465</v>
      </c>
      <c r="I199" s="6">
        <v>24.0</v>
      </c>
      <c r="J199" s="6">
        <v>19.0</v>
      </c>
      <c r="K199" s="6">
        <v>15.0</v>
      </c>
      <c r="L199" s="6">
        <v>19.0</v>
      </c>
      <c r="M199" s="6">
        <v>17.0</v>
      </c>
      <c r="N199" s="6">
        <v>29.0</v>
      </c>
      <c r="O199" s="6"/>
      <c r="P199" s="6">
        <v>11.0</v>
      </c>
      <c r="Q199" s="6">
        <v>23.0</v>
      </c>
    </row>
    <row r="200" ht="15.75" customHeight="1">
      <c r="A200" s="7">
        <v>5.09006615E8</v>
      </c>
      <c r="B200" s="6" t="s">
        <v>407</v>
      </c>
      <c r="C200" s="6" t="s">
        <v>409</v>
      </c>
      <c r="D200" s="3">
        <v>2.0</v>
      </c>
      <c r="E200" s="3">
        <v>112.0</v>
      </c>
      <c r="F200" s="3">
        <v>197.0</v>
      </c>
      <c r="G200" s="3">
        <v>1.0</v>
      </c>
      <c r="H200" s="3" t="s">
        <v>1468</v>
      </c>
      <c r="I200" s="6">
        <v>22.0</v>
      </c>
      <c r="J200" s="6">
        <v>19.0</v>
      </c>
      <c r="K200" s="6">
        <v>9.0</v>
      </c>
      <c r="L200" s="6">
        <v>15.0</v>
      </c>
      <c r="M200" s="6">
        <v>14.0</v>
      </c>
      <c r="N200" s="6">
        <v>0.0</v>
      </c>
      <c r="O200" s="6"/>
      <c r="P200" s="6">
        <v>12.0</v>
      </c>
      <c r="Q200" s="6">
        <v>21.0</v>
      </c>
    </row>
    <row r="201" ht="15.75" customHeight="1">
      <c r="A201" s="7">
        <v>5.0900671E8</v>
      </c>
      <c r="B201" s="6" t="s">
        <v>407</v>
      </c>
      <c r="C201" s="6" t="s">
        <v>410</v>
      </c>
      <c r="D201" s="3">
        <v>3.0</v>
      </c>
      <c r="E201" s="3">
        <v>129.0</v>
      </c>
      <c r="F201" s="3">
        <v>182.0</v>
      </c>
      <c r="G201" s="3">
        <v>3.0</v>
      </c>
      <c r="H201" s="3" t="s">
        <v>1465</v>
      </c>
      <c r="I201" s="6">
        <v>20.0</v>
      </c>
      <c r="J201" s="6">
        <v>18.0</v>
      </c>
      <c r="K201" s="6">
        <v>13.0</v>
      </c>
      <c r="L201" s="6">
        <v>17.0</v>
      </c>
      <c r="M201" s="6">
        <v>15.0</v>
      </c>
      <c r="N201" s="6">
        <v>24.0</v>
      </c>
      <c r="O201" s="6"/>
      <c r="P201" s="6">
        <v>1.0</v>
      </c>
      <c r="Q201" s="6">
        <v>21.0</v>
      </c>
    </row>
    <row r="202" ht="15.75" customHeight="1">
      <c r="A202" s="7">
        <v>5.09006654E8</v>
      </c>
      <c r="B202" s="6" t="s">
        <v>407</v>
      </c>
      <c r="C202" s="6" t="s">
        <v>411</v>
      </c>
      <c r="D202" s="3">
        <v>2.0</v>
      </c>
      <c r="E202" s="3">
        <v>134.0</v>
      </c>
      <c r="F202" s="3">
        <v>197.0</v>
      </c>
      <c r="G202" s="3">
        <v>3.0</v>
      </c>
      <c r="H202" s="3" t="s">
        <v>1465</v>
      </c>
      <c r="I202" s="6">
        <v>22.0</v>
      </c>
      <c r="J202" s="6">
        <v>17.0</v>
      </c>
      <c r="K202" s="6">
        <v>13.0</v>
      </c>
      <c r="L202" s="6">
        <v>18.0</v>
      </c>
      <c r="M202" s="6">
        <v>11.0</v>
      </c>
      <c r="N202" s="6">
        <v>26.0</v>
      </c>
      <c r="O202" s="6"/>
      <c r="P202" s="6">
        <v>10.0</v>
      </c>
      <c r="Q202" s="6">
        <v>17.0</v>
      </c>
    </row>
    <row r="203" ht="15.75" customHeight="1">
      <c r="A203" s="7">
        <v>5.09006478E8</v>
      </c>
      <c r="B203" s="6" t="s">
        <v>407</v>
      </c>
      <c r="C203" s="6" t="s">
        <v>412</v>
      </c>
      <c r="D203" s="3">
        <v>1.0</v>
      </c>
      <c r="E203" s="3">
        <v>147.0</v>
      </c>
      <c r="F203" s="3">
        <v>213.0</v>
      </c>
      <c r="G203" s="3">
        <v>3.0</v>
      </c>
      <c r="H203" s="3" t="s">
        <v>1465</v>
      </c>
      <c r="I203" s="6">
        <v>17.0</v>
      </c>
      <c r="J203" s="6">
        <v>15.0</v>
      </c>
      <c r="K203" s="6">
        <v>15.0</v>
      </c>
      <c r="L203" s="6">
        <v>20.0</v>
      </c>
      <c r="M203" s="6">
        <v>20.0</v>
      </c>
      <c r="N203" s="6">
        <v>29.0</v>
      </c>
      <c r="O203" s="6"/>
      <c r="P203" s="6">
        <v>13.0</v>
      </c>
      <c r="Q203" s="6">
        <v>18.0</v>
      </c>
    </row>
    <row r="204" ht="15.75" customHeight="1">
      <c r="A204" s="7">
        <v>5.09006693E8</v>
      </c>
      <c r="B204" s="6" t="s">
        <v>407</v>
      </c>
      <c r="C204" s="6" t="s">
        <v>413</v>
      </c>
      <c r="D204" s="3">
        <v>2.0</v>
      </c>
      <c r="E204" s="3">
        <v>141.0</v>
      </c>
      <c r="F204" s="3">
        <v>197.0</v>
      </c>
      <c r="G204" s="3">
        <v>3.0</v>
      </c>
      <c r="H204" s="3" t="s">
        <v>1465</v>
      </c>
      <c r="I204" s="6">
        <v>21.0</v>
      </c>
      <c r="J204" s="6">
        <v>16.0</v>
      </c>
      <c r="K204" s="6">
        <v>13.0</v>
      </c>
      <c r="L204" s="6">
        <v>19.0</v>
      </c>
      <c r="M204" s="6">
        <v>14.0</v>
      </c>
      <c r="N204" s="6">
        <v>28.0</v>
      </c>
      <c r="O204" s="6"/>
      <c r="P204" s="6">
        <v>10.0</v>
      </c>
      <c r="Q204" s="6">
        <v>20.0</v>
      </c>
    </row>
    <row r="205" ht="15.75" customHeight="1">
      <c r="A205" s="7">
        <v>5.09006541E8</v>
      </c>
      <c r="B205" s="6" t="s">
        <v>407</v>
      </c>
      <c r="C205" s="6" t="s">
        <v>414</v>
      </c>
      <c r="D205" s="3">
        <v>4.0</v>
      </c>
      <c r="E205" s="3">
        <v>59.0</v>
      </c>
      <c r="F205" s="3">
        <v>166.0</v>
      </c>
      <c r="G205" s="3">
        <v>1.0</v>
      </c>
      <c r="H205" s="3" t="s">
        <v>1468</v>
      </c>
      <c r="I205" s="6">
        <v>15.0</v>
      </c>
      <c r="J205" s="6">
        <v>15.0</v>
      </c>
      <c r="K205" s="6">
        <v>0.0</v>
      </c>
      <c r="L205" s="6">
        <v>11.0</v>
      </c>
      <c r="M205" s="6">
        <v>8.0</v>
      </c>
      <c r="N205" s="6">
        <v>0.0</v>
      </c>
      <c r="O205" s="6"/>
      <c r="P205" s="6">
        <v>0.0</v>
      </c>
      <c r="Q205" s="6">
        <v>10.0</v>
      </c>
    </row>
    <row r="206" ht="15.75" customHeight="1">
      <c r="A206" s="7">
        <v>5.0900663E8</v>
      </c>
      <c r="B206" s="6" t="s">
        <v>407</v>
      </c>
      <c r="C206" s="6" t="s">
        <v>416</v>
      </c>
      <c r="D206" s="3">
        <v>6.0</v>
      </c>
      <c r="E206" s="3">
        <v>127.0</v>
      </c>
      <c r="F206" s="3">
        <v>192.0</v>
      </c>
      <c r="G206" s="3">
        <v>3.0</v>
      </c>
      <c r="H206" s="3" t="s">
        <v>1465</v>
      </c>
      <c r="I206" s="6">
        <v>23.0</v>
      </c>
      <c r="J206" s="6">
        <v>12.0</v>
      </c>
      <c r="K206" s="6">
        <v>12.0</v>
      </c>
      <c r="L206" s="6">
        <v>16.0</v>
      </c>
      <c r="M206" s="6">
        <v>13.0</v>
      </c>
      <c r="N206" s="6">
        <v>25.0</v>
      </c>
      <c r="O206" s="6"/>
      <c r="P206" s="6">
        <v>9.0</v>
      </c>
      <c r="Q206" s="6">
        <v>17.0</v>
      </c>
    </row>
    <row r="207" ht="15.75" customHeight="1">
      <c r="A207" s="7">
        <v>5.0910555E8</v>
      </c>
      <c r="B207" s="6" t="s">
        <v>407</v>
      </c>
      <c r="C207" s="6" t="s">
        <v>415</v>
      </c>
      <c r="D207" s="3">
        <v>10.0</v>
      </c>
      <c r="E207" s="3">
        <v>178.0</v>
      </c>
      <c r="F207" s="3">
        <v>195.0</v>
      </c>
      <c r="G207" s="3">
        <v>4.0</v>
      </c>
      <c r="H207" s="3" t="s">
        <v>1466</v>
      </c>
      <c r="I207" s="6">
        <v>29.0</v>
      </c>
      <c r="J207" s="6">
        <v>20.0</v>
      </c>
      <c r="K207" s="6">
        <v>16.0</v>
      </c>
      <c r="L207" s="6">
        <v>21.0</v>
      </c>
      <c r="M207" s="6">
        <v>16.0</v>
      </c>
      <c r="N207" s="6">
        <v>35.0</v>
      </c>
      <c r="O207" s="6"/>
      <c r="P207" s="6">
        <v>14.0</v>
      </c>
      <c r="Q207" s="6">
        <v>27.0</v>
      </c>
    </row>
    <row r="208" ht="15.75" customHeight="1">
      <c r="A208" s="7">
        <v>5.09006735E8</v>
      </c>
      <c r="B208" s="6" t="s">
        <v>407</v>
      </c>
      <c r="C208" s="6" t="s">
        <v>417</v>
      </c>
      <c r="D208" s="3">
        <v>6.0</v>
      </c>
      <c r="E208" s="3">
        <v>160.0</v>
      </c>
      <c r="F208" s="3">
        <v>192.0</v>
      </c>
      <c r="G208" s="3">
        <v>3.0</v>
      </c>
      <c r="H208" s="3" t="s">
        <v>1465</v>
      </c>
      <c r="I208" s="6">
        <v>27.0</v>
      </c>
      <c r="J208" s="6">
        <v>20.0</v>
      </c>
      <c r="K208" s="6">
        <v>16.0</v>
      </c>
      <c r="L208" s="6">
        <v>21.0</v>
      </c>
      <c r="M208" s="6">
        <v>18.0</v>
      </c>
      <c r="N208" s="6">
        <v>23.0</v>
      </c>
      <c r="O208" s="6"/>
      <c r="P208" s="6">
        <v>12.0</v>
      </c>
      <c r="Q208" s="6">
        <v>23.0</v>
      </c>
    </row>
    <row r="209" ht="15.75" customHeight="1">
      <c r="A209" s="7">
        <v>5.09006358E8</v>
      </c>
      <c r="B209" s="6" t="s">
        <v>407</v>
      </c>
      <c r="C209" s="6" t="s">
        <v>418</v>
      </c>
      <c r="D209" s="3">
        <v>2.0</v>
      </c>
      <c r="E209" s="3">
        <v>125.0</v>
      </c>
      <c r="F209" s="3">
        <v>197.0</v>
      </c>
      <c r="G209" s="3">
        <v>3.0</v>
      </c>
      <c r="H209" s="3" t="s">
        <v>1465</v>
      </c>
      <c r="I209" s="6">
        <v>16.0</v>
      </c>
      <c r="J209" s="6">
        <v>14.0</v>
      </c>
      <c r="K209" s="6">
        <v>14.0</v>
      </c>
      <c r="L209" s="6">
        <v>17.0</v>
      </c>
      <c r="M209" s="6">
        <v>17.0</v>
      </c>
      <c r="N209" s="6">
        <v>21.0</v>
      </c>
      <c r="O209" s="6"/>
      <c r="P209" s="6">
        <v>8.0</v>
      </c>
      <c r="Q209" s="6">
        <v>18.0</v>
      </c>
    </row>
    <row r="210" ht="15.75" customHeight="1">
      <c r="A210" s="7">
        <v>5.09006534E8</v>
      </c>
      <c r="B210" s="6" t="s">
        <v>407</v>
      </c>
      <c r="C210" s="6" t="s">
        <v>419</v>
      </c>
      <c r="D210" s="3">
        <v>1.0</v>
      </c>
      <c r="E210" s="3">
        <v>124.0</v>
      </c>
      <c r="F210" s="3">
        <v>213.0</v>
      </c>
      <c r="G210" s="3">
        <v>2.0</v>
      </c>
      <c r="H210" s="3" t="s">
        <v>1467</v>
      </c>
      <c r="I210" s="6">
        <v>14.0</v>
      </c>
      <c r="J210" s="6">
        <v>14.0</v>
      </c>
      <c r="K210" s="6">
        <v>11.0</v>
      </c>
      <c r="L210" s="6">
        <v>18.0</v>
      </c>
      <c r="M210" s="6">
        <v>15.0</v>
      </c>
      <c r="N210" s="6">
        <v>26.0</v>
      </c>
      <c r="O210" s="6"/>
      <c r="P210" s="6">
        <v>9.0</v>
      </c>
      <c r="Q210" s="6">
        <v>17.0</v>
      </c>
    </row>
    <row r="211" ht="15.75" customHeight="1">
      <c r="A211" s="7">
        <v>5.09006527E8</v>
      </c>
      <c r="B211" s="6" t="s">
        <v>407</v>
      </c>
      <c r="C211" s="6" t="s">
        <v>420</v>
      </c>
      <c r="D211" s="3">
        <v>2.0</v>
      </c>
      <c r="E211" s="3">
        <v>184.0</v>
      </c>
      <c r="F211" s="3">
        <v>197.0</v>
      </c>
      <c r="G211" s="3">
        <v>4.0</v>
      </c>
      <c r="H211" s="3" t="s">
        <v>1466</v>
      </c>
      <c r="I211" s="6">
        <v>28.0</v>
      </c>
      <c r="J211" s="6">
        <v>21.0</v>
      </c>
      <c r="K211" s="6">
        <v>18.0</v>
      </c>
      <c r="L211" s="6">
        <v>22.0</v>
      </c>
      <c r="M211" s="6">
        <v>20.0</v>
      </c>
      <c r="N211" s="6">
        <v>33.0</v>
      </c>
      <c r="O211" s="6"/>
      <c r="P211" s="6">
        <v>14.0</v>
      </c>
      <c r="Q211" s="6">
        <v>28.0</v>
      </c>
    </row>
    <row r="212" ht="15.75" customHeight="1">
      <c r="A212" s="7">
        <v>5.09006647E8</v>
      </c>
      <c r="B212" s="6" t="s">
        <v>407</v>
      </c>
      <c r="C212" s="6" t="s">
        <v>421</v>
      </c>
      <c r="D212" s="3">
        <v>4.0</v>
      </c>
      <c r="E212" s="3">
        <v>94.0</v>
      </c>
      <c r="F212" s="3">
        <v>166.0</v>
      </c>
      <c r="G212" s="3">
        <v>1.0</v>
      </c>
      <c r="H212" s="3" t="s">
        <v>1468</v>
      </c>
      <c r="I212" s="6">
        <v>22.0</v>
      </c>
      <c r="J212" s="6">
        <v>17.0</v>
      </c>
      <c r="K212" s="6">
        <v>9.0</v>
      </c>
      <c r="L212" s="6">
        <v>0.0</v>
      </c>
      <c r="M212" s="6">
        <v>15.0</v>
      </c>
      <c r="N212" s="6">
        <v>15.0</v>
      </c>
      <c r="O212" s="6"/>
      <c r="P212" s="6">
        <v>1.0</v>
      </c>
      <c r="Q212" s="6">
        <v>15.0</v>
      </c>
    </row>
    <row r="213" ht="15.75" customHeight="1">
      <c r="A213" s="7">
        <v>5.06065549E8</v>
      </c>
      <c r="B213" s="6" t="s">
        <v>407</v>
      </c>
      <c r="C213" s="6" t="s">
        <v>422</v>
      </c>
      <c r="D213" s="3">
        <v>2.0</v>
      </c>
      <c r="E213" s="3">
        <v>184.0</v>
      </c>
      <c r="F213" s="3">
        <v>197.0</v>
      </c>
      <c r="G213" s="3">
        <v>4.0</v>
      </c>
      <c r="H213" s="3" t="s">
        <v>1466</v>
      </c>
      <c r="I213" s="6">
        <v>30.0</v>
      </c>
      <c r="J213" s="6">
        <v>21.0</v>
      </c>
      <c r="K213" s="6">
        <v>17.0</v>
      </c>
      <c r="L213" s="6">
        <v>21.0</v>
      </c>
      <c r="M213" s="6">
        <v>20.0</v>
      </c>
      <c r="N213" s="6">
        <v>37.0</v>
      </c>
      <c r="O213" s="6"/>
      <c r="P213" s="6">
        <v>12.0</v>
      </c>
      <c r="Q213" s="6">
        <v>26.0</v>
      </c>
    </row>
    <row r="214" ht="15.75" customHeight="1">
      <c r="A214" s="7">
        <v>5.09006453E8</v>
      </c>
      <c r="B214" s="6" t="s">
        <v>407</v>
      </c>
      <c r="C214" s="6" t="s">
        <v>423</v>
      </c>
      <c r="D214" s="3">
        <v>6.0</v>
      </c>
      <c r="E214" s="3">
        <v>126.0</v>
      </c>
      <c r="F214" s="3">
        <v>192.0</v>
      </c>
      <c r="G214" s="3">
        <v>3.0</v>
      </c>
      <c r="H214" s="3" t="s">
        <v>1465</v>
      </c>
      <c r="I214" s="6">
        <v>18.0</v>
      </c>
      <c r="J214" s="6">
        <v>18.0</v>
      </c>
      <c r="K214" s="6">
        <v>11.0</v>
      </c>
      <c r="L214" s="6">
        <v>17.0</v>
      </c>
      <c r="M214" s="6">
        <v>15.0</v>
      </c>
      <c r="N214" s="6">
        <v>18.0</v>
      </c>
      <c r="O214" s="6"/>
      <c r="P214" s="6">
        <v>10.0</v>
      </c>
      <c r="Q214" s="6">
        <v>19.0</v>
      </c>
    </row>
    <row r="215" ht="15.75" customHeight="1">
      <c r="A215" s="7">
        <v>5.09006372E8</v>
      </c>
      <c r="B215" s="6" t="s">
        <v>407</v>
      </c>
      <c r="C215" s="6" t="s">
        <v>424</v>
      </c>
      <c r="D215" s="3">
        <v>1.0</v>
      </c>
      <c r="E215" s="3">
        <v>206.0</v>
      </c>
      <c r="F215" s="3">
        <v>213.0</v>
      </c>
      <c r="G215" s="3">
        <v>4.0</v>
      </c>
      <c r="H215" s="3" t="s">
        <v>1466</v>
      </c>
      <c r="I215" s="6">
        <v>30.0</v>
      </c>
      <c r="J215" s="6">
        <v>21.0</v>
      </c>
      <c r="K215" s="6">
        <v>19.0</v>
      </c>
      <c r="L215" s="6">
        <v>22.0</v>
      </c>
      <c r="M215" s="6">
        <v>24.0</v>
      </c>
      <c r="N215" s="6">
        <v>48.0</v>
      </c>
      <c r="O215" s="6"/>
      <c r="P215" s="6">
        <v>14.0</v>
      </c>
      <c r="Q215" s="6">
        <v>28.0</v>
      </c>
    </row>
    <row r="216" ht="15.75" customHeight="1">
      <c r="A216" s="7">
        <v>5.09006608E8</v>
      </c>
      <c r="B216" s="6" t="s">
        <v>407</v>
      </c>
      <c r="C216" s="6" t="s">
        <v>425</v>
      </c>
      <c r="D216" s="3">
        <v>1.0</v>
      </c>
      <c r="E216" s="3">
        <v>161.0</v>
      </c>
      <c r="F216" s="3">
        <v>213.0</v>
      </c>
      <c r="G216" s="3">
        <v>1.0</v>
      </c>
      <c r="H216" s="3" t="s">
        <v>1468</v>
      </c>
      <c r="I216" s="6">
        <v>0.0</v>
      </c>
      <c r="J216" s="6">
        <v>18.0</v>
      </c>
      <c r="K216" s="6">
        <v>18.0</v>
      </c>
      <c r="L216" s="6">
        <v>20.0</v>
      </c>
      <c r="M216" s="6">
        <v>21.0</v>
      </c>
      <c r="N216" s="6">
        <v>44.0</v>
      </c>
      <c r="O216" s="6"/>
      <c r="P216" s="6">
        <v>14.0</v>
      </c>
      <c r="Q216" s="6">
        <v>26.0</v>
      </c>
    </row>
    <row r="217" ht="15.75" customHeight="1">
      <c r="A217" s="7">
        <v>5.09006661E8</v>
      </c>
      <c r="B217" s="6" t="s">
        <v>407</v>
      </c>
      <c r="C217" s="6" t="s">
        <v>426</v>
      </c>
      <c r="D217" s="3">
        <v>6.0</v>
      </c>
      <c r="E217" s="3">
        <v>140.0</v>
      </c>
      <c r="F217" s="3">
        <v>192.0</v>
      </c>
      <c r="G217" s="3">
        <v>3.0</v>
      </c>
      <c r="H217" s="3" t="s">
        <v>1465</v>
      </c>
      <c r="I217" s="6">
        <v>24.0</v>
      </c>
      <c r="J217" s="6">
        <v>18.0</v>
      </c>
      <c r="K217" s="6">
        <v>10.0</v>
      </c>
      <c r="L217" s="6">
        <v>19.0</v>
      </c>
      <c r="M217" s="6">
        <v>16.0</v>
      </c>
      <c r="N217" s="6">
        <v>22.0</v>
      </c>
      <c r="O217" s="6"/>
      <c r="P217" s="6">
        <v>11.0</v>
      </c>
      <c r="Q217" s="6">
        <v>20.0</v>
      </c>
    </row>
    <row r="218" ht="15.75" customHeight="1">
      <c r="A218" s="7">
        <v>5.10008335E8</v>
      </c>
      <c r="B218" s="6" t="s">
        <v>427</v>
      </c>
      <c r="C218" s="6" t="s">
        <v>428</v>
      </c>
      <c r="D218" s="3">
        <v>1.0</v>
      </c>
      <c r="E218" s="3">
        <v>150.0</v>
      </c>
      <c r="F218" s="3">
        <v>213.0</v>
      </c>
      <c r="G218" s="3">
        <v>3.0</v>
      </c>
      <c r="H218" s="3" t="s">
        <v>1465</v>
      </c>
      <c r="I218" s="6">
        <v>21.0</v>
      </c>
      <c r="J218" s="6">
        <v>14.0</v>
      </c>
      <c r="K218" s="6">
        <v>12.0</v>
      </c>
      <c r="L218" s="6">
        <v>19.0</v>
      </c>
      <c r="M218" s="6">
        <v>17.0</v>
      </c>
      <c r="N218" s="6">
        <v>35.0</v>
      </c>
      <c r="O218" s="6"/>
      <c r="P218" s="6">
        <v>10.0</v>
      </c>
      <c r="Q218" s="6">
        <v>22.0</v>
      </c>
    </row>
    <row r="219" ht="15.75" customHeight="1">
      <c r="A219" s="7">
        <v>5.10008423E8</v>
      </c>
      <c r="B219" s="6" t="s">
        <v>427</v>
      </c>
      <c r="C219" s="6" t="s">
        <v>429</v>
      </c>
      <c r="D219" s="3">
        <v>1.0</v>
      </c>
      <c r="E219" s="3">
        <v>128.0</v>
      </c>
      <c r="F219" s="3">
        <v>213.0</v>
      </c>
      <c r="G219" s="3">
        <v>1.0</v>
      </c>
      <c r="H219" s="3" t="s">
        <v>1468</v>
      </c>
      <c r="I219" s="6">
        <v>21.0</v>
      </c>
      <c r="J219" s="6">
        <v>15.0</v>
      </c>
      <c r="K219" s="6">
        <v>14.0</v>
      </c>
      <c r="L219" s="6">
        <v>16.0</v>
      </c>
      <c r="M219" s="6">
        <v>14.0</v>
      </c>
      <c r="N219" s="6">
        <v>31.0</v>
      </c>
      <c r="O219" s="6"/>
      <c r="P219" s="6">
        <v>0.0</v>
      </c>
      <c r="Q219" s="6">
        <v>17.0</v>
      </c>
    </row>
    <row r="220" ht="15.75" customHeight="1">
      <c r="A220" s="7">
        <v>5.10008649E8</v>
      </c>
      <c r="B220" s="6" t="s">
        <v>427</v>
      </c>
      <c r="C220" s="6" t="s">
        <v>430</v>
      </c>
      <c r="D220" s="3">
        <v>1.0</v>
      </c>
      <c r="E220" s="3">
        <v>139.0</v>
      </c>
      <c r="F220" s="3">
        <v>213.0</v>
      </c>
      <c r="G220" s="3">
        <v>3.0</v>
      </c>
      <c r="H220" s="3" t="s">
        <v>1465</v>
      </c>
      <c r="I220" s="6">
        <v>24.0</v>
      </c>
      <c r="J220" s="6">
        <v>12.0</v>
      </c>
      <c r="K220" s="6">
        <v>11.0</v>
      </c>
      <c r="L220" s="6">
        <v>15.0</v>
      </c>
      <c r="M220" s="6">
        <v>15.0</v>
      </c>
      <c r="N220" s="6">
        <v>33.0</v>
      </c>
      <c r="O220" s="6"/>
      <c r="P220" s="6">
        <v>11.0</v>
      </c>
      <c r="Q220" s="6">
        <v>18.0</v>
      </c>
    </row>
    <row r="221" ht="15.75" customHeight="1">
      <c r="A221" s="7">
        <v>5.10008293E8</v>
      </c>
      <c r="B221" s="6" t="s">
        <v>427</v>
      </c>
      <c r="C221" s="6" t="s">
        <v>431</v>
      </c>
      <c r="D221" s="3">
        <v>1.0</v>
      </c>
      <c r="E221" s="3">
        <v>157.0</v>
      </c>
      <c r="F221" s="3">
        <v>213.0</v>
      </c>
      <c r="G221" s="3">
        <v>3.0</v>
      </c>
      <c r="H221" s="3" t="s">
        <v>1465</v>
      </c>
      <c r="I221" s="6">
        <v>24.0</v>
      </c>
      <c r="J221" s="6">
        <v>18.0</v>
      </c>
      <c r="K221" s="6">
        <v>15.0</v>
      </c>
      <c r="L221" s="6">
        <v>18.0</v>
      </c>
      <c r="M221" s="6">
        <v>15.0</v>
      </c>
      <c r="N221" s="6">
        <v>36.0</v>
      </c>
      <c r="O221" s="6"/>
      <c r="P221" s="6">
        <v>12.0</v>
      </c>
      <c r="Q221" s="6">
        <v>19.0</v>
      </c>
    </row>
    <row r="222" ht="15.75" customHeight="1">
      <c r="A222" s="7">
        <v>5.10008688E8</v>
      </c>
      <c r="B222" s="6" t="s">
        <v>427</v>
      </c>
      <c r="C222" s="6" t="s">
        <v>432</v>
      </c>
      <c r="D222" s="3">
        <v>1.0</v>
      </c>
      <c r="E222" s="3">
        <v>159.0</v>
      </c>
      <c r="F222" s="3">
        <v>213.0</v>
      </c>
      <c r="G222" s="3">
        <v>3.0</v>
      </c>
      <c r="H222" s="3" t="s">
        <v>1465</v>
      </c>
      <c r="I222" s="6">
        <v>21.0</v>
      </c>
      <c r="J222" s="6">
        <v>16.0</v>
      </c>
      <c r="K222" s="6">
        <v>15.0</v>
      </c>
      <c r="L222" s="6">
        <v>19.0</v>
      </c>
      <c r="M222" s="6">
        <v>19.0</v>
      </c>
      <c r="N222" s="6">
        <v>33.0</v>
      </c>
      <c r="O222" s="6"/>
      <c r="P222" s="6">
        <v>13.0</v>
      </c>
      <c r="Q222" s="6">
        <v>23.0</v>
      </c>
    </row>
    <row r="223" ht="15.75" customHeight="1">
      <c r="A223" s="7">
        <v>5.10008462E8</v>
      </c>
      <c r="B223" s="6" t="s">
        <v>427</v>
      </c>
      <c r="C223" s="6" t="s">
        <v>433</v>
      </c>
      <c r="D223" s="3">
        <v>1.0</v>
      </c>
      <c r="E223" s="3">
        <v>178.0</v>
      </c>
      <c r="F223" s="3">
        <v>213.0</v>
      </c>
      <c r="G223" s="3">
        <v>4.0</v>
      </c>
      <c r="H223" s="3" t="s">
        <v>1466</v>
      </c>
      <c r="I223" s="6">
        <v>26.0</v>
      </c>
      <c r="J223" s="6">
        <v>19.0</v>
      </c>
      <c r="K223" s="6">
        <v>16.0</v>
      </c>
      <c r="L223" s="6">
        <v>19.0</v>
      </c>
      <c r="M223" s="6">
        <v>21.0</v>
      </c>
      <c r="N223" s="6">
        <v>40.0</v>
      </c>
      <c r="O223" s="6"/>
      <c r="P223" s="6">
        <v>12.0</v>
      </c>
      <c r="Q223" s="6">
        <v>25.0</v>
      </c>
    </row>
    <row r="224" ht="15.75" customHeight="1">
      <c r="A224" s="7">
        <v>5.10008367E8</v>
      </c>
      <c r="B224" s="6" t="s">
        <v>427</v>
      </c>
      <c r="C224" s="6" t="s">
        <v>434</v>
      </c>
      <c r="D224" s="3">
        <v>1.0</v>
      </c>
      <c r="E224" s="3">
        <v>156.0</v>
      </c>
      <c r="F224" s="3">
        <v>213.0</v>
      </c>
      <c r="G224" s="3">
        <v>3.0</v>
      </c>
      <c r="H224" s="3" t="s">
        <v>1465</v>
      </c>
      <c r="I224" s="6">
        <v>22.0</v>
      </c>
      <c r="J224" s="6">
        <v>16.0</v>
      </c>
      <c r="K224" s="6">
        <v>13.0</v>
      </c>
      <c r="L224" s="6">
        <v>18.0</v>
      </c>
      <c r="M224" s="6">
        <v>18.0</v>
      </c>
      <c r="N224" s="6">
        <v>40.0</v>
      </c>
      <c r="O224" s="6"/>
      <c r="P224" s="6">
        <v>11.0</v>
      </c>
      <c r="Q224" s="6">
        <v>18.0</v>
      </c>
    </row>
    <row r="225" ht="15.75" customHeight="1">
      <c r="A225" s="7">
        <v>5.10008663E8</v>
      </c>
      <c r="B225" s="6" t="s">
        <v>427</v>
      </c>
      <c r="C225" s="6" t="s">
        <v>435</v>
      </c>
      <c r="D225" s="3">
        <v>1.0</v>
      </c>
      <c r="E225" s="3">
        <v>185.0</v>
      </c>
      <c r="F225" s="3">
        <v>213.0</v>
      </c>
      <c r="G225" s="3">
        <v>4.0</v>
      </c>
      <c r="H225" s="3" t="s">
        <v>1466</v>
      </c>
      <c r="I225" s="6">
        <v>27.0</v>
      </c>
      <c r="J225" s="6">
        <v>20.0</v>
      </c>
      <c r="K225" s="6">
        <v>17.0</v>
      </c>
      <c r="L225" s="6">
        <v>21.0</v>
      </c>
      <c r="M225" s="6">
        <v>20.0</v>
      </c>
      <c r="N225" s="6">
        <v>40.0</v>
      </c>
      <c r="O225" s="6"/>
      <c r="P225" s="6">
        <v>13.0</v>
      </c>
      <c r="Q225" s="6">
        <v>27.0</v>
      </c>
    </row>
    <row r="226" ht="15.75" customHeight="1">
      <c r="A226" s="7">
        <v>5.10008656E8</v>
      </c>
      <c r="B226" s="6" t="s">
        <v>427</v>
      </c>
      <c r="C226" s="6" t="s">
        <v>436</v>
      </c>
      <c r="D226" s="3">
        <v>1.0</v>
      </c>
      <c r="E226" s="3">
        <v>148.0</v>
      </c>
      <c r="F226" s="3">
        <v>213.0</v>
      </c>
      <c r="G226" s="3">
        <v>3.0</v>
      </c>
      <c r="H226" s="3" t="s">
        <v>1465</v>
      </c>
      <c r="I226" s="6">
        <v>25.0</v>
      </c>
      <c r="J226" s="6">
        <v>17.0</v>
      </c>
      <c r="K226" s="6">
        <v>14.0</v>
      </c>
      <c r="L226" s="6">
        <v>18.0</v>
      </c>
      <c r="M226" s="6">
        <v>16.0</v>
      </c>
      <c r="N226" s="6">
        <v>28.0</v>
      </c>
      <c r="O226" s="6"/>
      <c r="P226" s="6">
        <v>10.0</v>
      </c>
      <c r="Q226" s="6">
        <v>20.0</v>
      </c>
    </row>
    <row r="227" ht="15.75" customHeight="1">
      <c r="A227" s="7">
        <v>5.10008215E8</v>
      </c>
      <c r="B227" s="6" t="s">
        <v>427</v>
      </c>
      <c r="C227" s="6" t="s">
        <v>437</v>
      </c>
      <c r="D227" s="3">
        <v>2.0</v>
      </c>
      <c r="E227" s="3">
        <v>167.0</v>
      </c>
      <c r="F227" s="3">
        <v>197.0</v>
      </c>
      <c r="G227" s="3">
        <v>4.0</v>
      </c>
      <c r="H227" s="3" t="s">
        <v>1466</v>
      </c>
      <c r="I227" s="6">
        <v>28.0</v>
      </c>
      <c r="J227" s="6">
        <v>19.0</v>
      </c>
      <c r="K227" s="6">
        <v>13.0</v>
      </c>
      <c r="L227" s="6">
        <v>20.0</v>
      </c>
      <c r="M227" s="6">
        <v>19.0</v>
      </c>
      <c r="N227" s="6">
        <v>35.0</v>
      </c>
      <c r="O227" s="6"/>
      <c r="P227" s="6">
        <v>9.0</v>
      </c>
      <c r="Q227" s="6">
        <v>24.0</v>
      </c>
    </row>
    <row r="228" ht="15.75" customHeight="1">
      <c r="A228" s="7">
        <v>5.10008247E8</v>
      </c>
      <c r="B228" s="6" t="s">
        <v>427</v>
      </c>
      <c r="C228" s="6" t="s">
        <v>438</v>
      </c>
      <c r="D228" s="3">
        <v>1.0</v>
      </c>
      <c r="E228" s="3">
        <v>117.0</v>
      </c>
      <c r="F228" s="3">
        <v>213.0</v>
      </c>
      <c r="G228" s="3">
        <v>1.0</v>
      </c>
      <c r="H228" s="3" t="s">
        <v>1468</v>
      </c>
      <c r="I228" s="6">
        <v>19.0</v>
      </c>
      <c r="J228" s="6">
        <v>16.0</v>
      </c>
      <c r="K228" s="6">
        <v>15.0</v>
      </c>
      <c r="L228" s="6">
        <v>20.0</v>
      </c>
      <c r="M228" s="6">
        <v>14.0</v>
      </c>
      <c r="N228" s="6">
        <v>0.0</v>
      </c>
      <c r="O228" s="6"/>
      <c r="P228" s="6">
        <v>14.0</v>
      </c>
      <c r="Q228" s="6">
        <v>19.0</v>
      </c>
    </row>
    <row r="229" ht="15.75" customHeight="1">
      <c r="A229" s="7">
        <v>5.10008247E8</v>
      </c>
      <c r="B229" s="6" t="s">
        <v>427</v>
      </c>
      <c r="C229" s="6" t="s">
        <v>438</v>
      </c>
      <c r="D229" s="3">
        <v>3.0</v>
      </c>
      <c r="E229" s="3">
        <v>147.0</v>
      </c>
      <c r="F229" s="3">
        <v>182.0</v>
      </c>
      <c r="G229" s="3">
        <v>3.0</v>
      </c>
      <c r="H229" s="3" t="s">
        <v>1465</v>
      </c>
      <c r="I229" s="6">
        <v>23.0</v>
      </c>
      <c r="J229" s="6">
        <v>16.0</v>
      </c>
      <c r="K229" s="6">
        <v>15.0</v>
      </c>
      <c r="L229" s="6">
        <v>20.0</v>
      </c>
      <c r="M229" s="6">
        <v>18.0</v>
      </c>
      <c r="N229" s="6">
        <v>32.0</v>
      </c>
      <c r="O229" s="6"/>
      <c r="P229" s="6">
        <v>1.0</v>
      </c>
      <c r="Q229" s="6">
        <v>22.0</v>
      </c>
    </row>
    <row r="230" ht="15.75" customHeight="1">
      <c r="A230" s="7">
        <v>5.1000872E8</v>
      </c>
      <c r="B230" s="6" t="s">
        <v>427</v>
      </c>
      <c r="C230" s="6" t="s">
        <v>439</v>
      </c>
      <c r="D230" s="3">
        <v>1.0</v>
      </c>
      <c r="E230" s="3">
        <v>137.0</v>
      </c>
      <c r="F230" s="3">
        <v>213.0</v>
      </c>
      <c r="G230" s="3">
        <v>3.0</v>
      </c>
      <c r="H230" s="3" t="s">
        <v>1465</v>
      </c>
      <c r="I230" s="6">
        <v>18.0</v>
      </c>
      <c r="J230" s="6">
        <v>16.0</v>
      </c>
      <c r="K230" s="6">
        <v>12.0</v>
      </c>
      <c r="L230" s="6">
        <v>16.0</v>
      </c>
      <c r="M230" s="6">
        <v>13.0</v>
      </c>
      <c r="N230" s="6">
        <v>32.0</v>
      </c>
      <c r="O230" s="6"/>
      <c r="P230" s="6">
        <v>10.0</v>
      </c>
      <c r="Q230" s="6">
        <v>20.0</v>
      </c>
    </row>
    <row r="231" ht="15.75" customHeight="1">
      <c r="A231" s="7">
        <v>5.10008536E8</v>
      </c>
      <c r="B231" s="6" t="s">
        <v>427</v>
      </c>
      <c r="C231" s="6" t="s">
        <v>440</v>
      </c>
      <c r="D231" s="3">
        <v>2.0</v>
      </c>
      <c r="E231" s="3">
        <v>171.0</v>
      </c>
      <c r="F231" s="3">
        <v>197.0</v>
      </c>
      <c r="G231" s="3">
        <v>4.0</v>
      </c>
      <c r="H231" s="3" t="s">
        <v>1466</v>
      </c>
      <c r="I231" s="6">
        <v>29.0</v>
      </c>
      <c r="J231" s="6">
        <v>17.0</v>
      </c>
      <c r="K231" s="6">
        <v>15.0</v>
      </c>
      <c r="L231" s="6">
        <v>20.0</v>
      </c>
      <c r="M231" s="6">
        <v>19.0</v>
      </c>
      <c r="N231" s="6">
        <v>31.0</v>
      </c>
      <c r="O231" s="6"/>
      <c r="P231" s="6">
        <v>14.0</v>
      </c>
      <c r="Q231" s="6">
        <v>26.0</v>
      </c>
    </row>
    <row r="232" ht="15.75" customHeight="1">
      <c r="A232" s="7">
        <v>5.10008342E8</v>
      </c>
      <c r="B232" s="6" t="s">
        <v>427</v>
      </c>
      <c r="C232" s="6" t="s">
        <v>441</v>
      </c>
      <c r="D232" s="3">
        <v>1.0</v>
      </c>
      <c r="E232" s="3">
        <v>92.0</v>
      </c>
      <c r="F232" s="3">
        <v>213.0</v>
      </c>
      <c r="G232" s="3">
        <v>1.0</v>
      </c>
      <c r="H232" s="3" t="s">
        <v>1468</v>
      </c>
      <c r="I232" s="6">
        <v>19.0</v>
      </c>
      <c r="J232" s="6">
        <v>13.0</v>
      </c>
      <c r="K232" s="6">
        <v>10.0</v>
      </c>
      <c r="L232" s="6">
        <v>14.0</v>
      </c>
      <c r="M232" s="6">
        <v>13.0</v>
      </c>
      <c r="N232" s="6">
        <v>0.0</v>
      </c>
      <c r="O232" s="6"/>
      <c r="P232" s="6">
        <v>7.0</v>
      </c>
      <c r="Q232" s="6">
        <v>16.0</v>
      </c>
    </row>
    <row r="233" ht="15.75" customHeight="1">
      <c r="A233" s="7">
        <v>5.10008381E8</v>
      </c>
      <c r="B233" s="6" t="s">
        <v>427</v>
      </c>
      <c r="C233" s="6" t="s">
        <v>442</v>
      </c>
      <c r="D233" s="3">
        <v>4.0</v>
      </c>
      <c r="E233" s="3">
        <v>117.0</v>
      </c>
      <c r="F233" s="3">
        <v>166.0</v>
      </c>
      <c r="G233" s="3">
        <v>3.0</v>
      </c>
      <c r="H233" s="3" t="s">
        <v>1465</v>
      </c>
      <c r="I233" s="6">
        <v>22.0</v>
      </c>
      <c r="J233" s="6">
        <v>14.0</v>
      </c>
      <c r="K233" s="6">
        <v>11.0</v>
      </c>
      <c r="L233" s="6">
        <v>16.0</v>
      </c>
      <c r="M233" s="6">
        <v>16.0</v>
      </c>
      <c r="N233" s="6">
        <v>19.0</v>
      </c>
      <c r="O233" s="6"/>
      <c r="P233" s="6">
        <v>1.0</v>
      </c>
      <c r="Q233" s="6">
        <v>18.0</v>
      </c>
    </row>
    <row r="234" ht="15.75" customHeight="1">
      <c r="A234" s="7">
        <v>5.10008286E8</v>
      </c>
      <c r="B234" s="6" t="s">
        <v>427</v>
      </c>
      <c r="C234" s="6" t="s">
        <v>443</v>
      </c>
      <c r="D234" s="3">
        <v>1.0</v>
      </c>
      <c r="E234" s="3">
        <v>131.0</v>
      </c>
      <c r="F234" s="3">
        <v>213.0</v>
      </c>
      <c r="G234" s="3">
        <v>1.0</v>
      </c>
      <c r="H234" s="3" t="s">
        <v>1468</v>
      </c>
      <c r="I234" s="6">
        <v>22.0</v>
      </c>
      <c r="J234" s="6">
        <v>18.0</v>
      </c>
      <c r="K234" s="6">
        <v>16.0</v>
      </c>
      <c r="L234" s="6">
        <v>22.0</v>
      </c>
      <c r="M234" s="6">
        <v>20.0</v>
      </c>
      <c r="N234" s="6">
        <v>0.0</v>
      </c>
      <c r="O234" s="6"/>
      <c r="P234" s="6">
        <v>10.0</v>
      </c>
      <c r="Q234" s="6">
        <v>23.0</v>
      </c>
    </row>
    <row r="235" ht="15.75" customHeight="1">
      <c r="A235" s="7">
        <v>5.10008286E8</v>
      </c>
      <c r="B235" s="6" t="s">
        <v>427</v>
      </c>
      <c r="C235" s="6" t="s">
        <v>443</v>
      </c>
      <c r="D235" s="3">
        <v>2.0</v>
      </c>
      <c r="E235" s="3">
        <v>168.0</v>
      </c>
      <c r="F235" s="3">
        <v>197.0</v>
      </c>
      <c r="G235" s="3">
        <v>4.0</v>
      </c>
      <c r="H235" s="3" t="s">
        <v>1466</v>
      </c>
      <c r="I235" s="6">
        <v>25.0</v>
      </c>
      <c r="J235" s="6">
        <v>21.0</v>
      </c>
      <c r="K235" s="6">
        <v>16.0</v>
      </c>
      <c r="L235" s="6">
        <v>21.0</v>
      </c>
      <c r="M235" s="6">
        <v>21.0</v>
      </c>
      <c r="N235" s="6">
        <v>32.0</v>
      </c>
      <c r="O235" s="6"/>
      <c r="P235" s="6">
        <v>10.0</v>
      </c>
      <c r="Q235" s="6">
        <v>22.0</v>
      </c>
    </row>
    <row r="236" ht="15.75" customHeight="1">
      <c r="A236" s="7">
        <v>5.10008279E8</v>
      </c>
      <c r="B236" s="6" t="s">
        <v>427</v>
      </c>
      <c r="C236" s="6" t="s">
        <v>444</v>
      </c>
      <c r="D236" s="3">
        <v>2.0</v>
      </c>
      <c r="E236" s="3">
        <v>161.0</v>
      </c>
      <c r="F236" s="3">
        <v>197.0</v>
      </c>
      <c r="G236" s="3">
        <v>3.0</v>
      </c>
      <c r="H236" s="3" t="s">
        <v>1465</v>
      </c>
      <c r="I236" s="6">
        <v>24.0</v>
      </c>
      <c r="J236" s="6">
        <v>18.0</v>
      </c>
      <c r="K236" s="6">
        <v>14.0</v>
      </c>
      <c r="L236" s="6">
        <v>19.0</v>
      </c>
      <c r="M236" s="6">
        <v>18.0</v>
      </c>
      <c r="N236" s="6">
        <v>31.0</v>
      </c>
      <c r="O236" s="6"/>
      <c r="P236" s="6">
        <v>14.0</v>
      </c>
      <c r="Q236" s="6">
        <v>23.0</v>
      </c>
    </row>
    <row r="237" ht="15.75" customHeight="1">
      <c r="A237" s="7">
        <v>5.10008543E8</v>
      </c>
      <c r="B237" s="6" t="s">
        <v>427</v>
      </c>
      <c r="C237" s="6" t="s">
        <v>445</v>
      </c>
      <c r="D237" s="3">
        <v>5.0</v>
      </c>
      <c r="E237" s="3">
        <v>146.0</v>
      </c>
      <c r="F237" s="3">
        <v>208.0</v>
      </c>
      <c r="G237" s="3">
        <v>3.0</v>
      </c>
      <c r="H237" s="3" t="s">
        <v>1465</v>
      </c>
      <c r="I237" s="6">
        <v>22.0</v>
      </c>
      <c r="J237" s="6">
        <v>14.0</v>
      </c>
      <c r="K237" s="6">
        <v>13.0</v>
      </c>
      <c r="L237" s="6">
        <v>19.0</v>
      </c>
      <c r="M237" s="6">
        <v>17.0</v>
      </c>
      <c r="N237" s="6">
        <v>28.0</v>
      </c>
      <c r="O237" s="6"/>
      <c r="P237" s="6">
        <v>13.0</v>
      </c>
      <c r="Q237" s="6">
        <v>20.0</v>
      </c>
    </row>
    <row r="238" ht="15.75" customHeight="1">
      <c r="A238" s="7">
        <v>5.10008303E8</v>
      </c>
      <c r="B238" s="6" t="s">
        <v>427</v>
      </c>
      <c r="C238" s="6" t="s">
        <v>446</v>
      </c>
      <c r="D238" s="3">
        <v>1.0</v>
      </c>
      <c r="E238" s="3">
        <v>120.0</v>
      </c>
      <c r="F238" s="3">
        <v>213.0</v>
      </c>
      <c r="G238" s="3">
        <v>2.0</v>
      </c>
      <c r="H238" s="3" t="s">
        <v>1467</v>
      </c>
      <c r="I238" s="6">
        <v>21.0</v>
      </c>
      <c r="J238" s="6">
        <v>12.0</v>
      </c>
      <c r="K238" s="6">
        <v>13.0</v>
      </c>
      <c r="L238" s="6">
        <v>15.0</v>
      </c>
      <c r="M238" s="6">
        <v>13.0</v>
      </c>
      <c r="N238" s="6">
        <v>22.0</v>
      </c>
      <c r="O238" s="6"/>
      <c r="P238" s="6">
        <v>9.0</v>
      </c>
      <c r="Q238" s="6">
        <v>15.0</v>
      </c>
    </row>
    <row r="239" ht="15.75" customHeight="1">
      <c r="A239" s="7">
        <v>5.10008409E8</v>
      </c>
      <c r="B239" s="6" t="s">
        <v>427</v>
      </c>
      <c r="C239" s="6" t="s">
        <v>447</v>
      </c>
      <c r="D239" s="3">
        <v>1.0</v>
      </c>
      <c r="E239" s="3">
        <v>138.0</v>
      </c>
      <c r="F239" s="3">
        <v>213.0</v>
      </c>
      <c r="G239" s="3">
        <v>3.0</v>
      </c>
      <c r="H239" s="3" t="s">
        <v>1465</v>
      </c>
      <c r="I239" s="6">
        <v>20.0</v>
      </c>
      <c r="J239" s="6">
        <v>14.0</v>
      </c>
      <c r="K239" s="6">
        <v>13.0</v>
      </c>
      <c r="L239" s="6">
        <v>15.0</v>
      </c>
      <c r="M239" s="6">
        <v>18.0</v>
      </c>
      <c r="N239" s="6">
        <v>29.0</v>
      </c>
      <c r="O239" s="6"/>
      <c r="P239" s="6">
        <v>10.0</v>
      </c>
      <c r="Q239" s="6">
        <v>19.0</v>
      </c>
    </row>
    <row r="240" ht="15.75" customHeight="1">
      <c r="A240" s="7">
        <v>5.10008416E8</v>
      </c>
      <c r="B240" s="6" t="s">
        <v>427</v>
      </c>
      <c r="C240" s="6" t="s">
        <v>448</v>
      </c>
      <c r="D240" s="3">
        <v>1.0</v>
      </c>
      <c r="E240" s="3">
        <v>137.0</v>
      </c>
      <c r="F240" s="3">
        <v>213.0</v>
      </c>
      <c r="G240" s="3">
        <v>2.0</v>
      </c>
      <c r="H240" s="3" t="s">
        <v>1467</v>
      </c>
      <c r="I240" s="6">
        <v>18.0</v>
      </c>
      <c r="J240" s="6">
        <v>16.0</v>
      </c>
      <c r="K240" s="6">
        <v>11.0</v>
      </c>
      <c r="L240" s="6">
        <v>17.0</v>
      </c>
      <c r="M240" s="6">
        <v>17.0</v>
      </c>
      <c r="N240" s="6">
        <v>35.0</v>
      </c>
      <c r="O240" s="6"/>
      <c r="P240" s="6">
        <v>9.0</v>
      </c>
      <c r="Q240" s="6">
        <v>14.0</v>
      </c>
    </row>
    <row r="241" ht="15.75" customHeight="1">
      <c r="A241" s="7">
        <v>5.1000859E8</v>
      </c>
      <c r="B241" s="6" t="s">
        <v>427</v>
      </c>
      <c r="C241" s="6" t="s">
        <v>449</v>
      </c>
      <c r="D241" s="3">
        <v>1.0</v>
      </c>
      <c r="E241" s="3">
        <v>167.0</v>
      </c>
      <c r="F241" s="3">
        <v>213.0</v>
      </c>
      <c r="G241" s="3">
        <v>3.0</v>
      </c>
      <c r="H241" s="3" t="s">
        <v>1465</v>
      </c>
      <c r="I241" s="6">
        <v>29.0</v>
      </c>
      <c r="J241" s="6">
        <v>15.0</v>
      </c>
      <c r="K241" s="6">
        <v>14.0</v>
      </c>
      <c r="L241" s="6">
        <v>19.0</v>
      </c>
      <c r="M241" s="6">
        <v>16.0</v>
      </c>
      <c r="N241" s="6">
        <v>41.0</v>
      </c>
      <c r="O241" s="6"/>
      <c r="P241" s="6">
        <v>8.0</v>
      </c>
      <c r="Q241" s="6">
        <v>25.0</v>
      </c>
    </row>
    <row r="242" ht="15.75" customHeight="1">
      <c r="A242" s="7">
        <v>5.10008222E8</v>
      </c>
      <c r="B242" s="6" t="s">
        <v>427</v>
      </c>
      <c r="C242" s="6" t="s">
        <v>450</v>
      </c>
      <c r="D242" s="3">
        <v>2.0</v>
      </c>
      <c r="E242" s="3">
        <v>143.0</v>
      </c>
      <c r="F242" s="3">
        <v>197.0</v>
      </c>
      <c r="G242" s="3">
        <v>3.0</v>
      </c>
      <c r="H242" s="3" t="s">
        <v>1465</v>
      </c>
      <c r="I242" s="6">
        <v>23.0</v>
      </c>
      <c r="J242" s="6">
        <v>13.0</v>
      </c>
      <c r="K242" s="6">
        <v>12.0</v>
      </c>
      <c r="L242" s="6">
        <v>19.0</v>
      </c>
      <c r="M242" s="6">
        <v>17.0</v>
      </c>
      <c r="N242" s="6">
        <v>25.0</v>
      </c>
      <c r="O242" s="6"/>
      <c r="P242" s="6">
        <v>12.0</v>
      </c>
      <c r="Q242" s="6">
        <v>22.0</v>
      </c>
    </row>
    <row r="243" ht="15.75" customHeight="1">
      <c r="A243" s="7">
        <v>5.10008511E8</v>
      </c>
      <c r="B243" s="6" t="s">
        <v>427</v>
      </c>
      <c r="C243" s="6" t="s">
        <v>451</v>
      </c>
      <c r="D243" s="3">
        <v>1.0</v>
      </c>
      <c r="E243" s="3">
        <v>126.0</v>
      </c>
      <c r="F243" s="3">
        <v>213.0</v>
      </c>
      <c r="G243" s="3">
        <v>1.0</v>
      </c>
      <c r="H243" s="3" t="s">
        <v>1468</v>
      </c>
      <c r="I243" s="6">
        <v>17.0</v>
      </c>
      <c r="J243" s="6">
        <v>13.0</v>
      </c>
      <c r="K243" s="6">
        <v>0.0</v>
      </c>
      <c r="L243" s="6">
        <v>19.0</v>
      </c>
      <c r="M243" s="6">
        <v>18.0</v>
      </c>
      <c r="N243" s="6">
        <v>34.0</v>
      </c>
      <c r="O243" s="6"/>
      <c r="P243" s="6">
        <v>10.0</v>
      </c>
      <c r="Q243" s="6">
        <v>15.0</v>
      </c>
    </row>
    <row r="244" ht="15.75" customHeight="1">
      <c r="A244" s="7">
        <v>5.10008624E8</v>
      </c>
      <c r="B244" s="6" t="s">
        <v>427</v>
      </c>
      <c r="C244" s="6" t="s">
        <v>452</v>
      </c>
      <c r="D244" s="3">
        <v>2.0</v>
      </c>
      <c r="E244" s="3">
        <v>74.0</v>
      </c>
      <c r="F244" s="3">
        <v>197.0</v>
      </c>
      <c r="G244" s="3">
        <v>1.0</v>
      </c>
      <c r="H244" s="3" t="s">
        <v>1468</v>
      </c>
      <c r="I244" s="6">
        <v>0.0</v>
      </c>
      <c r="J244" s="6">
        <v>20.0</v>
      </c>
      <c r="K244" s="6">
        <v>10.0</v>
      </c>
      <c r="L244" s="6">
        <v>0.0</v>
      </c>
      <c r="M244" s="6">
        <v>14.0</v>
      </c>
      <c r="N244" s="6">
        <v>0.0</v>
      </c>
      <c r="O244" s="6"/>
      <c r="P244" s="6">
        <v>14.0</v>
      </c>
      <c r="Q244" s="6">
        <v>16.0</v>
      </c>
    </row>
    <row r="245" ht="15.75" customHeight="1">
      <c r="A245" s="7">
        <v>5.10008624E8</v>
      </c>
      <c r="B245" s="6" t="s">
        <v>427</v>
      </c>
      <c r="C245" s="6" t="s">
        <v>452</v>
      </c>
      <c r="D245" s="3">
        <v>1.0</v>
      </c>
      <c r="E245" s="3">
        <v>168.0</v>
      </c>
      <c r="F245" s="3">
        <v>213.0</v>
      </c>
      <c r="G245" s="3">
        <v>3.0</v>
      </c>
      <c r="H245" s="3" t="s">
        <v>1465</v>
      </c>
      <c r="I245" s="6">
        <v>23.0</v>
      </c>
      <c r="J245" s="6">
        <v>21.0</v>
      </c>
      <c r="K245" s="6">
        <v>15.0</v>
      </c>
      <c r="L245" s="6">
        <v>18.0</v>
      </c>
      <c r="M245" s="6">
        <v>18.0</v>
      </c>
      <c r="N245" s="6">
        <v>37.0</v>
      </c>
      <c r="O245" s="6"/>
      <c r="P245" s="6">
        <v>14.0</v>
      </c>
      <c r="Q245" s="6">
        <v>22.0</v>
      </c>
    </row>
    <row r="246" ht="15.75" customHeight="1">
      <c r="A246" s="7">
        <v>5.10008494E8</v>
      </c>
      <c r="B246" s="6" t="s">
        <v>427</v>
      </c>
      <c r="C246" s="6" t="s">
        <v>453</v>
      </c>
      <c r="D246" s="3">
        <v>1.0</v>
      </c>
      <c r="E246" s="3">
        <v>149.0</v>
      </c>
      <c r="F246" s="3">
        <v>213.0</v>
      </c>
      <c r="G246" s="3">
        <v>3.0</v>
      </c>
      <c r="H246" s="3" t="s">
        <v>1465</v>
      </c>
      <c r="I246" s="6">
        <v>19.0</v>
      </c>
      <c r="J246" s="6">
        <v>16.0</v>
      </c>
      <c r="K246" s="6">
        <v>15.0</v>
      </c>
      <c r="L246" s="6">
        <v>18.0</v>
      </c>
      <c r="M246" s="6">
        <v>16.0</v>
      </c>
      <c r="N246" s="6">
        <v>35.0</v>
      </c>
      <c r="O246" s="6"/>
      <c r="P246" s="6">
        <v>14.0</v>
      </c>
      <c r="Q246" s="6">
        <v>16.0</v>
      </c>
    </row>
    <row r="247" ht="15.75" customHeight="1">
      <c r="A247" s="7">
        <v>5.1100304E8</v>
      </c>
      <c r="B247" s="6" t="s">
        <v>454</v>
      </c>
      <c r="C247" s="6" t="s">
        <v>455</v>
      </c>
      <c r="D247" s="3">
        <v>4.0</v>
      </c>
      <c r="E247" s="3">
        <v>86.0</v>
      </c>
      <c r="F247" s="3">
        <v>166.0</v>
      </c>
      <c r="G247" s="3">
        <v>2.0</v>
      </c>
      <c r="H247" s="3" t="s">
        <v>1467</v>
      </c>
      <c r="I247" s="6">
        <v>15.0</v>
      </c>
      <c r="J247" s="6">
        <v>14.0</v>
      </c>
      <c r="K247" s="6">
        <v>7.0</v>
      </c>
      <c r="L247" s="6">
        <v>11.0</v>
      </c>
      <c r="M247" s="6">
        <v>9.0</v>
      </c>
      <c r="N247" s="6">
        <v>16.0</v>
      </c>
      <c r="O247" s="6"/>
      <c r="P247" s="6">
        <v>0.0</v>
      </c>
      <c r="Q247" s="6">
        <v>14.0</v>
      </c>
    </row>
    <row r="248" ht="15.75" customHeight="1">
      <c r="A248" s="7">
        <v>5.1100316E8</v>
      </c>
      <c r="B248" s="6" t="s">
        <v>454</v>
      </c>
      <c r="C248" s="6" t="s">
        <v>457</v>
      </c>
      <c r="D248" s="3">
        <v>1.0</v>
      </c>
      <c r="E248" s="3">
        <v>11.0</v>
      </c>
      <c r="F248" s="3">
        <v>213.0</v>
      </c>
      <c r="G248" s="3">
        <v>1.0</v>
      </c>
      <c r="H248" s="3" t="s">
        <v>1468</v>
      </c>
      <c r="I248" s="6">
        <v>0.0</v>
      </c>
      <c r="J248" s="6">
        <v>0.0</v>
      </c>
      <c r="K248" s="6">
        <v>0.0</v>
      </c>
      <c r="L248" s="6">
        <v>0.0</v>
      </c>
      <c r="M248" s="6">
        <v>8.0</v>
      </c>
      <c r="N248" s="6">
        <v>0.0</v>
      </c>
      <c r="O248" s="6"/>
      <c r="P248" s="6">
        <v>3.0</v>
      </c>
      <c r="Q248" s="6">
        <v>0.0</v>
      </c>
    </row>
    <row r="249" ht="15.75" customHeight="1">
      <c r="A249" s="7">
        <v>5.1100316E8</v>
      </c>
      <c r="B249" s="6" t="s">
        <v>454</v>
      </c>
      <c r="C249" s="6" t="s">
        <v>457</v>
      </c>
      <c r="D249" s="3">
        <v>12.0</v>
      </c>
      <c r="E249" s="3">
        <v>31.0</v>
      </c>
      <c r="F249" s="3">
        <v>194.0</v>
      </c>
      <c r="G249" s="3">
        <v>1.0</v>
      </c>
      <c r="H249" s="3" t="s">
        <v>1468</v>
      </c>
      <c r="I249" s="6">
        <v>0.0</v>
      </c>
      <c r="J249" s="6">
        <v>11.0</v>
      </c>
      <c r="K249" s="6">
        <v>0.0</v>
      </c>
      <c r="L249" s="6">
        <v>8.0</v>
      </c>
      <c r="M249" s="6">
        <v>6.0</v>
      </c>
      <c r="N249" s="6">
        <v>0.0</v>
      </c>
      <c r="O249" s="6"/>
      <c r="P249" s="6">
        <v>6.0</v>
      </c>
      <c r="Q249" s="6">
        <v>0.0</v>
      </c>
    </row>
    <row r="250" ht="15.75" customHeight="1">
      <c r="A250" s="7">
        <v>5.1100316E8</v>
      </c>
      <c r="B250" s="6" t="s">
        <v>454</v>
      </c>
      <c r="C250" s="6" t="s">
        <v>457</v>
      </c>
      <c r="D250" s="3">
        <v>4.0</v>
      </c>
      <c r="E250" s="3">
        <v>60.0</v>
      </c>
      <c r="F250" s="3">
        <v>166.0</v>
      </c>
      <c r="G250" s="3">
        <v>1.0</v>
      </c>
      <c r="H250" s="3" t="s">
        <v>1468</v>
      </c>
      <c r="I250" s="6">
        <v>0.0</v>
      </c>
      <c r="J250" s="6">
        <v>19.0</v>
      </c>
      <c r="K250" s="6">
        <v>0.0</v>
      </c>
      <c r="L250" s="6">
        <v>0.0</v>
      </c>
      <c r="M250" s="6">
        <v>14.0</v>
      </c>
      <c r="N250" s="6">
        <v>16.0</v>
      </c>
      <c r="O250" s="6"/>
      <c r="P250" s="6">
        <v>0.0</v>
      </c>
      <c r="Q250" s="6">
        <v>11.0</v>
      </c>
    </row>
    <row r="251" ht="15.75" customHeight="1">
      <c r="A251" s="7">
        <v>5.1100316E8</v>
      </c>
      <c r="B251" s="6" t="s">
        <v>454</v>
      </c>
      <c r="C251" s="6" t="s">
        <v>457</v>
      </c>
      <c r="D251" s="3">
        <v>10.0</v>
      </c>
      <c r="E251" s="3">
        <v>62.0</v>
      </c>
      <c r="F251" s="3">
        <v>195.0</v>
      </c>
      <c r="G251" s="3">
        <v>1.0</v>
      </c>
      <c r="H251" s="3" t="s">
        <v>1468</v>
      </c>
      <c r="I251" s="6">
        <v>0.0</v>
      </c>
      <c r="J251" s="6">
        <v>12.0</v>
      </c>
      <c r="K251" s="6">
        <v>11.0</v>
      </c>
      <c r="L251" s="6">
        <v>8.0</v>
      </c>
      <c r="M251" s="6">
        <v>5.0</v>
      </c>
      <c r="N251" s="6">
        <v>19.0</v>
      </c>
      <c r="O251" s="6"/>
      <c r="P251" s="6">
        <v>7.0</v>
      </c>
      <c r="Q251" s="6">
        <v>0.0</v>
      </c>
    </row>
    <row r="252" ht="15.75" customHeight="1">
      <c r="A252" s="7">
        <v>5.1100316E8</v>
      </c>
      <c r="B252" s="6" t="s">
        <v>454</v>
      </c>
      <c r="C252" s="6" t="s">
        <v>457</v>
      </c>
      <c r="D252" s="3">
        <v>8.0</v>
      </c>
      <c r="E252" s="3">
        <v>33.0</v>
      </c>
      <c r="F252" s="3">
        <v>190.0</v>
      </c>
      <c r="G252" s="3">
        <v>1.0</v>
      </c>
      <c r="H252" s="3" t="s">
        <v>1468</v>
      </c>
      <c r="I252" s="6">
        <v>10.0</v>
      </c>
      <c r="J252" s="6">
        <v>10.0</v>
      </c>
      <c r="K252" s="6">
        <v>0.0</v>
      </c>
      <c r="L252" s="6">
        <v>0.0</v>
      </c>
      <c r="M252" s="6">
        <v>5.0</v>
      </c>
      <c r="N252" s="6">
        <v>0.0</v>
      </c>
      <c r="O252" s="6"/>
      <c r="P252" s="6">
        <v>8.0</v>
      </c>
      <c r="Q252" s="6">
        <v>0.0</v>
      </c>
    </row>
    <row r="253" ht="15.75" customHeight="1">
      <c r="A253" s="7">
        <v>5.1100316E8</v>
      </c>
      <c r="B253" s="6" t="s">
        <v>454</v>
      </c>
      <c r="C253" s="6" t="s">
        <v>457</v>
      </c>
      <c r="D253" s="3">
        <v>2.0</v>
      </c>
      <c r="E253" s="3">
        <v>93.0</v>
      </c>
      <c r="F253" s="3">
        <v>197.0</v>
      </c>
      <c r="G253" s="3">
        <v>1.0</v>
      </c>
      <c r="H253" s="3" t="s">
        <v>1468</v>
      </c>
      <c r="I253" s="6">
        <v>17.0</v>
      </c>
      <c r="J253" s="6">
        <v>19.0</v>
      </c>
      <c r="K253" s="6">
        <v>0.0</v>
      </c>
      <c r="L253" s="6">
        <v>11.0</v>
      </c>
      <c r="M253" s="6">
        <v>10.0</v>
      </c>
      <c r="N253" s="6">
        <v>17.0</v>
      </c>
      <c r="O253" s="6"/>
      <c r="P253" s="6">
        <v>10.0</v>
      </c>
      <c r="Q253" s="6">
        <v>9.0</v>
      </c>
    </row>
    <row r="254" ht="15.75" customHeight="1">
      <c r="A254" s="7">
        <v>5.1100316E8</v>
      </c>
      <c r="B254" s="6" t="s">
        <v>454</v>
      </c>
      <c r="C254" s="6" t="s">
        <v>457</v>
      </c>
      <c r="D254" s="3">
        <v>6.0</v>
      </c>
      <c r="E254" s="3">
        <v>126.0</v>
      </c>
      <c r="F254" s="3">
        <v>192.0</v>
      </c>
      <c r="G254" s="3">
        <v>1.0</v>
      </c>
      <c r="H254" s="3" t="s">
        <v>1468</v>
      </c>
      <c r="I254" s="6">
        <v>27.0</v>
      </c>
      <c r="J254" s="6">
        <v>21.0</v>
      </c>
      <c r="K254" s="6">
        <v>15.0</v>
      </c>
      <c r="L254" s="6">
        <v>0.0</v>
      </c>
      <c r="M254" s="6">
        <v>15.0</v>
      </c>
      <c r="N254" s="6">
        <v>22.0</v>
      </c>
      <c r="O254" s="6"/>
      <c r="P254" s="6">
        <v>13.0</v>
      </c>
      <c r="Q254" s="6">
        <v>13.0</v>
      </c>
    </row>
    <row r="255" ht="15.75" customHeight="1">
      <c r="A255" s="7">
        <v>5.1100316E8</v>
      </c>
      <c r="B255" s="6" t="s">
        <v>454</v>
      </c>
      <c r="C255" s="6" t="s">
        <v>457</v>
      </c>
      <c r="D255" s="3">
        <v>14.0</v>
      </c>
      <c r="E255" s="3">
        <v>35.0</v>
      </c>
      <c r="F255" s="3">
        <v>196.0</v>
      </c>
      <c r="G255" s="3">
        <v>1.0</v>
      </c>
      <c r="H255" s="3" t="s">
        <v>1468</v>
      </c>
      <c r="I255" s="6">
        <v>0.0</v>
      </c>
      <c r="J255" s="6">
        <v>10.0</v>
      </c>
      <c r="K255" s="6">
        <v>0.0</v>
      </c>
      <c r="L255" s="6">
        <v>11.0</v>
      </c>
      <c r="M255" s="6">
        <v>7.0</v>
      </c>
      <c r="N255" s="6">
        <v>0.0</v>
      </c>
      <c r="O255" s="6"/>
      <c r="P255" s="6">
        <v>7.0</v>
      </c>
      <c r="Q255" s="6">
        <v>0.0</v>
      </c>
    </row>
    <row r="256" ht="15.75" customHeight="1">
      <c r="A256" s="7">
        <v>5.11003026E8</v>
      </c>
      <c r="B256" s="6" t="s">
        <v>454</v>
      </c>
      <c r="C256" s="6" t="s">
        <v>458</v>
      </c>
      <c r="D256" s="3">
        <v>1.0</v>
      </c>
      <c r="E256" s="3">
        <v>128.0</v>
      </c>
      <c r="F256" s="3">
        <v>213.0</v>
      </c>
      <c r="G256" s="3">
        <v>3.0</v>
      </c>
      <c r="H256" s="3" t="s">
        <v>1465</v>
      </c>
      <c r="I256" s="6">
        <v>18.0</v>
      </c>
      <c r="J256" s="6">
        <v>15.0</v>
      </c>
      <c r="K256" s="6">
        <v>10.0</v>
      </c>
      <c r="L256" s="6">
        <v>15.0</v>
      </c>
      <c r="M256" s="6">
        <v>13.0</v>
      </c>
      <c r="N256" s="6">
        <v>28.0</v>
      </c>
      <c r="O256" s="6"/>
      <c r="P256" s="6">
        <v>11.0</v>
      </c>
      <c r="Q256" s="6">
        <v>18.0</v>
      </c>
    </row>
    <row r="257" ht="15.75" customHeight="1">
      <c r="A257" s="7">
        <v>5.1100426E8</v>
      </c>
      <c r="B257" s="6" t="s">
        <v>454</v>
      </c>
      <c r="C257" s="6" t="s">
        <v>459</v>
      </c>
      <c r="D257" s="3">
        <v>2.0</v>
      </c>
      <c r="E257" s="3">
        <v>126.0</v>
      </c>
      <c r="F257" s="3">
        <v>197.0</v>
      </c>
      <c r="G257" s="3">
        <v>3.0</v>
      </c>
      <c r="H257" s="3" t="s">
        <v>1465</v>
      </c>
      <c r="I257" s="6">
        <v>21.0</v>
      </c>
      <c r="J257" s="6">
        <v>17.0</v>
      </c>
      <c r="K257" s="6">
        <v>10.0</v>
      </c>
      <c r="L257" s="6">
        <v>16.0</v>
      </c>
      <c r="M257" s="6">
        <v>13.0</v>
      </c>
      <c r="N257" s="6">
        <v>21.0</v>
      </c>
      <c r="O257" s="6"/>
      <c r="P257" s="6">
        <v>10.0</v>
      </c>
      <c r="Q257" s="6">
        <v>18.0</v>
      </c>
    </row>
    <row r="258" ht="15.75" customHeight="1">
      <c r="A258" s="7">
        <v>5.11002907E8</v>
      </c>
      <c r="B258" s="6" t="s">
        <v>454</v>
      </c>
      <c r="C258" s="6" t="s">
        <v>460</v>
      </c>
      <c r="D258" s="3">
        <v>2.0</v>
      </c>
      <c r="E258" s="3">
        <v>142.0</v>
      </c>
      <c r="F258" s="3">
        <v>197.0</v>
      </c>
      <c r="G258" s="3">
        <v>3.0</v>
      </c>
      <c r="H258" s="3" t="s">
        <v>1465</v>
      </c>
      <c r="I258" s="6">
        <v>20.0</v>
      </c>
      <c r="J258" s="6">
        <v>18.0</v>
      </c>
      <c r="K258" s="6">
        <v>10.0</v>
      </c>
      <c r="L258" s="6">
        <v>19.0</v>
      </c>
      <c r="M258" s="6">
        <v>17.0</v>
      </c>
      <c r="N258" s="6">
        <v>26.0</v>
      </c>
      <c r="O258" s="6"/>
      <c r="P258" s="6">
        <v>11.0</v>
      </c>
      <c r="Q258" s="6">
        <v>21.0</v>
      </c>
    </row>
    <row r="259" ht="15.75" customHeight="1">
      <c r="A259" s="7">
        <v>5.11003587E8</v>
      </c>
      <c r="B259" s="6" t="s">
        <v>454</v>
      </c>
      <c r="C259" s="6" t="s">
        <v>461</v>
      </c>
      <c r="D259" s="3">
        <v>6.0</v>
      </c>
      <c r="E259" s="3">
        <v>135.0</v>
      </c>
      <c r="F259" s="3">
        <v>192.0</v>
      </c>
      <c r="G259" s="3">
        <v>3.0</v>
      </c>
      <c r="H259" s="3" t="s">
        <v>1465</v>
      </c>
      <c r="I259" s="6">
        <v>21.0</v>
      </c>
      <c r="J259" s="6">
        <v>18.0</v>
      </c>
      <c r="K259" s="6">
        <v>12.0</v>
      </c>
      <c r="L259" s="6">
        <v>19.0</v>
      </c>
      <c r="M259" s="6">
        <v>17.0</v>
      </c>
      <c r="N259" s="6">
        <v>19.0</v>
      </c>
      <c r="O259" s="6"/>
      <c r="P259" s="6">
        <v>11.0</v>
      </c>
      <c r="Q259" s="6">
        <v>18.0</v>
      </c>
    </row>
    <row r="260" ht="15.75" customHeight="1">
      <c r="A260" s="7">
        <v>5.11003139E8</v>
      </c>
      <c r="B260" s="6" t="s">
        <v>454</v>
      </c>
      <c r="C260" s="6" t="s">
        <v>462</v>
      </c>
      <c r="D260" s="3">
        <v>6.0</v>
      </c>
      <c r="E260" s="3">
        <v>99.0</v>
      </c>
      <c r="F260" s="3">
        <v>192.0</v>
      </c>
      <c r="G260" s="3">
        <v>2.0</v>
      </c>
      <c r="H260" s="3" t="s">
        <v>1467</v>
      </c>
      <c r="I260" s="6">
        <v>19.0</v>
      </c>
      <c r="J260" s="6">
        <v>11.0</v>
      </c>
      <c r="K260" s="6">
        <v>9.0</v>
      </c>
      <c r="L260" s="6">
        <v>12.0</v>
      </c>
      <c r="M260" s="6">
        <v>14.0</v>
      </c>
      <c r="N260" s="6">
        <v>12.0</v>
      </c>
      <c r="O260" s="6"/>
      <c r="P260" s="6">
        <v>9.0</v>
      </c>
      <c r="Q260" s="6">
        <v>13.0</v>
      </c>
    </row>
    <row r="261" ht="15.75" customHeight="1">
      <c r="A261" s="7">
        <v>5.1100345E8</v>
      </c>
      <c r="B261" s="6" t="s">
        <v>454</v>
      </c>
      <c r="C261" s="6" t="s">
        <v>463</v>
      </c>
      <c r="D261" s="3">
        <v>2.0</v>
      </c>
      <c r="E261" s="3">
        <v>135.0</v>
      </c>
      <c r="F261" s="3">
        <v>197.0</v>
      </c>
      <c r="G261" s="3">
        <v>3.0</v>
      </c>
      <c r="H261" s="3" t="s">
        <v>1465</v>
      </c>
      <c r="I261" s="6">
        <v>19.0</v>
      </c>
      <c r="J261" s="6">
        <v>17.0</v>
      </c>
      <c r="K261" s="6">
        <v>14.0</v>
      </c>
      <c r="L261" s="6">
        <v>17.0</v>
      </c>
      <c r="M261" s="6">
        <v>16.0</v>
      </c>
      <c r="N261" s="6">
        <v>23.0</v>
      </c>
      <c r="O261" s="6"/>
      <c r="P261" s="6">
        <v>10.0</v>
      </c>
      <c r="Q261" s="6">
        <v>19.0</v>
      </c>
    </row>
    <row r="262" ht="15.75" customHeight="1">
      <c r="A262" s="7">
        <v>5.11003121E8</v>
      </c>
      <c r="B262" s="6" t="s">
        <v>454</v>
      </c>
      <c r="C262" s="6" t="s">
        <v>464</v>
      </c>
      <c r="D262" s="3">
        <v>6.0</v>
      </c>
      <c r="E262" s="3">
        <v>114.0</v>
      </c>
      <c r="F262" s="3">
        <v>192.0</v>
      </c>
      <c r="G262" s="3">
        <v>2.0</v>
      </c>
      <c r="H262" s="3" t="s">
        <v>1467</v>
      </c>
      <c r="I262" s="6">
        <v>20.0</v>
      </c>
      <c r="J262" s="6">
        <v>13.0</v>
      </c>
      <c r="K262" s="6">
        <v>12.0</v>
      </c>
      <c r="L262" s="6">
        <v>16.0</v>
      </c>
      <c r="M262" s="6">
        <v>12.0</v>
      </c>
      <c r="N262" s="6">
        <v>17.0</v>
      </c>
      <c r="O262" s="6"/>
      <c r="P262" s="6">
        <v>7.0</v>
      </c>
      <c r="Q262" s="6">
        <v>17.0</v>
      </c>
    </row>
    <row r="263" ht="15.75" customHeight="1">
      <c r="A263" s="7">
        <v>5.11002791E8</v>
      </c>
      <c r="B263" s="6" t="s">
        <v>454</v>
      </c>
      <c r="C263" s="6" t="s">
        <v>465</v>
      </c>
      <c r="D263" s="3">
        <v>2.0</v>
      </c>
      <c r="E263" s="3">
        <v>114.0</v>
      </c>
      <c r="F263" s="3">
        <v>197.0</v>
      </c>
      <c r="G263" s="3">
        <v>2.0</v>
      </c>
      <c r="H263" s="3" t="s">
        <v>1467</v>
      </c>
      <c r="I263" s="6">
        <v>14.0</v>
      </c>
      <c r="J263" s="6">
        <v>13.0</v>
      </c>
      <c r="K263" s="6">
        <v>10.0</v>
      </c>
      <c r="L263" s="6">
        <v>15.0</v>
      </c>
      <c r="M263" s="6">
        <v>12.0</v>
      </c>
      <c r="N263" s="6">
        <v>25.0</v>
      </c>
      <c r="O263" s="6"/>
      <c r="P263" s="6">
        <v>9.0</v>
      </c>
      <c r="Q263" s="6">
        <v>16.0</v>
      </c>
    </row>
    <row r="264" ht="15.75" customHeight="1">
      <c r="A264" s="7">
        <v>5.11003202E8</v>
      </c>
      <c r="B264" s="6" t="s">
        <v>454</v>
      </c>
      <c r="C264" s="6" t="s">
        <v>466</v>
      </c>
      <c r="D264" s="3">
        <v>1.0</v>
      </c>
      <c r="E264" s="3">
        <v>121.0</v>
      </c>
      <c r="F264" s="3">
        <v>213.0</v>
      </c>
      <c r="G264" s="3">
        <v>1.0</v>
      </c>
      <c r="H264" s="3" t="s">
        <v>1468</v>
      </c>
      <c r="I264" s="6">
        <v>22.0</v>
      </c>
      <c r="J264" s="6">
        <v>0.0</v>
      </c>
      <c r="K264" s="6">
        <v>11.0</v>
      </c>
      <c r="L264" s="6">
        <v>0.0</v>
      </c>
      <c r="M264" s="6">
        <v>15.0</v>
      </c>
      <c r="N264" s="6">
        <v>40.0</v>
      </c>
      <c r="O264" s="6"/>
      <c r="P264" s="6">
        <v>11.0</v>
      </c>
      <c r="Q264" s="6">
        <v>22.0</v>
      </c>
    </row>
    <row r="265" ht="15.75" customHeight="1">
      <c r="A265" s="7">
        <v>5.11003202E8</v>
      </c>
      <c r="B265" s="6" t="s">
        <v>454</v>
      </c>
      <c r="C265" s="6" t="s">
        <v>466</v>
      </c>
      <c r="D265" s="3">
        <v>2.0</v>
      </c>
      <c r="E265" s="3">
        <v>173.0</v>
      </c>
      <c r="F265" s="3">
        <v>197.0</v>
      </c>
      <c r="G265" s="3">
        <v>4.0</v>
      </c>
      <c r="H265" s="3" t="s">
        <v>1466</v>
      </c>
      <c r="I265" s="6">
        <v>29.0</v>
      </c>
      <c r="J265" s="6">
        <v>17.0</v>
      </c>
      <c r="K265" s="6">
        <v>16.0</v>
      </c>
      <c r="L265" s="6">
        <v>20.0</v>
      </c>
      <c r="M265" s="6">
        <v>20.0</v>
      </c>
      <c r="N265" s="6">
        <v>32.0</v>
      </c>
      <c r="O265" s="6"/>
      <c r="P265" s="6">
        <v>14.0</v>
      </c>
      <c r="Q265" s="6">
        <v>25.0</v>
      </c>
    </row>
    <row r="266" ht="15.75" customHeight="1">
      <c r="A266" s="7">
        <v>5.11003097E8</v>
      </c>
      <c r="B266" s="6" t="s">
        <v>454</v>
      </c>
      <c r="C266" s="6" t="s">
        <v>467</v>
      </c>
      <c r="D266" s="3">
        <v>1.0</v>
      </c>
      <c r="E266" s="3">
        <v>176.0</v>
      </c>
      <c r="F266" s="3">
        <v>213.0</v>
      </c>
      <c r="G266" s="3">
        <v>4.0</v>
      </c>
      <c r="H266" s="3" t="s">
        <v>1466</v>
      </c>
      <c r="I266" s="6">
        <v>23.0</v>
      </c>
      <c r="J266" s="6">
        <v>17.0</v>
      </c>
      <c r="K266" s="6">
        <v>15.0</v>
      </c>
      <c r="L266" s="6">
        <v>20.0</v>
      </c>
      <c r="M266" s="6">
        <v>20.0</v>
      </c>
      <c r="N266" s="6">
        <v>44.0</v>
      </c>
      <c r="O266" s="6"/>
      <c r="P266" s="6">
        <v>12.0</v>
      </c>
      <c r="Q266" s="6">
        <v>25.0</v>
      </c>
    </row>
    <row r="267" ht="15.75" customHeight="1">
      <c r="A267" s="7">
        <v>5.11004213E8</v>
      </c>
      <c r="B267" s="6" t="s">
        <v>454</v>
      </c>
      <c r="C267" s="6" t="s">
        <v>468</v>
      </c>
      <c r="D267" s="3">
        <v>5.0</v>
      </c>
      <c r="E267" s="3">
        <v>126.0</v>
      </c>
      <c r="F267" s="3">
        <v>208.0</v>
      </c>
      <c r="G267" s="3">
        <v>2.0</v>
      </c>
      <c r="H267" s="3" t="s">
        <v>1467</v>
      </c>
      <c r="I267" s="6">
        <v>22.0</v>
      </c>
      <c r="J267" s="6">
        <v>14.0</v>
      </c>
      <c r="K267" s="6">
        <v>12.0</v>
      </c>
      <c r="L267" s="6">
        <v>15.0</v>
      </c>
      <c r="M267" s="6">
        <v>10.0</v>
      </c>
      <c r="N267" s="6">
        <v>30.0</v>
      </c>
      <c r="O267" s="6"/>
      <c r="P267" s="6">
        <v>9.0</v>
      </c>
      <c r="Q267" s="6">
        <v>14.0</v>
      </c>
    </row>
    <row r="268" ht="15.75" customHeight="1">
      <c r="A268" s="7">
        <v>5.11003058E8</v>
      </c>
      <c r="B268" s="6" t="s">
        <v>454</v>
      </c>
      <c r="C268" s="6" t="s">
        <v>469</v>
      </c>
      <c r="D268" s="3">
        <v>1.0</v>
      </c>
      <c r="E268" s="3">
        <v>180.0</v>
      </c>
      <c r="F268" s="3">
        <v>213.0</v>
      </c>
      <c r="G268" s="3">
        <v>4.0</v>
      </c>
      <c r="H268" s="3" t="s">
        <v>1466</v>
      </c>
      <c r="I268" s="6">
        <v>25.0</v>
      </c>
      <c r="J268" s="6">
        <v>20.0</v>
      </c>
      <c r="K268" s="6">
        <v>14.0</v>
      </c>
      <c r="L268" s="6">
        <v>21.0</v>
      </c>
      <c r="M268" s="6">
        <v>20.0</v>
      </c>
      <c r="N268" s="6">
        <v>44.0</v>
      </c>
      <c r="O268" s="6"/>
      <c r="P268" s="6">
        <v>13.0</v>
      </c>
      <c r="Q268" s="6">
        <v>23.0</v>
      </c>
    </row>
    <row r="269" ht="15.75" customHeight="1">
      <c r="A269" s="7">
        <v>5.11002946E8</v>
      </c>
      <c r="B269" s="6" t="s">
        <v>454</v>
      </c>
      <c r="C269" s="6" t="s">
        <v>470</v>
      </c>
      <c r="D269" s="3">
        <v>2.0</v>
      </c>
      <c r="E269" s="3">
        <v>111.0</v>
      </c>
      <c r="F269" s="3">
        <v>197.0</v>
      </c>
      <c r="G269" s="3">
        <v>2.0</v>
      </c>
      <c r="H269" s="3" t="s">
        <v>1467</v>
      </c>
      <c r="I269" s="6">
        <v>16.0</v>
      </c>
      <c r="J269" s="6">
        <v>17.0</v>
      </c>
      <c r="K269" s="6">
        <v>8.0</v>
      </c>
      <c r="L269" s="6">
        <v>16.0</v>
      </c>
      <c r="M269" s="6">
        <v>10.0</v>
      </c>
      <c r="N269" s="6">
        <v>17.0</v>
      </c>
      <c r="O269" s="6"/>
      <c r="P269" s="6">
        <v>7.0</v>
      </c>
      <c r="Q269" s="6">
        <v>20.0</v>
      </c>
    </row>
    <row r="270" ht="15.75" customHeight="1">
      <c r="A270" s="7">
        <v>5.11002985E8</v>
      </c>
      <c r="B270" s="6" t="s">
        <v>454</v>
      </c>
      <c r="C270" s="6" t="s">
        <v>471</v>
      </c>
      <c r="D270" s="3">
        <v>1.0</v>
      </c>
      <c r="E270" s="3">
        <v>157.0</v>
      </c>
      <c r="F270" s="3">
        <v>213.0</v>
      </c>
      <c r="G270" s="3">
        <v>3.0</v>
      </c>
      <c r="H270" s="3" t="s">
        <v>1465</v>
      </c>
      <c r="I270" s="6">
        <v>21.0</v>
      </c>
      <c r="J270" s="6">
        <v>21.0</v>
      </c>
      <c r="K270" s="6">
        <v>14.0</v>
      </c>
      <c r="L270" s="6">
        <v>18.0</v>
      </c>
      <c r="M270" s="6">
        <v>15.0</v>
      </c>
      <c r="N270" s="6">
        <v>35.0</v>
      </c>
      <c r="O270" s="6"/>
      <c r="P270" s="6">
        <v>10.0</v>
      </c>
      <c r="Q270" s="6">
        <v>23.0</v>
      </c>
    </row>
    <row r="271" ht="15.75" customHeight="1">
      <c r="A271" s="7">
        <v>5.11003107E8</v>
      </c>
      <c r="B271" s="6" t="s">
        <v>454</v>
      </c>
      <c r="C271" s="6" t="s">
        <v>472</v>
      </c>
      <c r="D271" s="3">
        <v>2.0</v>
      </c>
      <c r="E271" s="3">
        <v>164.0</v>
      </c>
      <c r="F271" s="3">
        <v>197.0</v>
      </c>
      <c r="G271" s="3">
        <v>4.0</v>
      </c>
      <c r="H271" s="3" t="s">
        <v>1466</v>
      </c>
      <c r="I271" s="6">
        <v>28.0</v>
      </c>
      <c r="J271" s="6">
        <v>20.0</v>
      </c>
      <c r="K271" s="6">
        <v>15.0</v>
      </c>
      <c r="L271" s="6">
        <v>19.0</v>
      </c>
      <c r="M271" s="6">
        <v>17.0</v>
      </c>
      <c r="N271" s="6">
        <v>31.0</v>
      </c>
      <c r="O271" s="6"/>
      <c r="P271" s="6">
        <v>10.0</v>
      </c>
      <c r="Q271" s="6">
        <v>24.0</v>
      </c>
    </row>
    <row r="272" ht="15.75" customHeight="1">
      <c r="A272" s="7">
        <v>5.11004196E8</v>
      </c>
      <c r="B272" s="6" t="s">
        <v>454</v>
      </c>
      <c r="C272" s="6" t="s">
        <v>473</v>
      </c>
      <c r="D272" s="3">
        <v>2.0</v>
      </c>
      <c r="E272" s="3">
        <v>159.0</v>
      </c>
      <c r="F272" s="3">
        <v>197.0</v>
      </c>
      <c r="G272" s="3">
        <v>3.0</v>
      </c>
      <c r="H272" s="3" t="s">
        <v>1465</v>
      </c>
      <c r="I272" s="6">
        <v>28.0</v>
      </c>
      <c r="J272" s="6">
        <v>21.0</v>
      </c>
      <c r="K272" s="6">
        <v>13.0</v>
      </c>
      <c r="L272" s="6">
        <v>19.0</v>
      </c>
      <c r="M272" s="6">
        <v>19.0</v>
      </c>
      <c r="N272" s="6">
        <v>27.0</v>
      </c>
      <c r="O272" s="6"/>
      <c r="P272" s="6">
        <v>11.0</v>
      </c>
      <c r="Q272" s="6">
        <v>21.0</v>
      </c>
    </row>
    <row r="273" ht="15.75" customHeight="1">
      <c r="A273" s="7">
        <v>5.11002745E8</v>
      </c>
      <c r="B273" s="6" t="s">
        <v>454</v>
      </c>
      <c r="C273" s="6" t="s">
        <v>474</v>
      </c>
      <c r="D273" s="3">
        <v>1.0</v>
      </c>
      <c r="E273" s="3">
        <v>182.0</v>
      </c>
      <c r="F273" s="3">
        <v>213.0</v>
      </c>
      <c r="G273" s="3">
        <v>4.0</v>
      </c>
      <c r="H273" s="3" t="s">
        <v>1466</v>
      </c>
      <c r="I273" s="6">
        <v>25.0</v>
      </c>
      <c r="J273" s="6">
        <v>21.0</v>
      </c>
      <c r="K273" s="6">
        <v>15.0</v>
      </c>
      <c r="L273" s="6">
        <v>20.0</v>
      </c>
      <c r="M273" s="6">
        <v>21.0</v>
      </c>
      <c r="N273" s="6">
        <v>44.0</v>
      </c>
      <c r="O273" s="6"/>
      <c r="P273" s="6">
        <v>12.0</v>
      </c>
      <c r="Q273" s="6">
        <v>24.0</v>
      </c>
    </row>
    <row r="274" ht="15.75" customHeight="1">
      <c r="A274" s="7">
        <v>5.11003516E8</v>
      </c>
      <c r="B274" s="6" t="s">
        <v>454</v>
      </c>
      <c r="C274" s="6" t="s">
        <v>475</v>
      </c>
      <c r="D274" s="3">
        <v>2.0</v>
      </c>
      <c r="E274" s="3">
        <v>174.0</v>
      </c>
      <c r="F274" s="3">
        <v>197.0</v>
      </c>
      <c r="G274" s="3">
        <v>4.0</v>
      </c>
      <c r="H274" s="3" t="s">
        <v>1466</v>
      </c>
      <c r="I274" s="6">
        <v>25.0</v>
      </c>
      <c r="J274" s="6">
        <v>20.0</v>
      </c>
      <c r="K274" s="6">
        <v>15.0</v>
      </c>
      <c r="L274" s="6">
        <v>21.0</v>
      </c>
      <c r="M274" s="6">
        <v>22.0</v>
      </c>
      <c r="N274" s="6">
        <v>33.0</v>
      </c>
      <c r="O274" s="6"/>
      <c r="P274" s="6">
        <v>14.0</v>
      </c>
      <c r="Q274" s="6">
        <v>24.0</v>
      </c>
    </row>
    <row r="275" ht="15.75" customHeight="1">
      <c r="A275" s="7">
        <v>5.11003523E8</v>
      </c>
      <c r="B275" s="6" t="s">
        <v>454</v>
      </c>
      <c r="C275" s="6" t="s">
        <v>476</v>
      </c>
      <c r="D275" s="3">
        <v>2.0</v>
      </c>
      <c r="E275" s="3">
        <v>117.0</v>
      </c>
      <c r="F275" s="3">
        <v>197.0</v>
      </c>
      <c r="G275" s="3">
        <v>3.0</v>
      </c>
      <c r="H275" s="3" t="s">
        <v>1465</v>
      </c>
      <c r="I275" s="6">
        <v>17.0</v>
      </c>
      <c r="J275" s="6">
        <v>15.0</v>
      </c>
      <c r="K275" s="6">
        <v>10.0</v>
      </c>
      <c r="L275" s="6">
        <v>17.0</v>
      </c>
      <c r="M275" s="6">
        <v>12.0</v>
      </c>
      <c r="N275" s="6">
        <v>21.0</v>
      </c>
      <c r="O275" s="6"/>
      <c r="P275" s="6">
        <v>7.0</v>
      </c>
      <c r="Q275" s="6">
        <v>18.0</v>
      </c>
    </row>
    <row r="276" ht="15.75" customHeight="1">
      <c r="A276" s="7">
        <v>5.11002953E8</v>
      </c>
      <c r="B276" s="6" t="s">
        <v>454</v>
      </c>
      <c r="C276" s="6" t="s">
        <v>477</v>
      </c>
      <c r="D276" s="3">
        <v>1.0</v>
      </c>
      <c r="E276" s="3">
        <v>151.0</v>
      </c>
      <c r="F276" s="3">
        <v>213.0</v>
      </c>
      <c r="G276" s="3">
        <v>3.0</v>
      </c>
      <c r="H276" s="3" t="s">
        <v>1465</v>
      </c>
      <c r="I276" s="6">
        <v>20.0</v>
      </c>
      <c r="J276" s="6">
        <v>16.0</v>
      </c>
      <c r="K276" s="6">
        <v>12.0</v>
      </c>
      <c r="L276" s="6">
        <v>17.0</v>
      </c>
      <c r="M276" s="6">
        <v>20.0</v>
      </c>
      <c r="N276" s="6">
        <v>31.0</v>
      </c>
      <c r="O276" s="6"/>
      <c r="P276" s="6">
        <v>12.0</v>
      </c>
      <c r="Q276" s="6">
        <v>23.0</v>
      </c>
    </row>
    <row r="277" ht="15.75" customHeight="1">
      <c r="A277" s="7">
        <v>5.11003435E8</v>
      </c>
      <c r="B277" s="6" t="s">
        <v>454</v>
      </c>
      <c r="C277" s="6" t="s">
        <v>478</v>
      </c>
      <c r="D277" s="3">
        <v>6.0</v>
      </c>
      <c r="E277" s="3">
        <v>171.0</v>
      </c>
      <c r="F277" s="3">
        <v>192.0</v>
      </c>
      <c r="G277" s="3">
        <v>4.0</v>
      </c>
      <c r="H277" s="3" t="s">
        <v>1466</v>
      </c>
      <c r="I277" s="6">
        <v>28.0</v>
      </c>
      <c r="J277" s="6">
        <v>21.0</v>
      </c>
      <c r="K277" s="6">
        <v>18.0</v>
      </c>
      <c r="L277" s="6">
        <v>21.0</v>
      </c>
      <c r="M277" s="6">
        <v>17.0</v>
      </c>
      <c r="N277" s="6">
        <v>29.0</v>
      </c>
      <c r="O277" s="6"/>
      <c r="P277" s="6">
        <v>14.0</v>
      </c>
      <c r="Q277" s="6">
        <v>23.0</v>
      </c>
    </row>
    <row r="278" ht="15.75" customHeight="1">
      <c r="A278" s="7">
        <v>5.11002914E8</v>
      </c>
      <c r="B278" s="6" t="s">
        <v>454</v>
      </c>
      <c r="C278" s="6" t="s">
        <v>479</v>
      </c>
      <c r="D278" s="3">
        <v>2.0</v>
      </c>
      <c r="E278" s="3">
        <v>155.0</v>
      </c>
      <c r="F278" s="3">
        <v>197.0</v>
      </c>
      <c r="G278" s="3">
        <v>3.0</v>
      </c>
      <c r="H278" s="3" t="s">
        <v>1465</v>
      </c>
      <c r="I278" s="6">
        <v>26.0</v>
      </c>
      <c r="J278" s="6">
        <v>17.0</v>
      </c>
      <c r="K278" s="6">
        <v>12.0</v>
      </c>
      <c r="L278" s="6">
        <v>18.0</v>
      </c>
      <c r="M278" s="6">
        <v>17.0</v>
      </c>
      <c r="N278" s="6">
        <v>30.0</v>
      </c>
      <c r="O278" s="6"/>
      <c r="P278" s="6">
        <v>12.0</v>
      </c>
      <c r="Q278" s="6">
        <v>23.0</v>
      </c>
    </row>
    <row r="279" ht="15.75" customHeight="1">
      <c r="A279" s="7">
        <v>5.11003555E8</v>
      </c>
      <c r="B279" s="6" t="s">
        <v>454</v>
      </c>
      <c r="C279" s="6" t="s">
        <v>480</v>
      </c>
      <c r="D279" s="3">
        <v>2.0</v>
      </c>
      <c r="E279" s="3">
        <v>135.0</v>
      </c>
      <c r="F279" s="3">
        <v>197.0</v>
      </c>
      <c r="G279" s="3">
        <v>3.0</v>
      </c>
      <c r="H279" s="3" t="s">
        <v>1465</v>
      </c>
      <c r="I279" s="6">
        <v>23.0</v>
      </c>
      <c r="J279" s="6">
        <v>14.0</v>
      </c>
      <c r="K279" s="6">
        <v>12.0</v>
      </c>
      <c r="L279" s="6">
        <v>19.0</v>
      </c>
      <c r="M279" s="6">
        <v>19.0</v>
      </c>
      <c r="N279" s="6">
        <v>20.0</v>
      </c>
      <c r="O279" s="6"/>
      <c r="P279" s="6">
        <v>9.0</v>
      </c>
      <c r="Q279" s="6">
        <v>19.0</v>
      </c>
    </row>
    <row r="280" ht="15.75" customHeight="1">
      <c r="A280" s="7">
        <v>5.11003442E8</v>
      </c>
      <c r="B280" s="6" t="s">
        <v>454</v>
      </c>
      <c r="C280" s="6" t="s">
        <v>481</v>
      </c>
      <c r="D280" s="3">
        <v>6.0</v>
      </c>
      <c r="E280" s="3">
        <v>125.0</v>
      </c>
      <c r="F280" s="3">
        <v>192.0</v>
      </c>
      <c r="G280" s="3">
        <v>2.0</v>
      </c>
      <c r="H280" s="3" t="s">
        <v>1467</v>
      </c>
      <c r="I280" s="6">
        <v>25.0</v>
      </c>
      <c r="J280" s="6">
        <v>18.0</v>
      </c>
      <c r="K280" s="6">
        <v>12.0</v>
      </c>
      <c r="L280" s="6">
        <v>14.0</v>
      </c>
      <c r="M280" s="6">
        <v>10.0</v>
      </c>
      <c r="N280" s="6">
        <v>20.0</v>
      </c>
      <c r="O280" s="6"/>
      <c r="P280" s="6">
        <v>9.0</v>
      </c>
      <c r="Q280" s="6">
        <v>17.0</v>
      </c>
    </row>
    <row r="281" ht="15.75" customHeight="1">
      <c r="A281" s="7">
        <v>5.11002777E8</v>
      </c>
      <c r="B281" s="6" t="s">
        <v>454</v>
      </c>
      <c r="C281" s="6" t="s">
        <v>482</v>
      </c>
      <c r="D281" s="3">
        <v>2.0</v>
      </c>
      <c r="E281" s="3">
        <v>119.0</v>
      </c>
      <c r="F281" s="3">
        <v>197.0</v>
      </c>
      <c r="G281" s="3">
        <v>2.0</v>
      </c>
      <c r="H281" s="3" t="s">
        <v>1467</v>
      </c>
      <c r="I281" s="6">
        <v>17.0</v>
      </c>
      <c r="J281" s="6">
        <v>9.0</v>
      </c>
      <c r="K281" s="6">
        <v>14.0</v>
      </c>
      <c r="L281" s="6">
        <v>16.0</v>
      </c>
      <c r="M281" s="6">
        <v>13.0</v>
      </c>
      <c r="N281" s="6">
        <v>23.0</v>
      </c>
      <c r="O281" s="6"/>
      <c r="P281" s="6">
        <v>10.0</v>
      </c>
      <c r="Q281" s="6">
        <v>17.0</v>
      </c>
    </row>
    <row r="282" ht="15.75" customHeight="1">
      <c r="A282" s="7">
        <v>5.1100308E8</v>
      </c>
      <c r="B282" s="6" t="s">
        <v>454</v>
      </c>
      <c r="C282" s="6" t="s">
        <v>483</v>
      </c>
      <c r="D282" s="3">
        <v>2.0</v>
      </c>
      <c r="E282" s="3">
        <v>176.0</v>
      </c>
      <c r="F282" s="3">
        <v>197.0</v>
      </c>
      <c r="G282" s="3">
        <v>4.0</v>
      </c>
      <c r="H282" s="3" t="s">
        <v>1466</v>
      </c>
      <c r="I282" s="6">
        <v>26.0</v>
      </c>
      <c r="J282" s="6">
        <v>20.0</v>
      </c>
      <c r="K282" s="6">
        <v>17.0</v>
      </c>
      <c r="L282" s="6">
        <v>21.0</v>
      </c>
      <c r="M282" s="6">
        <v>20.0</v>
      </c>
      <c r="N282" s="6">
        <v>33.0</v>
      </c>
      <c r="O282" s="6"/>
      <c r="P282" s="6">
        <v>14.0</v>
      </c>
      <c r="Q282" s="6">
        <v>25.0</v>
      </c>
    </row>
    <row r="283" ht="15.75" customHeight="1">
      <c r="A283" s="7">
        <v>5.11003153E8</v>
      </c>
      <c r="B283" s="6" t="s">
        <v>454</v>
      </c>
      <c r="C283" s="6" t="s">
        <v>484</v>
      </c>
      <c r="D283" s="3">
        <v>1.0</v>
      </c>
      <c r="E283" s="3">
        <v>152.0</v>
      </c>
      <c r="F283" s="3">
        <v>213.0</v>
      </c>
      <c r="G283" s="3">
        <v>3.0</v>
      </c>
      <c r="H283" s="3" t="s">
        <v>1465</v>
      </c>
      <c r="I283" s="6">
        <v>26.0</v>
      </c>
      <c r="J283" s="6">
        <v>11.0</v>
      </c>
      <c r="K283" s="6">
        <v>12.0</v>
      </c>
      <c r="L283" s="6">
        <v>18.0</v>
      </c>
      <c r="M283" s="6">
        <v>18.0</v>
      </c>
      <c r="N283" s="6">
        <v>33.0</v>
      </c>
      <c r="O283" s="6"/>
      <c r="P283" s="6">
        <v>12.0</v>
      </c>
      <c r="Q283" s="6">
        <v>22.0</v>
      </c>
    </row>
    <row r="284" ht="15.75" customHeight="1">
      <c r="A284" s="7">
        <v>5.11002865E8</v>
      </c>
      <c r="B284" s="6" t="s">
        <v>454</v>
      </c>
      <c r="C284" s="6" t="s">
        <v>485</v>
      </c>
      <c r="D284" s="3">
        <v>2.0</v>
      </c>
      <c r="E284" s="3">
        <v>124.0</v>
      </c>
      <c r="F284" s="3">
        <v>197.0</v>
      </c>
      <c r="G284" s="3">
        <v>3.0</v>
      </c>
      <c r="H284" s="3" t="s">
        <v>1465</v>
      </c>
      <c r="I284" s="6">
        <v>22.0</v>
      </c>
      <c r="J284" s="6">
        <v>15.0</v>
      </c>
      <c r="K284" s="6">
        <v>9.0</v>
      </c>
      <c r="L284" s="6">
        <v>15.0</v>
      </c>
      <c r="M284" s="6">
        <v>15.0</v>
      </c>
      <c r="N284" s="6">
        <v>23.0</v>
      </c>
      <c r="O284" s="6"/>
      <c r="P284" s="6">
        <v>10.0</v>
      </c>
      <c r="Q284" s="6">
        <v>15.0</v>
      </c>
    </row>
    <row r="285" ht="15.75" customHeight="1">
      <c r="A285" s="7">
        <v>5.11004534E8</v>
      </c>
      <c r="B285" s="6" t="s">
        <v>454</v>
      </c>
      <c r="C285" s="6" t="s">
        <v>486</v>
      </c>
      <c r="D285" s="3">
        <v>1.0</v>
      </c>
      <c r="E285" s="3">
        <v>206.0</v>
      </c>
      <c r="F285" s="3">
        <v>213.0</v>
      </c>
      <c r="G285" s="3">
        <v>4.0</v>
      </c>
      <c r="H285" s="3" t="s">
        <v>1466</v>
      </c>
      <c r="I285" s="6">
        <v>29.0</v>
      </c>
      <c r="J285" s="6">
        <v>21.0</v>
      </c>
      <c r="K285" s="6">
        <v>18.0</v>
      </c>
      <c r="L285" s="6">
        <v>22.0</v>
      </c>
      <c r="M285" s="6">
        <v>23.0</v>
      </c>
      <c r="N285" s="6">
        <v>51.0</v>
      </c>
      <c r="O285" s="6"/>
      <c r="P285" s="6">
        <v>14.0</v>
      </c>
      <c r="Q285" s="6">
        <v>28.0</v>
      </c>
    </row>
    <row r="286" ht="15.75" customHeight="1">
      <c r="A286" s="7">
        <v>5.1100495E8</v>
      </c>
      <c r="B286" s="6" t="s">
        <v>454</v>
      </c>
      <c r="C286" s="6" t="s">
        <v>487</v>
      </c>
      <c r="D286" s="3">
        <v>1.0</v>
      </c>
      <c r="E286" s="3">
        <v>142.0</v>
      </c>
      <c r="F286" s="3">
        <v>213.0</v>
      </c>
      <c r="G286" s="3">
        <v>3.0</v>
      </c>
      <c r="H286" s="3" t="s">
        <v>1465</v>
      </c>
      <c r="I286" s="6">
        <v>16.0</v>
      </c>
      <c r="J286" s="6">
        <v>14.0</v>
      </c>
      <c r="K286" s="6">
        <v>11.0</v>
      </c>
      <c r="L286" s="6">
        <v>16.0</v>
      </c>
      <c r="M286" s="6">
        <v>17.0</v>
      </c>
      <c r="N286" s="6">
        <v>36.0</v>
      </c>
      <c r="O286" s="6"/>
      <c r="P286" s="6">
        <v>8.0</v>
      </c>
      <c r="Q286" s="6">
        <v>24.0</v>
      </c>
    </row>
    <row r="287" ht="15.75" customHeight="1">
      <c r="A287" s="7">
        <v>5.11002858E8</v>
      </c>
      <c r="B287" s="6" t="s">
        <v>454</v>
      </c>
      <c r="C287" s="6" t="s">
        <v>488</v>
      </c>
      <c r="D287" s="3">
        <v>2.0</v>
      </c>
      <c r="E287" s="3">
        <v>145.0</v>
      </c>
      <c r="F287" s="3">
        <v>197.0</v>
      </c>
      <c r="G287" s="3">
        <v>3.0</v>
      </c>
      <c r="H287" s="3" t="s">
        <v>1465</v>
      </c>
      <c r="I287" s="6">
        <v>24.0</v>
      </c>
      <c r="J287" s="6">
        <v>13.0</v>
      </c>
      <c r="K287" s="6">
        <v>13.0</v>
      </c>
      <c r="L287" s="6">
        <v>20.0</v>
      </c>
      <c r="M287" s="6">
        <v>15.0</v>
      </c>
      <c r="N287" s="6">
        <v>25.0</v>
      </c>
      <c r="O287" s="6"/>
      <c r="P287" s="6">
        <v>12.0</v>
      </c>
      <c r="Q287" s="6">
        <v>23.0</v>
      </c>
    </row>
    <row r="288" ht="15.75" customHeight="1">
      <c r="A288" s="7">
        <v>5.1100276E8</v>
      </c>
      <c r="B288" s="6" t="s">
        <v>454</v>
      </c>
      <c r="C288" s="6" t="s">
        <v>489</v>
      </c>
      <c r="D288" s="3">
        <v>6.0</v>
      </c>
      <c r="E288" s="3">
        <v>136.0</v>
      </c>
      <c r="F288" s="3">
        <v>192.0</v>
      </c>
      <c r="G288" s="3">
        <v>3.0</v>
      </c>
      <c r="H288" s="3" t="s">
        <v>1465</v>
      </c>
      <c r="I288" s="6">
        <v>24.0</v>
      </c>
      <c r="J288" s="6">
        <v>16.0</v>
      </c>
      <c r="K288" s="6">
        <v>11.0</v>
      </c>
      <c r="L288" s="6">
        <v>16.0</v>
      </c>
      <c r="M288" s="6">
        <v>14.0</v>
      </c>
      <c r="N288" s="6">
        <v>23.0</v>
      </c>
      <c r="O288" s="6"/>
      <c r="P288" s="6">
        <v>9.0</v>
      </c>
      <c r="Q288" s="6">
        <v>23.0</v>
      </c>
    </row>
    <row r="289" ht="15.75" customHeight="1">
      <c r="A289" s="7">
        <v>5.11002939E8</v>
      </c>
      <c r="B289" s="6" t="s">
        <v>454</v>
      </c>
      <c r="C289" s="6" t="s">
        <v>490</v>
      </c>
      <c r="D289" s="3">
        <v>6.0</v>
      </c>
      <c r="E289" s="3">
        <v>177.0</v>
      </c>
      <c r="F289" s="3">
        <v>192.0</v>
      </c>
      <c r="G289" s="3">
        <v>4.0</v>
      </c>
      <c r="H289" s="3" t="s">
        <v>1466</v>
      </c>
      <c r="I289" s="6">
        <v>29.0</v>
      </c>
      <c r="J289" s="6">
        <v>21.0</v>
      </c>
      <c r="K289" s="6">
        <v>17.0</v>
      </c>
      <c r="L289" s="6">
        <v>21.0</v>
      </c>
      <c r="M289" s="6">
        <v>20.0</v>
      </c>
      <c r="N289" s="6">
        <v>30.0</v>
      </c>
      <c r="O289" s="6"/>
      <c r="P289" s="6">
        <v>14.0</v>
      </c>
      <c r="Q289" s="6">
        <v>25.0</v>
      </c>
    </row>
    <row r="290" ht="15.75" customHeight="1">
      <c r="A290" s="7">
        <v>5.11003001E8</v>
      </c>
      <c r="B290" s="6" t="s">
        <v>454</v>
      </c>
      <c r="C290" s="6" t="s">
        <v>491</v>
      </c>
      <c r="D290" s="3">
        <v>1.0</v>
      </c>
      <c r="E290" s="3">
        <v>141.0</v>
      </c>
      <c r="F290" s="3">
        <v>213.0</v>
      </c>
      <c r="G290" s="3">
        <v>1.0</v>
      </c>
      <c r="H290" s="3" t="s">
        <v>1468</v>
      </c>
      <c r="I290" s="6">
        <v>24.0</v>
      </c>
      <c r="J290" s="6">
        <v>19.0</v>
      </c>
      <c r="K290" s="6">
        <v>11.0</v>
      </c>
      <c r="L290" s="6">
        <v>18.0</v>
      </c>
      <c r="M290" s="6">
        <v>19.0</v>
      </c>
      <c r="N290" s="6">
        <v>39.0</v>
      </c>
      <c r="O290" s="6"/>
      <c r="P290" s="6">
        <v>11.0</v>
      </c>
      <c r="Q290" s="6">
        <v>0.0</v>
      </c>
    </row>
    <row r="291" ht="15.75" customHeight="1">
      <c r="A291" s="7">
        <v>5.11002992E8</v>
      </c>
      <c r="B291" s="6" t="s">
        <v>454</v>
      </c>
      <c r="C291" s="6" t="s">
        <v>492</v>
      </c>
      <c r="D291" s="3">
        <v>5.0</v>
      </c>
      <c r="E291" s="3">
        <v>84.0</v>
      </c>
      <c r="F291" s="3">
        <v>208.0</v>
      </c>
      <c r="G291" s="3">
        <v>1.0</v>
      </c>
      <c r="H291" s="3" t="s">
        <v>1468</v>
      </c>
      <c r="I291" s="6">
        <v>14.0</v>
      </c>
      <c r="J291" s="6">
        <v>14.0</v>
      </c>
      <c r="K291" s="6">
        <v>0.0</v>
      </c>
      <c r="L291" s="6">
        <v>18.0</v>
      </c>
      <c r="M291" s="6">
        <v>13.0</v>
      </c>
      <c r="N291" s="6">
        <v>0.0</v>
      </c>
      <c r="O291" s="6"/>
      <c r="P291" s="6">
        <v>13.0</v>
      </c>
      <c r="Q291" s="6">
        <v>12.0</v>
      </c>
    </row>
    <row r="292" ht="15.75" customHeight="1">
      <c r="A292" s="7">
        <v>5.11002992E8</v>
      </c>
      <c r="B292" s="6" t="s">
        <v>454</v>
      </c>
      <c r="C292" s="6" t="s">
        <v>492</v>
      </c>
      <c r="D292" s="3">
        <v>6.0</v>
      </c>
      <c r="E292" s="3">
        <v>118.0</v>
      </c>
      <c r="F292" s="3">
        <v>192.0</v>
      </c>
      <c r="G292" s="3">
        <v>2.0</v>
      </c>
      <c r="H292" s="3" t="s">
        <v>1467</v>
      </c>
      <c r="I292" s="6">
        <v>16.0</v>
      </c>
      <c r="J292" s="6">
        <v>15.0</v>
      </c>
      <c r="K292" s="6">
        <v>12.0</v>
      </c>
      <c r="L292" s="6">
        <v>18.0</v>
      </c>
      <c r="M292" s="6">
        <v>11.0</v>
      </c>
      <c r="N292" s="6">
        <v>18.0</v>
      </c>
      <c r="O292" s="6"/>
      <c r="P292" s="6">
        <v>14.0</v>
      </c>
      <c r="Q292" s="6">
        <v>14.0</v>
      </c>
    </row>
    <row r="293" ht="15.75" customHeight="1">
      <c r="A293" s="7">
        <v>5.11002897E8</v>
      </c>
      <c r="B293" s="6" t="s">
        <v>454</v>
      </c>
      <c r="C293" s="6" t="s">
        <v>493</v>
      </c>
      <c r="D293" s="3">
        <v>4.0</v>
      </c>
      <c r="E293" s="3">
        <v>99.0</v>
      </c>
      <c r="F293" s="3">
        <v>166.0</v>
      </c>
      <c r="G293" s="3">
        <v>2.0</v>
      </c>
      <c r="H293" s="3" t="s">
        <v>1467</v>
      </c>
      <c r="I293" s="6">
        <v>14.0</v>
      </c>
      <c r="J293" s="6">
        <v>17.0</v>
      </c>
      <c r="K293" s="6">
        <v>11.0</v>
      </c>
      <c r="L293" s="6">
        <v>17.0</v>
      </c>
      <c r="M293" s="6">
        <v>11.0</v>
      </c>
      <c r="N293" s="6">
        <v>14.0</v>
      </c>
      <c r="O293" s="6"/>
      <c r="P293" s="6">
        <v>0.0</v>
      </c>
      <c r="Q293" s="6">
        <v>15.0</v>
      </c>
    </row>
    <row r="294" ht="15.75" customHeight="1">
      <c r="A294" s="7">
        <v>5.11002921E8</v>
      </c>
      <c r="B294" s="6" t="s">
        <v>454</v>
      </c>
      <c r="C294" s="6" t="s">
        <v>494</v>
      </c>
      <c r="D294" s="3">
        <v>6.0</v>
      </c>
      <c r="E294" s="3">
        <v>96.0</v>
      </c>
      <c r="F294" s="3">
        <v>192.0</v>
      </c>
      <c r="G294" s="3">
        <v>1.0</v>
      </c>
      <c r="H294" s="3" t="s">
        <v>1468</v>
      </c>
      <c r="I294" s="6">
        <v>16.0</v>
      </c>
      <c r="J294" s="6">
        <v>16.0</v>
      </c>
      <c r="K294" s="6">
        <v>0.0</v>
      </c>
      <c r="L294" s="6">
        <v>14.0</v>
      </c>
      <c r="M294" s="6">
        <v>13.0</v>
      </c>
      <c r="N294" s="6">
        <v>17.0</v>
      </c>
      <c r="O294" s="6"/>
      <c r="P294" s="6">
        <v>8.0</v>
      </c>
      <c r="Q294" s="6">
        <v>12.0</v>
      </c>
    </row>
    <row r="295" ht="15.75" customHeight="1">
      <c r="A295" s="7">
        <v>5.11003033E8</v>
      </c>
      <c r="B295" s="6" t="s">
        <v>454</v>
      </c>
      <c r="C295" s="6" t="s">
        <v>495</v>
      </c>
      <c r="D295" s="3">
        <v>2.0</v>
      </c>
      <c r="E295" s="3">
        <v>119.0</v>
      </c>
      <c r="F295" s="3">
        <v>197.0</v>
      </c>
      <c r="G295" s="3">
        <v>1.0</v>
      </c>
      <c r="H295" s="3" t="s">
        <v>1468</v>
      </c>
      <c r="I295" s="6">
        <v>0.0</v>
      </c>
      <c r="J295" s="6">
        <v>13.0</v>
      </c>
      <c r="K295" s="6">
        <v>14.0</v>
      </c>
      <c r="L295" s="6">
        <v>21.0</v>
      </c>
      <c r="M295" s="6">
        <v>17.0</v>
      </c>
      <c r="N295" s="6">
        <v>21.0</v>
      </c>
      <c r="O295" s="6"/>
      <c r="P295" s="6">
        <v>11.0</v>
      </c>
      <c r="Q295" s="6">
        <v>22.0</v>
      </c>
    </row>
    <row r="296" ht="15.75" customHeight="1">
      <c r="A296" s="7">
        <v>5.11002664E8</v>
      </c>
      <c r="B296" s="6" t="s">
        <v>454</v>
      </c>
      <c r="C296" s="6" t="s">
        <v>496</v>
      </c>
      <c r="D296" s="3">
        <v>2.0</v>
      </c>
      <c r="E296" s="3">
        <v>150.0</v>
      </c>
      <c r="F296" s="3">
        <v>197.0</v>
      </c>
      <c r="G296" s="3">
        <v>3.0</v>
      </c>
      <c r="H296" s="3" t="s">
        <v>1465</v>
      </c>
      <c r="I296" s="6">
        <v>22.0</v>
      </c>
      <c r="J296" s="6">
        <v>18.0</v>
      </c>
      <c r="K296" s="6">
        <v>12.0</v>
      </c>
      <c r="L296" s="6">
        <v>18.0</v>
      </c>
      <c r="M296" s="6">
        <v>14.0</v>
      </c>
      <c r="N296" s="6">
        <v>30.0</v>
      </c>
      <c r="O296" s="6"/>
      <c r="P296" s="6">
        <v>13.0</v>
      </c>
      <c r="Q296" s="6">
        <v>23.0</v>
      </c>
    </row>
    <row r="297" ht="15.75" customHeight="1">
      <c r="A297" s="7">
        <v>5.11003072E8</v>
      </c>
      <c r="B297" s="6" t="s">
        <v>454</v>
      </c>
      <c r="C297" s="6" t="s">
        <v>497</v>
      </c>
      <c r="D297" s="3">
        <v>1.0</v>
      </c>
      <c r="E297" s="3">
        <v>167.0</v>
      </c>
      <c r="F297" s="3">
        <v>213.0</v>
      </c>
      <c r="G297" s="3">
        <v>3.0</v>
      </c>
      <c r="H297" s="3" t="s">
        <v>1465</v>
      </c>
      <c r="I297" s="6">
        <v>23.0</v>
      </c>
      <c r="J297" s="6">
        <v>18.0</v>
      </c>
      <c r="K297" s="6">
        <v>14.0</v>
      </c>
      <c r="L297" s="6">
        <v>20.0</v>
      </c>
      <c r="M297" s="6">
        <v>20.0</v>
      </c>
      <c r="N297" s="6">
        <v>36.0</v>
      </c>
      <c r="O297" s="6"/>
      <c r="P297" s="6">
        <v>14.0</v>
      </c>
      <c r="Q297" s="6">
        <v>22.0</v>
      </c>
    </row>
    <row r="298" ht="15.75" customHeight="1">
      <c r="A298" s="7">
        <v>5.11003185E8</v>
      </c>
      <c r="B298" s="6" t="s">
        <v>454</v>
      </c>
      <c r="C298" s="6" t="s">
        <v>498</v>
      </c>
      <c r="D298" s="3">
        <v>1.0</v>
      </c>
      <c r="E298" s="3">
        <v>152.0</v>
      </c>
      <c r="F298" s="3">
        <v>213.0</v>
      </c>
      <c r="G298" s="3">
        <v>3.0</v>
      </c>
      <c r="H298" s="3" t="s">
        <v>1465</v>
      </c>
      <c r="I298" s="6">
        <v>22.0</v>
      </c>
      <c r="J298" s="6">
        <v>17.0</v>
      </c>
      <c r="K298" s="6">
        <v>12.0</v>
      </c>
      <c r="L298" s="6">
        <v>18.0</v>
      </c>
      <c r="M298" s="6">
        <v>18.0</v>
      </c>
      <c r="N298" s="6">
        <v>31.0</v>
      </c>
      <c r="O298" s="6"/>
      <c r="P298" s="6">
        <v>11.0</v>
      </c>
      <c r="Q298" s="6">
        <v>23.0</v>
      </c>
    </row>
    <row r="299" ht="15.75" customHeight="1">
      <c r="A299" s="7">
        <v>5.12027277E8</v>
      </c>
      <c r="B299" s="6" t="s">
        <v>499</v>
      </c>
      <c r="C299" s="6" t="s">
        <v>500</v>
      </c>
      <c r="D299" s="3">
        <v>1.0</v>
      </c>
      <c r="E299" s="3">
        <v>174.0</v>
      </c>
      <c r="F299" s="3">
        <v>213.0</v>
      </c>
      <c r="G299" s="3">
        <v>4.0</v>
      </c>
      <c r="H299" s="3" t="s">
        <v>1466</v>
      </c>
      <c r="I299" s="6">
        <v>27.0</v>
      </c>
      <c r="J299" s="6">
        <v>16.0</v>
      </c>
      <c r="K299" s="6">
        <v>12.0</v>
      </c>
      <c r="L299" s="6">
        <v>20.0</v>
      </c>
      <c r="M299" s="6">
        <v>18.0</v>
      </c>
      <c r="N299" s="6">
        <v>45.0</v>
      </c>
      <c r="O299" s="6"/>
      <c r="P299" s="6">
        <v>12.0</v>
      </c>
      <c r="Q299" s="6">
        <v>24.0</v>
      </c>
    </row>
    <row r="300" ht="15.75" customHeight="1">
      <c r="A300" s="7">
        <v>5.12011622E8</v>
      </c>
      <c r="B300" s="6" t="s">
        <v>499</v>
      </c>
      <c r="C300" s="6" t="s">
        <v>501</v>
      </c>
      <c r="D300" s="3">
        <v>1.0</v>
      </c>
      <c r="E300" s="3">
        <v>122.0</v>
      </c>
      <c r="F300" s="3">
        <v>213.0</v>
      </c>
      <c r="G300" s="3">
        <v>2.0</v>
      </c>
      <c r="H300" s="3" t="s">
        <v>1467</v>
      </c>
      <c r="I300" s="6">
        <v>16.0</v>
      </c>
      <c r="J300" s="6">
        <v>14.0</v>
      </c>
      <c r="K300" s="6">
        <v>9.0</v>
      </c>
      <c r="L300" s="6">
        <v>14.0</v>
      </c>
      <c r="M300" s="6">
        <v>12.0</v>
      </c>
      <c r="N300" s="6">
        <v>31.0</v>
      </c>
      <c r="O300" s="6"/>
      <c r="P300" s="6">
        <v>11.0</v>
      </c>
      <c r="Q300" s="6">
        <v>15.0</v>
      </c>
    </row>
    <row r="301" ht="15.75" customHeight="1">
      <c r="A301" s="7">
        <v>5.12027291E8</v>
      </c>
      <c r="B301" s="6" t="s">
        <v>499</v>
      </c>
      <c r="C301" s="6" t="s">
        <v>502</v>
      </c>
      <c r="D301" s="3">
        <v>1.0</v>
      </c>
      <c r="E301" s="3">
        <v>131.0</v>
      </c>
      <c r="F301" s="3">
        <v>213.0</v>
      </c>
      <c r="G301" s="3">
        <v>1.0</v>
      </c>
      <c r="H301" s="3" t="s">
        <v>1468</v>
      </c>
      <c r="I301" s="6">
        <v>18.0</v>
      </c>
      <c r="J301" s="6">
        <v>0.0</v>
      </c>
      <c r="K301" s="6">
        <v>14.0</v>
      </c>
      <c r="L301" s="6">
        <v>19.0</v>
      </c>
      <c r="M301" s="6">
        <v>16.0</v>
      </c>
      <c r="N301" s="6">
        <v>38.0</v>
      </c>
      <c r="O301" s="6"/>
      <c r="P301" s="6">
        <v>12.0</v>
      </c>
      <c r="Q301" s="6">
        <v>14.0</v>
      </c>
    </row>
    <row r="302" ht="15.75" customHeight="1">
      <c r="A302" s="7">
        <v>5.12011728E8</v>
      </c>
      <c r="B302" s="6" t="s">
        <v>499</v>
      </c>
      <c r="C302" s="6" t="s">
        <v>503</v>
      </c>
      <c r="D302" s="3">
        <v>1.0</v>
      </c>
      <c r="E302" s="3">
        <v>144.0</v>
      </c>
      <c r="F302" s="3">
        <v>213.0</v>
      </c>
      <c r="G302" s="3">
        <v>3.0</v>
      </c>
      <c r="H302" s="3" t="s">
        <v>1465</v>
      </c>
      <c r="I302" s="6">
        <v>26.0</v>
      </c>
      <c r="J302" s="6">
        <v>15.0</v>
      </c>
      <c r="K302" s="6">
        <v>12.0</v>
      </c>
      <c r="L302" s="6">
        <v>17.0</v>
      </c>
      <c r="M302" s="6">
        <v>15.0</v>
      </c>
      <c r="N302" s="6">
        <v>29.0</v>
      </c>
      <c r="O302" s="6"/>
      <c r="P302" s="6">
        <v>9.0</v>
      </c>
      <c r="Q302" s="6">
        <v>21.0</v>
      </c>
    </row>
    <row r="303" ht="15.75" customHeight="1">
      <c r="A303" s="7">
        <v>5.12027245E8</v>
      </c>
      <c r="B303" s="6" t="s">
        <v>499</v>
      </c>
      <c r="C303" s="6" t="s">
        <v>504</v>
      </c>
      <c r="D303" s="3">
        <v>1.0</v>
      </c>
      <c r="E303" s="3">
        <v>148.0</v>
      </c>
      <c r="F303" s="3">
        <v>213.0</v>
      </c>
      <c r="G303" s="3">
        <v>3.0</v>
      </c>
      <c r="H303" s="3" t="s">
        <v>1465</v>
      </c>
      <c r="I303" s="6">
        <v>21.0</v>
      </c>
      <c r="J303" s="6">
        <v>16.0</v>
      </c>
      <c r="K303" s="6">
        <v>13.0</v>
      </c>
      <c r="L303" s="6">
        <v>18.0</v>
      </c>
      <c r="M303" s="6">
        <v>14.0</v>
      </c>
      <c r="N303" s="6">
        <v>36.0</v>
      </c>
      <c r="O303" s="6"/>
      <c r="P303" s="6">
        <v>11.0</v>
      </c>
      <c r="Q303" s="6">
        <v>19.0</v>
      </c>
    </row>
    <row r="304" ht="15.75" customHeight="1">
      <c r="A304" s="7">
        <v>5.12011598E8</v>
      </c>
      <c r="B304" s="6" t="s">
        <v>499</v>
      </c>
      <c r="C304" s="6" t="s">
        <v>505</v>
      </c>
      <c r="D304" s="3">
        <v>5.0</v>
      </c>
      <c r="E304" s="3">
        <v>156.0</v>
      </c>
      <c r="F304" s="3">
        <v>208.0</v>
      </c>
      <c r="G304" s="3">
        <v>3.0</v>
      </c>
      <c r="H304" s="3" t="s">
        <v>1465</v>
      </c>
      <c r="I304" s="6">
        <v>26.0</v>
      </c>
      <c r="J304" s="6">
        <v>18.0</v>
      </c>
      <c r="K304" s="6">
        <v>12.0</v>
      </c>
      <c r="L304" s="6">
        <v>18.0</v>
      </c>
      <c r="M304" s="6">
        <v>12.0</v>
      </c>
      <c r="N304" s="6">
        <v>38.0</v>
      </c>
      <c r="O304" s="6"/>
      <c r="P304" s="6">
        <v>10.0</v>
      </c>
      <c r="Q304" s="6">
        <v>22.0</v>
      </c>
    </row>
    <row r="305" ht="15.75" customHeight="1">
      <c r="A305" s="7">
        <v>5.12011693E8</v>
      </c>
      <c r="B305" s="6" t="s">
        <v>499</v>
      </c>
      <c r="C305" s="6" t="s">
        <v>506</v>
      </c>
      <c r="D305" s="3">
        <v>1.0</v>
      </c>
      <c r="E305" s="3">
        <v>156.0</v>
      </c>
      <c r="F305" s="3">
        <v>213.0</v>
      </c>
      <c r="G305" s="3">
        <v>3.0</v>
      </c>
      <c r="H305" s="3" t="s">
        <v>1465</v>
      </c>
      <c r="I305" s="6">
        <v>24.0</v>
      </c>
      <c r="J305" s="6">
        <v>20.0</v>
      </c>
      <c r="K305" s="6">
        <v>15.0</v>
      </c>
      <c r="L305" s="6">
        <v>17.0</v>
      </c>
      <c r="M305" s="6">
        <v>14.0</v>
      </c>
      <c r="N305" s="6">
        <v>38.0</v>
      </c>
      <c r="O305" s="6"/>
      <c r="P305" s="6">
        <v>10.0</v>
      </c>
      <c r="Q305" s="6">
        <v>18.0</v>
      </c>
    </row>
    <row r="306" ht="15.75" customHeight="1">
      <c r="A306" s="7">
        <v>5.1201183E8</v>
      </c>
      <c r="B306" s="6" t="s">
        <v>499</v>
      </c>
      <c r="C306" s="6" t="s">
        <v>507</v>
      </c>
      <c r="D306" s="3">
        <v>1.0</v>
      </c>
      <c r="E306" s="3">
        <v>167.0</v>
      </c>
      <c r="F306" s="3">
        <v>213.0</v>
      </c>
      <c r="G306" s="3">
        <v>3.0</v>
      </c>
      <c r="H306" s="3" t="s">
        <v>1465</v>
      </c>
      <c r="I306" s="6">
        <v>19.0</v>
      </c>
      <c r="J306" s="6">
        <v>15.0</v>
      </c>
      <c r="K306" s="6">
        <v>18.0</v>
      </c>
      <c r="L306" s="6">
        <v>20.0</v>
      </c>
      <c r="M306" s="6">
        <v>20.0</v>
      </c>
      <c r="N306" s="6">
        <v>35.0</v>
      </c>
      <c r="O306" s="6"/>
      <c r="P306" s="6">
        <v>13.0</v>
      </c>
      <c r="Q306" s="6">
        <v>27.0</v>
      </c>
    </row>
    <row r="307" ht="15.75" customHeight="1">
      <c r="A307" s="7">
        <v>5.12027125E8</v>
      </c>
      <c r="B307" s="6" t="s">
        <v>499</v>
      </c>
      <c r="C307" s="6" t="s">
        <v>508</v>
      </c>
      <c r="D307" s="3">
        <v>5.0</v>
      </c>
      <c r="E307" s="3">
        <v>118.0</v>
      </c>
      <c r="F307" s="3">
        <v>208.0</v>
      </c>
      <c r="G307" s="3">
        <v>2.0</v>
      </c>
      <c r="H307" s="3" t="s">
        <v>1467</v>
      </c>
      <c r="I307" s="6">
        <v>18.0</v>
      </c>
      <c r="J307" s="6">
        <v>19.0</v>
      </c>
      <c r="K307" s="6">
        <v>9.0</v>
      </c>
      <c r="L307" s="6">
        <v>16.0</v>
      </c>
      <c r="M307" s="6">
        <v>12.0</v>
      </c>
      <c r="N307" s="6">
        <v>19.0</v>
      </c>
      <c r="O307" s="6"/>
      <c r="P307" s="6">
        <v>9.0</v>
      </c>
      <c r="Q307" s="6">
        <v>16.0</v>
      </c>
    </row>
    <row r="308" ht="15.75" customHeight="1">
      <c r="A308" s="7">
        <v>5.12086339E8</v>
      </c>
      <c r="B308" s="6" t="s">
        <v>499</v>
      </c>
      <c r="C308" s="6" t="s">
        <v>509</v>
      </c>
      <c r="D308" s="3">
        <v>3.0</v>
      </c>
      <c r="E308" s="3">
        <v>110.0</v>
      </c>
      <c r="F308" s="3">
        <v>182.0</v>
      </c>
      <c r="G308" s="3">
        <v>2.0</v>
      </c>
      <c r="H308" s="3" t="s">
        <v>1467</v>
      </c>
      <c r="I308" s="6">
        <v>17.0</v>
      </c>
      <c r="J308" s="6">
        <v>19.0</v>
      </c>
      <c r="K308" s="6">
        <v>9.0</v>
      </c>
      <c r="L308" s="6">
        <v>13.0</v>
      </c>
      <c r="M308" s="6">
        <v>8.0</v>
      </c>
      <c r="N308" s="6">
        <v>28.0</v>
      </c>
      <c r="O308" s="6"/>
      <c r="P308" s="6">
        <v>0.0</v>
      </c>
      <c r="Q308" s="6">
        <v>16.0</v>
      </c>
    </row>
    <row r="309" ht="15.75" customHeight="1">
      <c r="A309" s="7">
        <v>5.12027252E8</v>
      </c>
      <c r="B309" s="6" t="s">
        <v>499</v>
      </c>
      <c r="C309" s="6" t="s">
        <v>510</v>
      </c>
      <c r="D309" s="3">
        <v>1.0</v>
      </c>
      <c r="E309" s="3">
        <v>143.0</v>
      </c>
      <c r="F309" s="3">
        <v>213.0</v>
      </c>
      <c r="G309" s="3">
        <v>3.0</v>
      </c>
      <c r="H309" s="3" t="s">
        <v>1465</v>
      </c>
      <c r="I309" s="6">
        <v>16.0</v>
      </c>
      <c r="J309" s="6">
        <v>18.0</v>
      </c>
      <c r="K309" s="6">
        <v>10.0</v>
      </c>
      <c r="L309" s="6">
        <v>20.0</v>
      </c>
      <c r="M309" s="6">
        <v>13.0</v>
      </c>
      <c r="N309" s="6">
        <v>36.0</v>
      </c>
      <c r="O309" s="6"/>
      <c r="P309" s="6">
        <v>12.0</v>
      </c>
      <c r="Q309" s="6">
        <v>18.0</v>
      </c>
    </row>
    <row r="310" ht="15.75" customHeight="1">
      <c r="A310" s="7">
        <v>5.12011534E8</v>
      </c>
      <c r="B310" s="6" t="s">
        <v>499</v>
      </c>
      <c r="C310" s="6" t="s">
        <v>511</v>
      </c>
      <c r="D310" s="3">
        <v>1.0</v>
      </c>
      <c r="E310" s="3">
        <v>108.0</v>
      </c>
      <c r="F310" s="3">
        <v>213.0</v>
      </c>
      <c r="G310" s="3">
        <v>2.0</v>
      </c>
      <c r="H310" s="3" t="s">
        <v>1467</v>
      </c>
      <c r="I310" s="6">
        <v>15.0</v>
      </c>
      <c r="J310" s="6">
        <v>13.0</v>
      </c>
      <c r="K310" s="6">
        <v>10.0</v>
      </c>
      <c r="L310" s="6">
        <v>17.0</v>
      </c>
      <c r="M310" s="6">
        <v>10.0</v>
      </c>
      <c r="N310" s="6">
        <v>22.0</v>
      </c>
      <c r="O310" s="6"/>
      <c r="P310" s="6">
        <v>10.0</v>
      </c>
      <c r="Q310" s="6">
        <v>11.0</v>
      </c>
    </row>
    <row r="311" ht="15.75" customHeight="1">
      <c r="A311" s="7">
        <v>5.1201151E8</v>
      </c>
      <c r="B311" s="6" t="s">
        <v>499</v>
      </c>
      <c r="C311" s="6" t="s">
        <v>512</v>
      </c>
      <c r="D311" s="3">
        <v>1.0</v>
      </c>
      <c r="E311" s="3">
        <v>168.0</v>
      </c>
      <c r="F311" s="3">
        <v>213.0</v>
      </c>
      <c r="G311" s="3">
        <v>3.0</v>
      </c>
      <c r="H311" s="3" t="s">
        <v>1465</v>
      </c>
      <c r="I311" s="6">
        <v>22.0</v>
      </c>
      <c r="J311" s="6">
        <v>19.0</v>
      </c>
      <c r="K311" s="6">
        <v>16.0</v>
      </c>
      <c r="L311" s="6">
        <v>20.0</v>
      </c>
      <c r="M311" s="6">
        <v>17.0</v>
      </c>
      <c r="N311" s="6">
        <v>39.0</v>
      </c>
      <c r="O311" s="6"/>
      <c r="P311" s="6">
        <v>13.0</v>
      </c>
      <c r="Q311" s="6">
        <v>22.0</v>
      </c>
    </row>
    <row r="312" ht="15.75" customHeight="1">
      <c r="A312" s="7">
        <v>5.12011654E8</v>
      </c>
      <c r="B312" s="6" t="s">
        <v>499</v>
      </c>
      <c r="C312" s="6" t="s">
        <v>513</v>
      </c>
      <c r="D312" s="3">
        <v>1.0</v>
      </c>
      <c r="E312" s="3">
        <v>174.0</v>
      </c>
      <c r="F312" s="3">
        <v>213.0</v>
      </c>
      <c r="G312" s="3">
        <v>4.0</v>
      </c>
      <c r="H312" s="3" t="s">
        <v>1466</v>
      </c>
      <c r="I312" s="6">
        <v>27.0</v>
      </c>
      <c r="J312" s="6">
        <v>16.0</v>
      </c>
      <c r="K312" s="6">
        <v>17.0</v>
      </c>
      <c r="L312" s="6">
        <v>20.0</v>
      </c>
      <c r="M312" s="6">
        <v>17.0</v>
      </c>
      <c r="N312" s="6">
        <v>38.0</v>
      </c>
      <c r="O312" s="6"/>
      <c r="P312" s="6">
        <v>13.0</v>
      </c>
      <c r="Q312" s="6">
        <v>26.0</v>
      </c>
    </row>
    <row r="313" ht="15.75" customHeight="1">
      <c r="A313" s="7">
        <v>5.12011559E8</v>
      </c>
      <c r="B313" s="6" t="s">
        <v>499</v>
      </c>
      <c r="C313" s="6" t="s">
        <v>514</v>
      </c>
      <c r="D313" s="3">
        <v>5.0</v>
      </c>
      <c r="E313" s="3">
        <v>114.0</v>
      </c>
      <c r="F313" s="3">
        <v>208.0</v>
      </c>
      <c r="G313" s="3">
        <v>2.0</v>
      </c>
      <c r="H313" s="3" t="s">
        <v>1467</v>
      </c>
      <c r="I313" s="6">
        <v>18.0</v>
      </c>
      <c r="J313" s="6">
        <v>13.0</v>
      </c>
      <c r="K313" s="6">
        <v>11.0</v>
      </c>
      <c r="L313" s="6">
        <v>12.0</v>
      </c>
      <c r="M313" s="6">
        <v>12.0</v>
      </c>
      <c r="N313" s="6">
        <v>26.0</v>
      </c>
      <c r="O313" s="6"/>
      <c r="P313" s="6">
        <v>10.0</v>
      </c>
      <c r="Q313" s="6">
        <v>12.0</v>
      </c>
    </row>
    <row r="314" ht="15.75" customHeight="1">
      <c r="A314" s="7">
        <v>5.12027319E8</v>
      </c>
      <c r="B314" s="6" t="s">
        <v>499</v>
      </c>
      <c r="C314" s="6" t="s">
        <v>515</v>
      </c>
      <c r="D314" s="3">
        <v>1.0</v>
      </c>
      <c r="E314" s="3">
        <v>138.0</v>
      </c>
      <c r="F314" s="3">
        <v>213.0</v>
      </c>
      <c r="G314" s="3">
        <v>3.0</v>
      </c>
      <c r="H314" s="3" t="s">
        <v>1465</v>
      </c>
      <c r="I314" s="6">
        <v>21.0</v>
      </c>
      <c r="J314" s="6">
        <v>14.0</v>
      </c>
      <c r="K314" s="6">
        <v>14.0</v>
      </c>
      <c r="L314" s="6">
        <v>18.0</v>
      </c>
      <c r="M314" s="6">
        <v>13.0</v>
      </c>
      <c r="N314" s="6">
        <v>32.0</v>
      </c>
      <c r="O314" s="6"/>
      <c r="P314" s="6">
        <v>8.0</v>
      </c>
      <c r="Q314" s="6">
        <v>18.0</v>
      </c>
    </row>
    <row r="315" ht="15.75" customHeight="1">
      <c r="A315" s="7">
        <v>5.12027196E8</v>
      </c>
      <c r="B315" s="6" t="s">
        <v>499</v>
      </c>
      <c r="C315" s="6" t="s">
        <v>516</v>
      </c>
      <c r="D315" s="3">
        <v>1.0</v>
      </c>
      <c r="E315" s="3">
        <v>138.0</v>
      </c>
      <c r="F315" s="3">
        <v>213.0</v>
      </c>
      <c r="G315" s="3">
        <v>3.0</v>
      </c>
      <c r="H315" s="3" t="s">
        <v>1465</v>
      </c>
      <c r="I315" s="6">
        <v>18.0</v>
      </c>
      <c r="J315" s="6">
        <v>14.0</v>
      </c>
      <c r="K315" s="6">
        <v>14.0</v>
      </c>
      <c r="L315" s="6">
        <v>18.0</v>
      </c>
      <c r="M315" s="6">
        <v>15.0</v>
      </c>
      <c r="N315" s="6">
        <v>31.0</v>
      </c>
      <c r="O315" s="6"/>
      <c r="P315" s="6">
        <v>9.0</v>
      </c>
      <c r="Q315" s="6">
        <v>19.0</v>
      </c>
    </row>
    <row r="316" ht="15.75" customHeight="1">
      <c r="A316" s="7">
        <v>5.12011686E8</v>
      </c>
      <c r="B316" s="6" t="s">
        <v>499</v>
      </c>
      <c r="C316" s="6" t="s">
        <v>517</v>
      </c>
      <c r="D316" s="3">
        <v>1.0</v>
      </c>
      <c r="E316" s="3">
        <v>151.0</v>
      </c>
      <c r="F316" s="3">
        <v>213.0</v>
      </c>
      <c r="G316" s="3">
        <v>3.0</v>
      </c>
      <c r="H316" s="3" t="s">
        <v>1465</v>
      </c>
      <c r="I316" s="6">
        <v>22.0</v>
      </c>
      <c r="J316" s="6">
        <v>15.0</v>
      </c>
      <c r="K316" s="6">
        <v>15.0</v>
      </c>
      <c r="L316" s="6">
        <v>18.0</v>
      </c>
      <c r="M316" s="6">
        <v>15.0</v>
      </c>
      <c r="N316" s="6">
        <v>35.0</v>
      </c>
      <c r="O316" s="6"/>
      <c r="P316" s="6">
        <v>12.0</v>
      </c>
      <c r="Q316" s="6">
        <v>19.0</v>
      </c>
    </row>
    <row r="317" ht="15.75" customHeight="1">
      <c r="A317" s="7">
        <v>5.12011566E8</v>
      </c>
      <c r="B317" s="6" t="s">
        <v>499</v>
      </c>
      <c r="C317" s="6" t="s">
        <v>518</v>
      </c>
      <c r="D317" s="3">
        <v>1.0</v>
      </c>
      <c r="E317" s="3">
        <v>157.0</v>
      </c>
      <c r="F317" s="3">
        <v>213.0</v>
      </c>
      <c r="G317" s="3">
        <v>3.0</v>
      </c>
      <c r="H317" s="3" t="s">
        <v>1465</v>
      </c>
      <c r="I317" s="6">
        <v>25.0</v>
      </c>
      <c r="J317" s="6">
        <v>18.0</v>
      </c>
      <c r="K317" s="6">
        <v>15.0</v>
      </c>
      <c r="L317" s="6">
        <v>19.0</v>
      </c>
      <c r="M317" s="6">
        <v>17.0</v>
      </c>
      <c r="N317" s="6">
        <v>33.0</v>
      </c>
      <c r="O317" s="6"/>
      <c r="P317" s="6">
        <v>11.0</v>
      </c>
      <c r="Q317" s="6">
        <v>19.0</v>
      </c>
    </row>
    <row r="318" ht="15.75" customHeight="1">
      <c r="A318" s="7">
        <v>5.12011527E8</v>
      </c>
      <c r="B318" s="6" t="s">
        <v>499</v>
      </c>
      <c r="C318" s="6" t="s">
        <v>519</v>
      </c>
      <c r="D318" s="3">
        <v>5.0</v>
      </c>
      <c r="E318" s="3">
        <v>124.0</v>
      </c>
      <c r="F318" s="3">
        <v>208.0</v>
      </c>
      <c r="G318" s="3">
        <v>3.0</v>
      </c>
      <c r="H318" s="3" t="s">
        <v>1465</v>
      </c>
      <c r="I318" s="6">
        <v>16.0</v>
      </c>
      <c r="J318" s="6">
        <v>13.0</v>
      </c>
      <c r="K318" s="6">
        <v>12.0</v>
      </c>
      <c r="L318" s="6">
        <v>15.0</v>
      </c>
      <c r="M318" s="6">
        <v>15.0</v>
      </c>
      <c r="N318" s="6">
        <v>27.0</v>
      </c>
      <c r="O318" s="6"/>
      <c r="P318" s="6">
        <v>8.0</v>
      </c>
      <c r="Q318" s="6">
        <v>18.0</v>
      </c>
    </row>
    <row r="319" ht="15.75" customHeight="1">
      <c r="A319" s="7">
        <v>5.12011816E8</v>
      </c>
      <c r="B319" s="6" t="s">
        <v>499</v>
      </c>
      <c r="C319" s="6" t="s">
        <v>520</v>
      </c>
      <c r="D319" s="3">
        <v>5.0</v>
      </c>
      <c r="E319" s="3">
        <v>152.0</v>
      </c>
      <c r="F319" s="3">
        <v>208.0</v>
      </c>
      <c r="G319" s="3">
        <v>3.0</v>
      </c>
      <c r="H319" s="3" t="s">
        <v>1465</v>
      </c>
      <c r="I319" s="6">
        <v>26.0</v>
      </c>
      <c r="J319" s="6">
        <v>17.0</v>
      </c>
      <c r="K319" s="6">
        <v>15.0</v>
      </c>
      <c r="L319" s="6">
        <v>18.0</v>
      </c>
      <c r="M319" s="6">
        <v>15.0</v>
      </c>
      <c r="N319" s="6">
        <v>29.0</v>
      </c>
      <c r="O319" s="6"/>
      <c r="P319" s="6">
        <v>13.0</v>
      </c>
      <c r="Q319" s="6">
        <v>19.0</v>
      </c>
    </row>
    <row r="320" ht="15.75" customHeight="1">
      <c r="A320" s="7">
        <v>5.12027157E8</v>
      </c>
      <c r="B320" s="6" t="s">
        <v>499</v>
      </c>
      <c r="C320" s="6" t="s">
        <v>521</v>
      </c>
      <c r="D320" s="3">
        <v>1.0</v>
      </c>
      <c r="E320" s="3">
        <v>148.0</v>
      </c>
      <c r="F320" s="3">
        <v>213.0</v>
      </c>
      <c r="G320" s="3">
        <v>3.0</v>
      </c>
      <c r="H320" s="3" t="s">
        <v>1465</v>
      </c>
      <c r="I320" s="6">
        <v>20.0</v>
      </c>
      <c r="J320" s="6">
        <v>15.0</v>
      </c>
      <c r="K320" s="6">
        <v>14.0</v>
      </c>
      <c r="L320" s="6">
        <v>20.0</v>
      </c>
      <c r="M320" s="6">
        <v>17.0</v>
      </c>
      <c r="N320" s="6">
        <v>34.0</v>
      </c>
      <c r="O320" s="6"/>
      <c r="P320" s="6">
        <v>11.0</v>
      </c>
      <c r="Q320" s="6">
        <v>17.0</v>
      </c>
    </row>
    <row r="321" ht="15.75" customHeight="1">
      <c r="A321" s="7">
        <v>5.12027284E8</v>
      </c>
      <c r="B321" s="6" t="s">
        <v>499</v>
      </c>
      <c r="C321" s="6" t="s">
        <v>522</v>
      </c>
      <c r="D321" s="3">
        <v>1.0</v>
      </c>
      <c r="E321" s="3">
        <v>156.0</v>
      </c>
      <c r="F321" s="3">
        <v>213.0</v>
      </c>
      <c r="G321" s="3">
        <v>3.0</v>
      </c>
      <c r="H321" s="3" t="s">
        <v>1465</v>
      </c>
      <c r="I321" s="6">
        <v>16.0</v>
      </c>
      <c r="J321" s="6">
        <v>16.0</v>
      </c>
      <c r="K321" s="6">
        <v>15.0</v>
      </c>
      <c r="L321" s="6">
        <v>19.0</v>
      </c>
      <c r="M321" s="6">
        <v>20.0</v>
      </c>
      <c r="N321" s="6">
        <v>37.0</v>
      </c>
      <c r="O321" s="6"/>
      <c r="P321" s="6">
        <v>13.0</v>
      </c>
      <c r="Q321" s="6">
        <v>20.0</v>
      </c>
    </row>
    <row r="322" ht="15.75" customHeight="1">
      <c r="A322" s="7">
        <v>5.12027301E8</v>
      </c>
      <c r="B322" s="6" t="s">
        <v>499</v>
      </c>
      <c r="C322" s="6" t="s">
        <v>523</v>
      </c>
      <c r="D322" s="3">
        <v>5.0</v>
      </c>
      <c r="E322" s="3">
        <v>122.0</v>
      </c>
      <c r="F322" s="3">
        <v>208.0</v>
      </c>
      <c r="G322" s="3">
        <v>3.0</v>
      </c>
      <c r="H322" s="3" t="s">
        <v>1465</v>
      </c>
      <c r="I322" s="6">
        <v>17.0</v>
      </c>
      <c r="J322" s="6">
        <v>11.0</v>
      </c>
      <c r="K322" s="6">
        <v>11.0</v>
      </c>
      <c r="L322" s="6">
        <v>16.0</v>
      </c>
      <c r="M322" s="6">
        <v>17.0</v>
      </c>
      <c r="N322" s="6">
        <v>27.0</v>
      </c>
      <c r="O322" s="6"/>
      <c r="P322" s="6">
        <v>8.0</v>
      </c>
      <c r="Q322" s="6">
        <v>15.0</v>
      </c>
    </row>
    <row r="323" ht="15.75" customHeight="1">
      <c r="A323" s="7">
        <v>5.1201163E8</v>
      </c>
      <c r="B323" s="6" t="s">
        <v>499</v>
      </c>
      <c r="C323" s="6" t="s">
        <v>524</v>
      </c>
      <c r="D323" s="3">
        <v>1.0</v>
      </c>
      <c r="E323" s="3">
        <v>138.0</v>
      </c>
      <c r="F323" s="3">
        <v>213.0</v>
      </c>
      <c r="G323" s="3">
        <v>3.0</v>
      </c>
      <c r="H323" s="3" t="s">
        <v>1465</v>
      </c>
      <c r="I323" s="6">
        <v>18.0</v>
      </c>
      <c r="J323" s="6">
        <v>15.0</v>
      </c>
      <c r="K323" s="6">
        <v>11.0</v>
      </c>
      <c r="L323" s="6">
        <v>18.0</v>
      </c>
      <c r="M323" s="6">
        <v>13.0</v>
      </c>
      <c r="N323" s="6">
        <v>33.0</v>
      </c>
      <c r="O323" s="6"/>
      <c r="P323" s="6">
        <v>11.0</v>
      </c>
      <c r="Q323" s="6">
        <v>19.0</v>
      </c>
    </row>
    <row r="324" ht="15.75" customHeight="1">
      <c r="A324" s="7">
        <v>5.12011608E8</v>
      </c>
      <c r="B324" s="6" t="s">
        <v>499</v>
      </c>
      <c r="C324" s="6" t="s">
        <v>533</v>
      </c>
      <c r="D324" s="3">
        <v>9.0</v>
      </c>
      <c r="E324" s="3">
        <v>155.0</v>
      </c>
      <c r="F324" s="3">
        <v>211.0</v>
      </c>
      <c r="G324" s="3">
        <v>3.0</v>
      </c>
      <c r="H324" s="3" t="s">
        <v>1465</v>
      </c>
      <c r="I324" s="6">
        <v>26.0</v>
      </c>
      <c r="J324" s="6">
        <v>19.0</v>
      </c>
      <c r="K324" s="6">
        <v>18.0</v>
      </c>
      <c r="L324" s="6">
        <v>16.0</v>
      </c>
      <c r="M324" s="6">
        <v>15.0</v>
      </c>
      <c r="N324" s="6">
        <v>31.0</v>
      </c>
      <c r="O324" s="6"/>
      <c r="P324" s="6">
        <v>10.0</v>
      </c>
      <c r="Q324" s="6">
        <v>20.0</v>
      </c>
    </row>
    <row r="325" ht="15.75" customHeight="1">
      <c r="A325" s="7">
        <v>5.12027238E8</v>
      </c>
      <c r="B325" s="6" t="s">
        <v>499</v>
      </c>
      <c r="C325" s="6" t="s">
        <v>527</v>
      </c>
      <c r="D325" s="3">
        <v>1.0</v>
      </c>
      <c r="E325" s="3">
        <v>172.0</v>
      </c>
      <c r="F325" s="3">
        <v>213.0</v>
      </c>
      <c r="G325" s="3">
        <v>3.0</v>
      </c>
      <c r="H325" s="3" t="s">
        <v>1465</v>
      </c>
      <c r="I325" s="6">
        <v>27.0</v>
      </c>
      <c r="J325" s="6">
        <v>16.0</v>
      </c>
      <c r="K325" s="6">
        <v>17.0</v>
      </c>
      <c r="L325" s="6">
        <v>20.0</v>
      </c>
      <c r="M325" s="6">
        <v>18.0</v>
      </c>
      <c r="N325" s="6">
        <v>39.0</v>
      </c>
      <c r="O325" s="6"/>
      <c r="P325" s="6">
        <v>14.0</v>
      </c>
      <c r="Q325" s="6">
        <v>21.0</v>
      </c>
    </row>
    <row r="326" ht="15.75" customHeight="1">
      <c r="A326" s="7">
        <v>5.12011541E8</v>
      </c>
      <c r="B326" s="6" t="s">
        <v>499</v>
      </c>
      <c r="C326" s="6" t="s">
        <v>528</v>
      </c>
      <c r="D326" s="3">
        <v>1.0</v>
      </c>
      <c r="E326" s="3">
        <v>133.0</v>
      </c>
      <c r="F326" s="3">
        <v>213.0</v>
      </c>
      <c r="G326" s="3">
        <v>3.0</v>
      </c>
      <c r="H326" s="3" t="s">
        <v>1465</v>
      </c>
      <c r="I326" s="6">
        <v>19.0</v>
      </c>
      <c r="J326" s="6">
        <v>11.0</v>
      </c>
      <c r="K326" s="6">
        <v>12.0</v>
      </c>
      <c r="L326" s="6">
        <v>17.0</v>
      </c>
      <c r="M326" s="6">
        <v>13.0</v>
      </c>
      <c r="N326" s="6">
        <v>32.0</v>
      </c>
      <c r="O326" s="6"/>
      <c r="P326" s="6">
        <v>11.0</v>
      </c>
      <c r="Q326" s="6">
        <v>18.0</v>
      </c>
    </row>
    <row r="327" ht="15.75" customHeight="1">
      <c r="A327" s="7">
        <v>5.12011573E8</v>
      </c>
      <c r="B327" s="6" t="s">
        <v>499</v>
      </c>
      <c r="C327" s="6" t="s">
        <v>529</v>
      </c>
      <c r="D327" s="3">
        <v>1.0</v>
      </c>
      <c r="E327" s="3">
        <v>161.0</v>
      </c>
      <c r="F327" s="3">
        <v>213.0</v>
      </c>
      <c r="G327" s="3">
        <v>3.0</v>
      </c>
      <c r="H327" s="3" t="s">
        <v>1465</v>
      </c>
      <c r="I327" s="6">
        <v>23.0</v>
      </c>
      <c r="J327" s="6">
        <v>17.0</v>
      </c>
      <c r="K327" s="6">
        <v>14.0</v>
      </c>
      <c r="L327" s="6">
        <v>20.0</v>
      </c>
      <c r="M327" s="6">
        <v>15.0</v>
      </c>
      <c r="N327" s="6">
        <v>36.0</v>
      </c>
      <c r="O327" s="6"/>
      <c r="P327" s="6">
        <v>13.0</v>
      </c>
      <c r="Q327" s="6">
        <v>23.0</v>
      </c>
    </row>
    <row r="328" ht="15.75" customHeight="1">
      <c r="A328" s="7">
        <v>5.12011781E8</v>
      </c>
      <c r="B328" s="6" t="s">
        <v>499</v>
      </c>
      <c r="C328" s="6" t="s">
        <v>530</v>
      </c>
      <c r="D328" s="3">
        <v>1.0</v>
      </c>
      <c r="E328" s="3">
        <v>161.0</v>
      </c>
      <c r="F328" s="3">
        <v>213.0</v>
      </c>
      <c r="G328" s="3">
        <v>3.0</v>
      </c>
      <c r="H328" s="3" t="s">
        <v>1465</v>
      </c>
      <c r="I328" s="6">
        <v>25.0</v>
      </c>
      <c r="J328" s="6">
        <v>18.0</v>
      </c>
      <c r="K328" s="6">
        <v>14.0</v>
      </c>
      <c r="L328" s="6">
        <v>16.0</v>
      </c>
      <c r="M328" s="6">
        <v>16.0</v>
      </c>
      <c r="N328" s="6">
        <v>39.0</v>
      </c>
      <c r="O328" s="6"/>
      <c r="P328" s="6">
        <v>12.0</v>
      </c>
      <c r="Q328" s="6">
        <v>21.0</v>
      </c>
    </row>
    <row r="329" ht="15.75" customHeight="1">
      <c r="A329" s="7">
        <v>5.12011809E8</v>
      </c>
      <c r="B329" s="6" t="s">
        <v>499</v>
      </c>
      <c r="C329" s="6" t="s">
        <v>531</v>
      </c>
      <c r="D329" s="3">
        <v>1.0</v>
      </c>
      <c r="E329" s="3">
        <v>126.0</v>
      </c>
      <c r="F329" s="3">
        <v>213.0</v>
      </c>
      <c r="G329" s="3">
        <v>2.0</v>
      </c>
      <c r="H329" s="3" t="s">
        <v>1467</v>
      </c>
      <c r="I329" s="6">
        <v>15.0</v>
      </c>
      <c r="J329" s="6">
        <v>12.0</v>
      </c>
      <c r="K329" s="6">
        <v>13.0</v>
      </c>
      <c r="L329" s="6">
        <v>17.0</v>
      </c>
      <c r="M329" s="6">
        <v>14.0</v>
      </c>
      <c r="N329" s="6">
        <v>31.0</v>
      </c>
      <c r="O329" s="6"/>
      <c r="P329" s="6">
        <v>9.0</v>
      </c>
      <c r="Q329" s="6">
        <v>15.0</v>
      </c>
    </row>
    <row r="330" ht="15.75" customHeight="1">
      <c r="A330" s="7">
        <v>5.12011823E8</v>
      </c>
      <c r="B330" s="6" t="s">
        <v>499</v>
      </c>
      <c r="C330" s="6" t="s">
        <v>532</v>
      </c>
      <c r="D330" s="3">
        <v>1.0</v>
      </c>
      <c r="E330" s="3">
        <v>141.0</v>
      </c>
      <c r="F330" s="3">
        <v>213.0</v>
      </c>
      <c r="G330" s="3">
        <v>2.0</v>
      </c>
      <c r="H330" s="3" t="s">
        <v>1467</v>
      </c>
      <c r="I330" s="6">
        <v>21.0</v>
      </c>
      <c r="J330" s="6">
        <v>17.0</v>
      </c>
      <c r="K330" s="6">
        <v>12.0</v>
      </c>
      <c r="L330" s="6">
        <v>19.0</v>
      </c>
      <c r="M330" s="6">
        <v>14.0</v>
      </c>
      <c r="N330" s="6">
        <v>25.0</v>
      </c>
      <c r="O330" s="6"/>
      <c r="P330" s="6">
        <v>10.0</v>
      </c>
      <c r="Q330" s="6">
        <v>23.0</v>
      </c>
    </row>
    <row r="331" ht="15.75" customHeight="1">
      <c r="A331" s="7">
        <v>5.1201171E8</v>
      </c>
      <c r="B331" s="6" t="s">
        <v>499</v>
      </c>
      <c r="C331" s="6" t="s">
        <v>525</v>
      </c>
      <c r="D331" s="3">
        <v>1.0</v>
      </c>
      <c r="E331" s="3">
        <v>139.0</v>
      </c>
      <c r="F331" s="3">
        <v>213.0</v>
      </c>
      <c r="G331" s="3">
        <v>2.0</v>
      </c>
      <c r="H331" s="3" t="s">
        <v>1467</v>
      </c>
      <c r="I331" s="6">
        <v>17.0</v>
      </c>
      <c r="J331" s="6">
        <v>15.0</v>
      </c>
      <c r="K331" s="6">
        <v>9.0</v>
      </c>
      <c r="L331" s="6">
        <v>19.0</v>
      </c>
      <c r="M331" s="6">
        <v>13.0</v>
      </c>
      <c r="N331" s="6">
        <v>33.0</v>
      </c>
      <c r="O331" s="6"/>
      <c r="P331" s="6">
        <v>11.0</v>
      </c>
      <c r="Q331" s="6">
        <v>22.0</v>
      </c>
    </row>
    <row r="332" ht="15.75" customHeight="1">
      <c r="A332" s="7">
        <v>5.12027206E8</v>
      </c>
      <c r="B332" s="6" t="s">
        <v>499</v>
      </c>
      <c r="C332" s="6" t="s">
        <v>526</v>
      </c>
      <c r="D332" s="3">
        <v>1.0</v>
      </c>
      <c r="E332" s="3">
        <v>144.0</v>
      </c>
      <c r="F332" s="3">
        <v>213.0</v>
      </c>
      <c r="G332" s="3">
        <v>3.0</v>
      </c>
      <c r="H332" s="3" t="s">
        <v>1465</v>
      </c>
      <c r="I332" s="6">
        <v>23.0</v>
      </c>
      <c r="J332" s="6">
        <v>14.0</v>
      </c>
      <c r="K332" s="6">
        <v>14.0</v>
      </c>
      <c r="L332" s="6">
        <v>17.0</v>
      </c>
      <c r="M332" s="6">
        <v>13.0</v>
      </c>
      <c r="N332" s="6">
        <v>31.0</v>
      </c>
      <c r="O332" s="6"/>
      <c r="P332" s="6">
        <v>13.0</v>
      </c>
      <c r="Q332" s="6">
        <v>19.0</v>
      </c>
    </row>
    <row r="333" ht="15.75" customHeight="1">
      <c r="A333" s="7">
        <v>5.12011647E8</v>
      </c>
      <c r="B333" s="6" t="s">
        <v>499</v>
      </c>
      <c r="C333" s="6" t="s">
        <v>534</v>
      </c>
      <c r="D333" s="3">
        <v>1.0</v>
      </c>
      <c r="E333" s="3">
        <v>148.0</v>
      </c>
      <c r="F333" s="3">
        <v>213.0</v>
      </c>
      <c r="G333" s="3">
        <v>3.0</v>
      </c>
      <c r="H333" s="3" t="s">
        <v>1465</v>
      </c>
      <c r="I333" s="6">
        <v>25.0</v>
      </c>
      <c r="J333" s="6">
        <v>12.0</v>
      </c>
      <c r="K333" s="6">
        <v>15.0</v>
      </c>
      <c r="L333" s="6">
        <v>18.0</v>
      </c>
      <c r="M333" s="6">
        <v>14.0</v>
      </c>
      <c r="N333" s="6">
        <v>35.0</v>
      </c>
      <c r="O333" s="6"/>
      <c r="P333" s="6">
        <v>9.0</v>
      </c>
      <c r="Q333" s="6">
        <v>20.0</v>
      </c>
    </row>
    <row r="334" ht="15.75" customHeight="1">
      <c r="A334" s="7">
        <v>5.12011485E8</v>
      </c>
      <c r="B334" s="6" t="s">
        <v>499</v>
      </c>
      <c r="C334" s="6" t="s">
        <v>535</v>
      </c>
      <c r="D334" s="3">
        <v>1.0</v>
      </c>
      <c r="E334" s="3">
        <v>193.0</v>
      </c>
      <c r="F334" s="3">
        <v>213.0</v>
      </c>
      <c r="G334" s="3">
        <v>4.0</v>
      </c>
      <c r="H334" s="3" t="s">
        <v>1466</v>
      </c>
      <c r="I334" s="6">
        <v>28.0</v>
      </c>
      <c r="J334" s="6">
        <v>20.0</v>
      </c>
      <c r="K334" s="6">
        <v>17.0</v>
      </c>
      <c r="L334" s="6">
        <v>21.0</v>
      </c>
      <c r="M334" s="6">
        <v>20.0</v>
      </c>
      <c r="N334" s="6">
        <v>47.0</v>
      </c>
      <c r="O334" s="6"/>
      <c r="P334" s="6">
        <v>13.0</v>
      </c>
      <c r="Q334" s="6">
        <v>27.0</v>
      </c>
    </row>
    <row r="335" ht="15.75" customHeight="1">
      <c r="A335" s="7">
        <v>5.1201158E8</v>
      </c>
      <c r="B335" s="6" t="s">
        <v>499</v>
      </c>
      <c r="C335" s="6" t="s">
        <v>536</v>
      </c>
      <c r="D335" s="3">
        <v>1.0</v>
      </c>
      <c r="E335" s="3">
        <v>133.0</v>
      </c>
      <c r="F335" s="3">
        <v>213.0</v>
      </c>
      <c r="G335" s="3">
        <v>2.0</v>
      </c>
      <c r="H335" s="3" t="s">
        <v>1467</v>
      </c>
      <c r="I335" s="6">
        <v>20.0</v>
      </c>
      <c r="J335" s="6">
        <v>14.0</v>
      </c>
      <c r="K335" s="6">
        <v>9.0</v>
      </c>
      <c r="L335" s="6">
        <v>16.0</v>
      </c>
      <c r="M335" s="6">
        <v>14.0</v>
      </c>
      <c r="N335" s="6">
        <v>31.0</v>
      </c>
      <c r="O335" s="6"/>
      <c r="P335" s="6">
        <v>11.0</v>
      </c>
      <c r="Q335" s="6">
        <v>18.0</v>
      </c>
    </row>
    <row r="336" ht="15.75" customHeight="1">
      <c r="A336" s="7">
        <v>5.12011767E8</v>
      </c>
      <c r="B336" s="6" t="s">
        <v>499</v>
      </c>
      <c r="C336" s="6" t="s">
        <v>537</v>
      </c>
      <c r="D336" s="3">
        <v>1.0</v>
      </c>
      <c r="E336" s="3">
        <v>140.0</v>
      </c>
      <c r="F336" s="3">
        <v>213.0</v>
      </c>
      <c r="G336" s="3">
        <v>3.0</v>
      </c>
      <c r="H336" s="3" t="s">
        <v>1465</v>
      </c>
      <c r="I336" s="6">
        <v>17.0</v>
      </c>
      <c r="J336" s="6">
        <v>14.0</v>
      </c>
      <c r="K336" s="6">
        <v>14.0</v>
      </c>
      <c r="L336" s="6">
        <v>17.0</v>
      </c>
      <c r="M336" s="6">
        <v>15.0</v>
      </c>
      <c r="N336" s="6">
        <v>31.0</v>
      </c>
      <c r="O336" s="6"/>
      <c r="P336" s="6">
        <v>12.0</v>
      </c>
      <c r="Q336" s="6">
        <v>20.0</v>
      </c>
    </row>
    <row r="337" ht="15.75" customHeight="1">
      <c r="A337" s="7">
        <v>5.1202709E8</v>
      </c>
      <c r="B337" s="6" t="s">
        <v>499</v>
      </c>
      <c r="C337" s="6" t="s">
        <v>538</v>
      </c>
      <c r="D337" s="3">
        <v>3.0</v>
      </c>
      <c r="E337" s="3">
        <v>113.0</v>
      </c>
      <c r="F337" s="3">
        <v>182.0</v>
      </c>
      <c r="G337" s="3">
        <v>2.0</v>
      </c>
      <c r="H337" s="3" t="s">
        <v>1467</v>
      </c>
      <c r="I337" s="6">
        <v>23.0</v>
      </c>
      <c r="J337" s="6">
        <v>15.0</v>
      </c>
      <c r="K337" s="6">
        <v>9.0</v>
      </c>
      <c r="L337" s="6">
        <v>14.0</v>
      </c>
      <c r="M337" s="6">
        <v>13.0</v>
      </c>
      <c r="N337" s="6">
        <v>23.0</v>
      </c>
      <c r="O337" s="6"/>
      <c r="P337" s="6">
        <v>0.0</v>
      </c>
      <c r="Q337" s="6">
        <v>16.0</v>
      </c>
    </row>
    <row r="338" ht="15.75" customHeight="1">
      <c r="A338" s="7">
        <v>5.12011679E8</v>
      </c>
      <c r="B338" s="6" t="s">
        <v>499</v>
      </c>
      <c r="C338" s="6" t="s">
        <v>539</v>
      </c>
      <c r="D338" s="3">
        <v>9.0</v>
      </c>
      <c r="E338" s="3">
        <v>146.0</v>
      </c>
      <c r="F338" s="3">
        <v>211.0</v>
      </c>
      <c r="G338" s="3">
        <v>3.0</v>
      </c>
      <c r="H338" s="3" t="s">
        <v>1465</v>
      </c>
      <c r="I338" s="6">
        <v>22.0</v>
      </c>
      <c r="J338" s="6">
        <v>16.0</v>
      </c>
      <c r="K338" s="6">
        <v>15.0</v>
      </c>
      <c r="L338" s="6">
        <v>16.0</v>
      </c>
      <c r="M338" s="6">
        <v>16.0</v>
      </c>
      <c r="N338" s="6">
        <v>33.0</v>
      </c>
      <c r="O338" s="6"/>
      <c r="P338" s="6">
        <v>10.0</v>
      </c>
      <c r="Q338" s="6">
        <v>18.0</v>
      </c>
    </row>
    <row r="339" ht="15.75" customHeight="1">
      <c r="A339" s="7">
        <v>5.12027189E8</v>
      </c>
      <c r="B339" s="6" t="s">
        <v>499</v>
      </c>
      <c r="C339" s="6" t="s">
        <v>540</v>
      </c>
      <c r="D339" s="3">
        <v>1.0</v>
      </c>
      <c r="E339" s="3">
        <v>143.0</v>
      </c>
      <c r="F339" s="3">
        <v>213.0</v>
      </c>
      <c r="G339" s="3">
        <v>3.0</v>
      </c>
      <c r="H339" s="3" t="s">
        <v>1465</v>
      </c>
      <c r="I339" s="6">
        <v>20.0</v>
      </c>
      <c r="J339" s="6">
        <v>14.0</v>
      </c>
      <c r="K339" s="6">
        <v>14.0</v>
      </c>
      <c r="L339" s="6">
        <v>18.0</v>
      </c>
      <c r="M339" s="6">
        <v>15.0</v>
      </c>
      <c r="N339" s="6">
        <v>30.0</v>
      </c>
      <c r="O339" s="6"/>
      <c r="P339" s="6">
        <v>10.0</v>
      </c>
      <c r="Q339" s="6">
        <v>22.0</v>
      </c>
    </row>
    <row r="340" ht="15.75" customHeight="1">
      <c r="A340" s="7">
        <v>5.12027132E8</v>
      </c>
      <c r="B340" s="6" t="s">
        <v>499</v>
      </c>
      <c r="C340" s="6" t="s">
        <v>541</v>
      </c>
      <c r="D340" s="3">
        <v>1.0</v>
      </c>
      <c r="E340" s="3">
        <v>180.0</v>
      </c>
      <c r="F340" s="3">
        <v>213.0</v>
      </c>
      <c r="G340" s="3">
        <v>4.0</v>
      </c>
      <c r="H340" s="3" t="s">
        <v>1466</v>
      </c>
      <c r="I340" s="6">
        <v>24.0</v>
      </c>
      <c r="J340" s="6">
        <v>17.0</v>
      </c>
      <c r="K340" s="6">
        <v>17.0</v>
      </c>
      <c r="L340" s="6">
        <v>21.0</v>
      </c>
      <c r="M340" s="6">
        <v>18.0</v>
      </c>
      <c r="N340" s="6">
        <v>42.0</v>
      </c>
      <c r="O340" s="6"/>
      <c r="P340" s="6">
        <v>13.0</v>
      </c>
      <c r="Q340" s="6">
        <v>28.0</v>
      </c>
    </row>
    <row r="341" ht="15.75" customHeight="1">
      <c r="A341" s="7">
        <v>5.120202E8</v>
      </c>
      <c r="B341" s="6" t="s">
        <v>499</v>
      </c>
      <c r="C341" s="6" t="s">
        <v>542</v>
      </c>
      <c r="D341" s="3">
        <v>1.0</v>
      </c>
      <c r="E341" s="3">
        <v>151.0</v>
      </c>
      <c r="F341" s="3">
        <v>213.0</v>
      </c>
      <c r="G341" s="3">
        <v>3.0</v>
      </c>
      <c r="H341" s="3" t="s">
        <v>1465</v>
      </c>
      <c r="I341" s="6">
        <v>23.0</v>
      </c>
      <c r="J341" s="6">
        <v>15.0</v>
      </c>
      <c r="K341" s="6">
        <v>12.0</v>
      </c>
      <c r="L341" s="6">
        <v>19.0</v>
      </c>
      <c r="M341" s="6">
        <v>16.0</v>
      </c>
      <c r="N341" s="6">
        <v>34.0</v>
      </c>
      <c r="O341" s="6"/>
      <c r="P341" s="6">
        <v>11.0</v>
      </c>
      <c r="Q341" s="6">
        <v>21.0</v>
      </c>
    </row>
    <row r="342" ht="15.75" customHeight="1">
      <c r="A342" s="7">
        <v>5.12011661E8</v>
      </c>
      <c r="B342" s="6" t="s">
        <v>499</v>
      </c>
      <c r="C342" s="6" t="s">
        <v>543</v>
      </c>
      <c r="D342" s="3">
        <v>1.0</v>
      </c>
      <c r="E342" s="3">
        <v>140.0</v>
      </c>
      <c r="F342" s="3">
        <v>213.0</v>
      </c>
      <c r="G342" s="3">
        <v>2.0</v>
      </c>
      <c r="H342" s="3" t="s">
        <v>1467</v>
      </c>
      <c r="I342" s="6">
        <v>22.0</v>
      </c>
      <c r="J342" s="6">
        <v>18.0</v>
      </c>
      <c r="K342" s="6">
        <v>15.0</v>
      </c>
      <c r="L342" s="6">
        <v>19.0</v>
      </c>
      <c r="M342" s="6">
        <v>12.0</v>
      </c>
      <c r="N342" s="6">
        <v>25.0</v>
      </c>
      <c r="O342" s="6"/>
      <c r="P342" s="6">
        <v>10.0</v>
      </c>
      <c r="Q342" s="6">
        <v>19.0</v>
      </c>
    </row>
    <row r="343" ht="15.75" customHeight="1">
      <c r="A343" s="7">
        <v>5.12027076E8</v>
      </c>
      <c r="B343" s="6" t="s">
        <v>499</v>
      </c>
      <c r="C343" s="6" t="s">
        <v>544</v>
      </c>
      <c r="D343" s="3">
        <v>1.0</v>
      </c>
      <c r="E343" s="3">
        <v>149.0</v>
      </c>
      <c r="F343" s="3">
        <v>213.0</v>
      </c>
      <c r="G343" s="3">
        <v>3.0</v>
      </c>
      <c r="H343" s="3" t="s">
        <v>1465</v>
      </c>
      <c r="I343" s="6">
        <v>19.0</v>
      </c>
      <c r="J343" s="6">
        <v>15.0</v>
      </c>
      <c r="K343" s="6">
        <v>13.0</v>
      </c>
      <c r="L343" s="6">
        <v>16.0</v>
      </c>
      <c r="M343" s="6">
        <v>16.0</v>
      </c>
      <c r="N343" s="6">
        <v>38.0</v>
      </c>
      <c r="O343" s="6"/>
      <c r="P343" s="6">
        <v>13.0</v>
      </c>
      <c r="Q343" s="6">
        <v>19.0</v>
      </c>
    </row>
    <row r="344" ht="15.75" customHeight="1">
      <c r="A344" s="7">
        <v>5.5321235E8</v>
      </c>
      <c r="B344" s="6" t="s">
        <v>545</v>
      </c>
      <c r="C344" s="6" t="s">
        <v>546</v>
      </c>
      <c r="D344" s="3">
        <v>1.0</v>
      </c>
      <c r="E344" s="3">
        <v>136.0</v>
      </c>
      <c r="F344" s="3">
        <v>213.0</v>
      </c>
      <c r="G344" s="3">
        <v>1.0</v>
      </c>
      <c r="H344" s="3" t="s">
        <v>1468</v>
      </c>
      <c r="I344" s="6">
        <v>24.0</v>
      </c>
      <c r="J344" s="6">
        <v>20.0</v>
      </c>
      <c r="K344" s="6">
        <v>16.0</v>
      </c>
      <c r="L344" s="6">
        <v>19.0</v>
      </c>
      <c r="M344" s="6">
        <v>19.0</v>
      </c>
      <c r="N344" s="6">
        <v>0.0</v>
      </c>
      <c r="O344" s="6"/>
      <c r="P344" s="6">
        <v>12.0</v>
      </c>
      <c r="Q344" s="6">
        <v>26.0</v>
      </c>
    </row>
    <row r="345" ht="15.75" customHeight="1">
      <c r="A345" s="7">
        <v>5.53212374E8</v>
      </c>
      <c r="B345" s="6" t="s">
        <v>545</v>
      </c>
      <c r="C345" s="6" t="s">
        <v>547</v>
      </c>
      <c r="D345" s="3">
        <v>6.0</v>
      </c>
      <c r="E345" s="3">
        <v>134.0</v>
      </c>
      <c r="F345" s="3">
        <v>192.0</v>
      </c>
      <c r="G345" s="3">
        <v>3.0</v>
      </c>
      <c r="H345" s="3" t="s">
        <v>1465</v>
      </c>
      <c r="I345" s="6">
        <v>17.0</v>
      </c>
      <c r="J345" s="6">
        <v>16.0</v>
      </c>
      <c r="K345" s="6">
        <v>12.0</v>
      </c>
      <c r="L345" s="6">
        <v>19.0</v>
      </c>
      <c r="M345" s="6">
        <v>15.0</v>
      </c>
      <c r="N345" s="6">
        <v>27.0</v>
      </c>
      <c r="O345" s="6"/>
      <c r="P345" s="6">
        <v>11.0</v>
      </c>
      <c r="Q345" s="6">
        <v>17.0</v>
      </c>
    </row>
    <row r="346" ht="15.75" customHeight="1">
      <c r="A346" s="7">
        <v>5.53003444E8</v>
      </c>
      <c r="B346" s="6" t="s">
        <v>545</v>
      </c>
      <c r="C346" s="6" t="s">
        <v>548</v>
      </c>
      <c r="D346" s="3">
        <v>5.0</v>
      </c>
      <c r="E346" s="3">
        <v>136.0</v>
      </c>
      <c r="F346" s="3">
        <v>208.0</v>
      </c>
      <c r="G346" s="3">
        <v>3.0</v>
      </c>
      <c r="H346" s="3" t="s">
        <v>1465</v>
      </c>
      <c r="I346" s="6">
        <v>17.0</v>
      </c>
      <c r="J346" s="6">
        <v>18.0</v>
      </c>
      <c r="K346" s="6">
        <v>15.0</v>
      </c>
      <c r="L346" s="6">
        <v>16.0</v>
      </c>
      <c r="M346" s="6">
        <v>16.0</v>
      </c>
      <c r="N346" s="6">
        <v>26.0</v>
      </c>
      <c r="O346" s="6"/>
      <c r="P346" s="6">
        <v>10.0</v>
      </c>
      <c r="Q346" s="6">
        <v>18.0</v>
      </c>
    </row>
    <row r="347" ht="15.75" customHeight="1">
      <c r="A347" s="7">
        <v>5.53003236E8</v>
      </c>
      <c r="B347" s="6" t="s">
        <v>545</v>
      </c>
      <c r="C347" s="6" t="s">
        <v>549</v>
      </c>
      <c r="D347" s="3">
        <v>2.0</v>
      </c>
      <c r="E347" s="3">
        <v>126.0</v>
      </c>
      <c r="F347" s="3">
        <v>197.0</v>
      </c>
      <c r="G347" s="3">
        <v>3.0</v>
      </c>
      <c r="H347" s="3" t="s">
        <v>1465</v>
      </c>
      <c r="I347" s="6">
        <v>22.0</v>
      </c>
      <c r="J347" s="6">
        <v>16.0</v>
      </c>
      <c r="K347" s="6">
        <v>11.0</v>
      </c>
      <c r="L347" s="6">
        <v>15.0</v>
      </c>
      <c r="M347" s="6">
        <v>14.0</v>
      </c>
      <c r="N347" s="6">
        <v>23.0</v>
      </c>
      <c r="O347" s="6"/>
      <c r="P347" s="6">
        <v>9.0</v>
      </c>
      <c r="Q347" s="6">
        <v>16.0</v>
      </c>
    </row>
    <row r="348" ht="15.75" customHeight="1">
      <c r="A348" s="7">
        <v>5.53003388E8</v>
      </c>
      <c r="B348" s="6" t="s">
        <v>545</v>
      </c>
      <c r="C348" s="6" t="s">
        <v>550</v>
      </c>
      <c r="D348" s="3">
        <v>2.0</v>
      </c>
      <c r="E348" s="3">
        <v>135.0</v>
      </c>
      <c r="F348" s="3">
        <v>197.0</v>
      </c>
      <c r="G348" s="3">
        <v>3.0</v>
      </c>
      <c r="H348" s="3" t="s">
        <v>1465</v>
      </c>
      <c r="I348" s="6">
        <v>21.0</v>
      </c>
      <c r="J348" s="6">
        <v>18.0</v>
      </c>
      <c r="K348" s="6">
        <v>15.0</v>
      </c>
      <c r="L348" s="6">
        <v>16.0</v>
      </c>
      <c r="M348" s="6">
        <v>15.0</v>
      </c>
      <c r="N348" s="6">
        <v>22.0</v>
      </c>
      <c r="O348" s="6"/>
      <c r="P348" s="6">
        <v>11.0</v>
      </c>
      <c r="Q348" s="6">
        <v>17.0</v>
      </c>
    </row>
    <row r="349" ht="15.75" customHeight="1">
      <c r="A349" s="7">
        <v>5.53212293E8</v>
      </c>
      <c r="B349" s="6" t="s">
        <v>545</v>
      </c>
      <c r="C349" s="6" t="s">
        <v>551</v>
      </c>
      <c r="D349" s="3">
        <v>6.0</v>
      </c>
      <c r="E349" s="3">
        <v>147.0</v>
      </c>
      <c r="F349" s="3">
        <v>192.0</v>
      </c>
      <c r="G349" s="3">
        <v>3.0</v>
      </c>
      <c r="H349" s="3" t="s">
        <v>1465</v>
      </c>
      <c r="I349" s="6">
        <v>24.0</v>
      </c>
      <c r="J349" s="6">
        <v>16.0</v>
      </c>
      <c r="K349" s="6">
        <v>14.0</v>
      </c>
      <c r="L349" s="6">
        <v>19.0</v>
      </c>
      <c r="M349" s="6">
        <v>15.0</v>
      </c>
      <c r="N349" s="6">
        <v>25.0</v>
      </c>
      <c r="O349" s="6"/>
      <c r="P349" s="6">
        <v>12.0</v>
      </c>
      <c r="Q349" s="6">
        <v>22.0</v>
      </c>
    </row>
    <row r="350" ht="15.75" customHeight="1">
      <c r="A350" s="7">
        <v>5.5300297E8</v>
      </c>
      <c r="B350" s="6" t="s">
        <v>545</v>
      </c>
      <c r="C350" s="6" t="s">
        <v>552</v>
      </c>
      <c r="D350" s="3">
        <v>1.0</v>
      </c>
      <c r="E350" s="3">
        <v>172.0</v>
      </c>
      <c r="F350" s="3">
        <v>213.0</v>
      </c>
      <c r="G350" s="3">
        <v>3.0</v>
      </c>
      <c r="H350" s="3" t="s">
        <v>1465</v>
      </c>
      <c r="I350" s="6">
        <v>22.0</v>
      </c>
      <c r="J350" s="6">
        <v>19.0</v>
      </c>
      <c r="K350" s="6">
        <v>18.0</v>
      </c>
      <c r="L350" s="6">
        <v>20.0</v>
      </c>
      <c r="M350" s="6">
        <v>19.0</v>
      </c>
      <c r="N350" s="6">
        <v>36.0</v>
      </c>
      <c r="O350" s="6"/>
      <c r="P350" s="6">
        <v>14.0</v>
      </c>
      <c r="Q350" s="6">
        <v>24.0</v>
      </c>
    </row>
    <row r="351" ht="15.75" customHeight="1">
      <c r="A351" s="7">
        <v>5.5300281E8</v>
      </c>
      <c r="B351" s="6" t="s">
        <v>545</v>
      </c>
      <c r="C351" s="6" t="s">
        <v>553</v>
      </c>
      <c r="D351" s="3">
        <v>1.0</v>
      </c>
      <c r="E351" s="3">
        <v>118.0</v>
      </c>
      <c r="F351" s="3">
        <v>213.0</v>
      </c>
      <c r="G351" s="3">
        <v>1.0</v>
      </c>
      <c r="H351" s="3" t="s">
        <v>1468</v>
      </c>
      <c r="I351" s="6">
        <v>19.0</v>
      </c>
      <c r="J351" s="6">
        <v>18.0</v>
      </c>
      <c r="K351" s="6">
        <v>14.0</v>
      </c>
      <c r="L351" s="6">
        <v>18.0</v>
      </c>
      <c r="M351" s="6">
        <v>15.0</v>
      </c>
      <c r="N351" s="6">
        <v>0.0</v>
      </c>
      <c r="O351" s="6"/>
      <c r="P351" s="6">
        <v>11.0</v>
      </c>
      <c r="Q351" s="6">
        <v>23.0</v>
      </c>
    </row>
    <row r="352" ht="15.75" customHeight="1">
      <c r="A352" s="7">
        <v>5.53212367E8</v>
      </c>
      <c r="B352" s="6" t="s">
        <v>545</v>
      </c>
      <c r="C352" s="6" t="s">
        <v>554</v>
      </c>
      <c r="D352" s="3">
        <v>6.0</v>
      </c>
      <c r="E352" s="3">
        <v>154.0</v>
      </c>
      <c r="F352" s="3">
        <v>192.0</v>
      </c>
      <c r="G352" s="3">
        <v>3.0</v>
      </c>
      <c r="H352" s="3" t="s">
        <v>1465</v>
      </c>
      <c r="I352" s="6">
        <v>24.0</v>
      </c>
      <c r="J352" s="6">
        <v>19.0</v>
      </c>
      <c r="K352" s="6">
        <v>17.0</v>
      </c>
      <c r="L352" s="6">
        <v>19.0</v>
      </c>
      <c r="M352" s="6">
        <v>17.0</v>
      </c>
      <c r="N352" s="6">
        <v>25.0</v>
      </c>
      <c r="O352" s="6"/>
      <c r="P352" s="6">
        <v>13.0</v>
      </c>
      <c r="Q352" s="6">
        <v>20.0</v>
      </c>
    </row>
    <row r="353" ht="15.75" customHeight="1">
      <c r="A353" s="7">
        <v>5.53212247E8</v>
      </c>
      <c r="B353" s="6" t="s">
        <v>545</v>
      </c>
      <c r="C353" s="6" t="s">
        <v>555</v>
      </c>
      <c r="D353" s="3">
        <v>1.0</v>
      </c>
      <c r="E353" s="3">
        <v>129.0</v>
      </c>
      <c r="F353" s="3">
        <v>213.0</v>
      </c>
      <c r="G353" s="3">
        <v>2.0</v>
      </c>
      <c r="H353" s="3" t="s">
        <v>1467</v>
      </c>
      <c r="I353" s="6">
        <v>18.0</v>
      </c>
      <c r="J353" s="6">
        <v>15.0</v>
      </c>
      <c r="K353" s="6">
        <v>13.0</v>
      </c>
      <c r="L353" s="6">
        <v>18.0</v>
      </c>
      <c r="M353" s="6">
        <v>13.0</v>
      </c>
      <c r="N353" s="6">
        <v>25.0</v>
      </c>
      <c r="O353" s="6"/>
      <c r="P353" s="6">
        <v>11.0</v>
      </c>
      <c r="Q353" s="6">
        <v>16.0</v>
      </c>
    </row>
    <row r="354" ht="15.75" customHeight="1">
      <c r="A354" s="7">
        <v>5.13005572E8</v>
      </c>
      <c r="B354" s="6" t="s">
        <v>556</v>
      </c>
      <c r="C354" s="6" t="s">
        <v>557</v>
      </c>
      <c r="D354" s="3">
        <v>5.0</v>
      </c>
      <c r="E354" s="3">
        <v>144.0</v>
      </c>
      <c r="F354" s="3">
        <v>208.0</v>
      </c>
      <c r="G354" s="3">
        <v>3.0</v>
      </c>
      <c r="H354" s="3" t="s">
        <v>1465</v>
      </c>
      <c r="I354" s="6">
        <v>20.0</v>
      </c>
      <c r="J354" s="6">
        <v>15.0</v>
      </c>
      <c r="K354" s="6">
        <v>16.0</v>
      </c>
      <c r="L354" s="6">
        <v>18.0</v>
      </c>
      <c r="M354" s="6">
        <v>19.0</v>
      </c>
      <c r="N354" s="6">
        <v>25.0</v>
      </c>
      <c r="O354" s="6"/>
      <c r="P354" s="6">
        <v>10.0</v>
      </c>
      <c r="Q354" s="6">
        <v>21.0</v>
      </c>
    </row>
    <row r="355" ht="15.75" customHeight="1">
      <c r="A355" s="7">
        <v>5.1300571E8</v>
      </c>
      <c r="B355" s="6" t="s">
        <v>556</v>
      </c>
      <c r="C355" s="6" t="s">
        <v>558</v>
      </c>
      <c r="D355" s="3">
        <v>1.0</v>
      </c>
      <c r="E355" s="3">
        <v>135.0</v>
      </c>
      <c r="F355" s="3">
        <v>213.0</v>
      </c>
      <c r="G355" s="3">
        <v>3.0</v>
      </c>
      <c r="H355" s="3" t="s">
        <v>1465</v>
      </c>
      <c r="I355" s="6">
        <v>18.0</v>
      </c>
      <c r="J355" s="6">
        <v>13.0</v>
      </c>
      <c r="K355" s="6">
        <v>13.0</v>
      </c>
      <c r="L355" s="6">
        <v>18.0</v>
      </c>
      <c r="M355" s="6">
        <v>15.0</v>
      </c>
      <c r="N355" s="6">
        <v>30.0</v>
      </c>
      <c r="O355" s="6"/>
      <c r="P355" s="6">
        <v>10.0</v>
      </c>
      <c r="Q355" s="6">
        <v>18.0</v>
      </c>
    </row>
    <row r="356" ht="15.75" customHeight="1">
      <c r="A356" s="7">
        <v>5.13005685E8</v>
      </c>
      <c r="B356" s="6" t="s">
        <v>556</v>
      </c>
      <c r="C356" s="6" t="s">
        <v>559</v>
      </c>
      <c r="D356" s="3">
        <v>1.0</v>
      </c>
      <c r="E356" s="3">
        <v>181.0</v>
      </c>
      <c r="F356" s="3">
        <v>213.0</v>
      </c>
      <c r="G356" s="3">
        <v>4.0</v>
      </c>
      <c r="H356" s="3" t="s">
        <v>1466</v>
      </c>
      <c r="I356" s="6">
        <v>26.0</v>
      </c>
      <c r="J356" s="6">
        <v>19.0</v>
      </c>
      <c r="K356" s="6">
        <v>18.0</v>
      </c>
      <c r="L356" s="6">
        <v>20.0</v>
      </c>
      <c r="M356" s="6">
        <v>21.0</v>
      </c>
      <c r="N356" s="6">
        <v>39.0</v>
      </c>
      <c r="O356" s="6"/>
      <c r="P356" s="6">
        <v>12.0</v>
      </c>
      <c r="Q356" s="6">
        <v>26.0</v>
      </c>
    </row>
    <row r="357" ht="15.75" customHeight="1">
      <c r="A357" s="7">
        <v>5.1300566E8</v>
      </c>
      <c r="B357" s="6" t="s">
        <v>556</v>
      </c>
      <c r="C357" s="6" t="s">
        <v>560</v>
      </c>
      <c r="D357" s="3">
        <v>6.0</v>
      </c>
      <c r="E357" s="3">
        <v>110.0</v>
      </c>
      <c r="F357" s="3">
        <v>192.0</v>
      </c>
      <c r="G357" s="3">
        <v>2.0</v>
      </c>
      <c r="H357" s="3" t="s">
        <v>1467</v>
      </c>
      <c r="I357" s="6">
        <v>17.0</v>
      </c>
      <c r="J357" s="6">
        <v>14.0</v>
      </c>
      <c r="K357" s="6">
        <v>10.0</v>
      </c>
      <c r="L357" s="6">
        <v>14.0</v>
      </c>
      <c r="M357" s="6">
        <v>11.0</v>
      </c>
      <c r="N357" s="6">
        <v>23.0</v>
      </c>
      <c r="O357" s="6"/>
      <c r="P357" s="6">
        <v>8.0</v>
      </c>
      <c r="Q357" s="6">
        <v>13.0</v>
      </c>
    </row>
    <row r="358" ht="15.75" customHeight="1">
      <c r="A358" s="7">
        <v>5.4601385E8</v>
      </c>
      <c r="B358" s="6" t="s">
        <v>556</v>
      </c>
      <c r="C358" s="6" t="s">
        <v>561</v>
      </c>
      <c r="D358" s="3">
        <v>1.0</v>
      </c>
      <c r="E358" s="3">
        <v>156.0</v>
      </c>
      <c r="F358" s="3">
        <v>213.0</v>
      </c>
      <c r="G358" s="3">
        <v>3.0</v>
      </c>
      <c r="H358" s="3" t="s">
        <v>1465</v>
      </c>
      <c r="I358" s="6">
        <v>27.0</v>
      </c>
      <c r="J358" s="6">
        <v>17.0</v>
      </c>
      <c r="K358" s="6">
        <v>11.0</v>
      </c>
      <c r="L358" s="6">
        <v>19.0</v>
      </c>
      <c r="M358" s="6">
        <v>19.0</v>
      </c>
      <c r="N358" s="6">
        <v>27.0</v>
      </c>
      <c r="O358" s="6"/>
      <c r="P358" s="6">
        <v>13.0</v>
      </c>
      <c r="Q358" s="6">
        <v>23.0</v>
      </c>
    </row>
    <row r="359" ht="15.75" customHeight="1">
      <c r="A359" s="7">
        <v>5.13005692E8</v>
      </c>
      <c r="B359" s="6" t="s">
        <v>556</v>
      </c>
      <c r="C359" s="6" t="s">
        <v>562</v>
      </c>
      <c r="D359" s="3">
        <v>1.0</v>
      </c>
      <c r="E359" s="3">
        <v>177.0</v>
      </c>
      <c r="F359" s="3">
        <v>213.0</v>
      </c>
      <c r="G359" s="3">
        <v>4.0</v>
      </c>
      <c r="H359" s="3" t="s">
        <v>1466</v>
      </c>
      <c r="I359" s="6">
        <v>24.0</v>
      </c>
      <c r="J359" s="6">
        <v>17.0</v>
      </c>
      <c r="K359" s="6">
        <v>18.0</v>
      </c>
      <c r="L359" s="6">
        <v>20.0</v>
      </c>
      <c r="M359" s="6">
        <v>23.0</v>
      </c>
      <c r="N359" s="6">
        <v>38.0</v>
      </c>
      <c r="O359" s="6"/>
      <c r="P359" s="6">
        <v>13.0</v>
      </c>
      <c r="Q359" s="6">
        <v>24.0</v>
      </c>
    </row>
    <row r="360" ht="15.75" customHeight="1">
      <c r="A360" s="7">
        <v>5.13005614E8</v>
      </c>
      <c r="B360" s="6" t="s">
        <v>556</v>
      </c>
      <c r="C360" s="6" t="s">
        <v>563</v>
      </c>
      <c r="D360" s="3">
        <v>1.0</v>
      </c>
      <c r="E360" s="3">
        <v>164.0</v>
      </c>
      <c r="F360" s="3">
        <v>213.0</v>
      </c>
      <c r="G360" s="3">
        <v>3.0</v>
      </c>
      <c r="H360" s="3" t="s">
        <v>1465</v>
      </c>
      <c r="I360" s="6">
        <v>23.0</v>
      </c>
      <c r="J360" s="6">
        <v>18.0</v>
      </c>
      <c r="K360" s="6">
        <v>18.0</v>
      </c>
      <c r="L360" s="6">
        <v>19.0</v>
      </c>
      <c r="M360" s="6">
        <v>21.0</v>
      </c>
      <c r="N360" s="6">
        <v>32.0</v>
      </c>
      <c r="O360" s="6"/>
      <c r="P360" s="6">
        <v>12.0</v>
      </c>
      <c r="Q360" s="6">
        <v>21.0</v>
      </c>
    </row>
    <row r="361" ht="15.75" customHeight="1">
      <c r="A361" s="7">
        <v>5.13005734E8</v>
      </c>
      <c r="B361" s="6" t="s">
        <v>556</v>
      </c>
      <c r="C361" s="6" t="s">
        <v>564</v>
      </c>
      <c r="D361" s="3">
        <v>5.0</v>
      </c>
      <c r="E361" s="3">
        <v>131.0</v>
      </c>
      <c r="F361" s="3">
        <v>208.0</v>
      </c>
      <c r="G361" s="3">
        <v>1.0</v>
      </c>
      <c r="H361" s="3" t="s">
        <v>1468</v>
      </c>
      <c r="I361" s="6">
        <v>24.0</v>
      </c>
      <c r="J361" s="6">
        <v>18.0</v>
      </c>
      <c r="K361" s="6">
        <v>16.0</v>
      </c>
      <c r="L361" s="6">
        <v>20.0</v>
      </c>
      <c r="M361" s="6">
        <v>18.0</v>
      </c>
      <c r="N361" s="6">
        <v>0.0</v>
      </c>
      <c r="O361" s="6"/>
      <c r="P361" s="6">
        <v>11.0</v>
      </c>
      <c r="Q361" s="6">
        <v>24.0</v>
      </c>
    </row>
    <row r="362" ht="15.75" customHeight="1">
      <c r="A362" s="7">
        <v>5.1300554E8</v>
      </c>
      <c r="B362" s="6" t="s">
        <v>556</v>
      </c>
      <c r="C362" s="6" t="s">
        <v>565</v>
      </c>
      <c r="D362" s="3">
        <v>1.0</v>
      </c>
      <c r="E362" s="3">
        <v>155.0</v>
      </c>
      <c r="F362" s="3">
        <v>213.0</v>
      </c>
      <c r="G362" s="3">
        <v>3.0</v>
      </c>
      <c r="H362" s="3" t="s">
        <v>1465</v>
      </c>
      <c r="I362" s="6">
        <v>19.0</v>
      </c>
      <c r="J362" s="6">
        <v>15.0</v>
      </c>
      <c r="K362" s="6">
        <v>16.0</v>
      </c>
      <c r="L362" s="6">
        <v>20.0</v>
      </c>
      <c r="M362" s="6">
        <v>21.0</v>
      </c>
      <c r="N362" s="6">
        <v>35.0</v>
      </c>
      <c r="O362" s="6"/>
      <c r="P362" s="6">
        <v>11.0</v>
      </c>
      <c r="Q362" s="6">
        <v>18.0</v>
      </c>
    </row>
    <row r="363" ht="15.75" customHeight="1">
      <c r="A363" s="7">
        <v>5.13005678E8</v>
      </c>
      <c r="B363" s="6" t="s">
        <v>556</v>
      </c>
      <c r="C363" s="6" t="s">
        <v>566</v>
      </c>
      <c r="D363" s="3">
        <v>1.0</v>
      </c>
      <c r="E363" s="3">
        <v>161.0</v>
      </c>
      <c r="F363" s="3">
        <v>213.0</v>
      </c>
      <c r="G363" s="3">
        <v>3.0</v>
      </c>
      <c r="H363" s="3" t="s">
        <v>1465</v>
      </c>
      <c r="I363" s="6">
        <v>24.0</v>
      </c>
      <c r="J363" s="6">
        <v>21.0</v>
      </c>
      <c r="K363" s="6">
        <v>13.0</v>
      </c>
      <c r="L363" s="6">
        <v>18.0</v>
      </c>
      <c r="M363" s="6">
        <v>19.0</v>
      </c>
      <c r="N363" s="6">
        <v>32.0</v>
      </c>
      <c r="O363" s="6"/>
      <c r="P363" s="6">
        <v>10.0</v>
      </c>
      <c r="Q363" s="6">
        <v>24.0</v>
      </c>
    </row>
    <row r="364" ht="15.75" customHeight="1">
      <c r="A364" s="7">
        <v>5.13005702E8</v>
      </c>
      <c r="B364" s="6" t="s">
        <v>556</v>
      </c>
      <c r="C364" s="6" t="s">
        <v>567</v>
      </c>
      <c r="D364" s="3">
        <v>1.0</v>
      </c>
      <c r="E364" s="3">
        <v>136.0</v>
      </c>
      <c r="F364" s="3">
        <v>213.0</v>
      </c>
      <c r="G364" s="3">
        <v>3.0</v>
      </c>
      <c r="H364" s="3" t="s">
        <v>1465</v>
      </c>
      <c r="I364" s="6">
        <v>19.0</v>
      </c>
      <c r="J364" s="6">
        <v>15.0</v>
      </c>
      <c r="K364" s="6">
        <v>14.0</v>
      </c>
      <c r="L364" s="6">
        <v>17.0</v>
      </c>
      <c r="M364" s="6">
        <v>14.0</v>
      </c>
      <c r="N364" s="6">
        <v>29.0</v>
      </c>
      <c r="O364" s="6"/>
      <c r="P364" s="6">
        <v>9.0</v>
      </c>
      <c r="Q364" s="6">
        <v>19.0</v>
      </c>
    </row>
    <row r="365" ht="15.75" customHeight="1">
      <c r="A365" s="7">
        <v>5.13005565E8</v>
      </c>
      <c r="B365" s="6" t="s">
        <v>556</v>
      </c>
      <c r="C365" s="6" t="s">
        <v>568</v>
      </c>
      <c r="D365" s="3">
        <v>1.0</v>
      </c>
      <c r="E365" s="3">
        <v>173.0</v>
      </c>
      <c r="F365" s="3">
        <v>213.0</v>
      </c>
      <c r="G365" s="3">
        <v>3.0</v>
      </c>
      <c r="H365" s="3" t="s">
        <v>1465</v>
      </c>
      <c r="I365" s="6">
        <v>25.0</v>
      </c>
      <c r="J365" s="6">
        <v>17.0</v>
      </c>
      <c r="K365" s="6">
        <v>17.0</v>
      </c>
      <c r="L365" s="6">
        <v>19.0</v>
      </c>
      <c r="M365" s="6">
        <v>19.0</v>
      </c>
      <c r="N365" s="6">
        <v>42.0</v>
      </c>
      <c r="O365" s="6"/>
      <c r="P365" s="6">
        <v>11.0</v>
      </c>
      <c r="Q365" s="6">
        <v>23.0</v>
      </c>
    </row>
    <row r="366" ht="15.75" customHeight="1">
      <c r="A366" s="7">
        <v>5.13007019E8</v>
      </c>
      <c r="B366" s="6" t="s">
        <v>556</v>
      </c>
      <c r="C366" s="6" t="s">
        <v>569</v>
      </c>
      <c r="D366" s="3">
        <v>3.0</v>
      </c>
      <c r="E366" s="3">
        <v>100.0</v>
      </c>
      <c r="F366" s="3">
        <v>182.0</v>
      </c>
      <c r="G366" s="3">
        <v>2.0</v>
      </c>
      <c r="H366" s="3" t="s">
        <v>1467</v>
      </c>
      <c r="I366" s="6">
        <v>13.0</v>
      </c>
      <c r="J366" s="6">
        <v>15.0</v>
      </c>
      <c r="K366" s="6">
        <v>10.0</v>
      </c>
      <c r="L366" s="6">
        <v>16.0</v>
      </c>
      <c r="M366" s="6">
        <v>10.0</v>
      </c>
      <c r="N366" s="6">
        <v>22.0</v>
      </c>
      <c r="O366" s="6"/>
      <c r="P366" s="6">
        <v>0.0</v>
      </c>
      <c r="Q366" s="6">
        <v>14.0</v>
      </c>
    </row>
    <row r="367" ht="15.75" customHeight="1">
      <c r="A367" s="7">
        <v>5.13005558E8</v>
      </c>
      <c r="B367" s="6" t="s">
        <v>556</v>
      </c>
      <c r="C367" s="6" t="s">
        <v>570</v>
      </c>
      <c r="D367" s="3">
        <v>1.0</v>
      </c>
      <c r="E367" s="3">
        <v>156.0</v>
      </c>
      <c r="F367" s="3">
        <v>213.0</v>
      </c>
      <c r="G367" s="3">
        <v>3.0</v>
      </c>
      <c r="H367" s="3" t="s">
        <v>1465</v>
      </c>
      <c r="I367" s="6">
        <v>23.0</v>
      </c>
      <c r="J367" s="6">
        <v>17.0</v>
      </c>
      <c r="K367" s="6">
        <v>17.0</v>
      </c>
      <c r="L367" s="6">
        <v>22.0</v>
      </c>
      <c r="M367" s="6">
        <v>15.0</v>
      </c>
      <c r="N367" s="6">
        <v>33.0</v>
      </c>
      <c r="O367" s="6"/>
      <c r="P367" s="6">
        <v>9.0</v>
      </c>
      <c r="Q367" s="6">
        <v>20.0</v>
      </c>
    </row>
    <row r="368" ht="15.75" customHeight="1">
      <c r="A368" s="7">
        <v>5.13005043E8</v>
      </c>
      <c r="B368" s="6" t="s">
        <v>556</v>
      </c>
      <c r="C368" s="6" t="s">
        <v>571</v>
      </c>
      <c r="D368" s="3">
        <v>1.0</v>
      </c>
      <c r="E368" s="3">
        <v>112.0</v>
      </c>
      <c r="F368" s="3">
        <v>213.0</v>
      </c>
      <c r="G368" s="3">
        <v>2.0</v>
      </c>
      <c r="H368" s="3" t="s">
        <v>1467</v>
      </c>
      <c r="I368" s="6">
        <v>16.0</v>
      </c>
      <c r="J368" s="6">
        <v>13.0</v>
      </c>
      <c r="K368" s="6">
        <v>13.0</v>
      </c>
      <c r="L368" s="6">
        <v>14.0</v>
      </c>
      <c r="M368" s="6">
        <v>14.0</v>
      </c>
      <c r="N368" s="6">
        <v>17.0</v>
      </c>
      <c r="O368" s="6"/>
      <c r="P368" s="6">
        <v>9.0</v>
      </c>
      <c r="Q368" s="6">
        <v>16.0</v>
      </c>
    </row>
    <row r="369" ht="15.75" customHeight="1">
      <c r="A369" s="7">
        <v>5.14003031E8</v>
      </c>
      <c r="B369" s="6" t="s">
        <v>572</v>
      </c>
      <c r="C369" s="6" t="s">
        <v>573</v>
      </c>
      <c r="D369" s="3">
        <v>6.0</v>
      </c>
      <c r="E369" s="3">
        <v>120.0</v>
      </c>
      <c r="F369" s="3">
        <v>192.0</v>
      </c>
      <c r="G369" s="3">
        <v>3.0</v>
      </c>
      <c r="H369" s="3" t="s">
        <v>1465</v>
      </c>
      <c r="I369" s="6">
        <v>20.0</v>
      </c>
      <c r="J369" s="6">
        <v>14.0</v>
      </c>
      <c r="K369" s="6">
        <v>13.0</v>
      </c>
      <c r="L369" s="6">
        <v>15.0</v>
      </c>
      <c r="M369" s="6">
        <v>13.0</v>
      </c>
      <c r="N369" s="6">
        <v>21.0</v>
      </c>
      <c r="O369" s="6"/>
      <c r="P369" s="6">
        <v>7.0</v>
      </c>
      <c r="Q369" s="6">
        <v>17.0</v>
      </c>
    </row>
    <row r="370" ht="15.75" customHeight="1">
      <c r="A370" s="7">
        <v>5.14003722E8</v>
      </c>
      <c r="B370" s="6" t="s">
        <v>572</v>
      </c>
      <c r="C370" s="6" t="s">
        <v>574</v>
      </c>
      <c r="D370" s="3">
        <v>1.0</v>
      </c>
      <c r="E370" s="3">
        <v>181.0</v>
      </c>
      <c r="F370" s="3">
        <v>213.0</v>
      </c>
      <c r="G370" s="3">
        <v>4.0</v>
      </c>
      <c r="H370" s="3" t="s">
        <v>1466</v>
      </c>
      <c r="I370" s="6">
        <v>25.0</v>
      </c>
      <c r="J370" s="6">
        <v>18.0</v>
      </c>
      <c r="K370" s="6">
        <v>17.0</v>
      </c>
      <c r="L370" s="6">
        <v>22.0</v>
      </c>
      <c r="M370" s="6">
        <v>20.0</v>
      </c>
      <c r="N370" s="6">
        <v>41.0</v>
      </c>
      <c r="O370" s="6"/>
      <c r="P370" s="6">
        <v>13.0</v>
      </c>
      <c r="Q370" s="6">
        <v>25.0</v>
      </c>
    </row>
    <row r="371" ht="15.75" customHeight="1">
      <c r="A371" s="7">
        <v>5.14003049E8</v>
      </c>
      <c r="B371" s="6" t="s">
        <v>572</v>
      </c>
      <c r="C371" s="6" t="s">
        <v>575</v>
      </c>
      <c r="D371" s="3">
        <v>2.0</v>
      </c>
      <c r="E371" s="3">
        <v>148.0</v>
      </c>
      <c r="F371" s="3">
        <v>197.0</v>
      </c>
      <c r="G371" s="3">
        <v>2.0</v>
      </c>
      <c r="H371" s="3" t="s">
        <v>1467</v>
      </c>
      <c r="I371" s="6">
        <v>15.0</v>
      </c>
      <c r="J371" s="6">
        <v>21.0</v>
      </c>
      <c r="K371" s="6">
        <v>8.0</v>
      </c>
      <c r="L371" s="6">
        <v>19.0</v>
      </c>
      <c r="M371" s="6">
        <v>19.0</v>
      </c>
      <c r="N371" s="6">
        <v>30.0</v>
      </c>
      <c r="O371" s="6"/>
      <c r="P371" s="6">
        <v>14.0</v>
      </c>
      <c r="Q371" s="6">
        <v>22.0</v>
      </c>
    </row>
    <row r="372" ht="15.75" customHeight="1">
      <c r="A372" s="7">
        <v>5.14900352E8</v>
      </c>
      <c r="B372" s="6" t="s">
        <v>572</v>
      </c>
      <c r="C372" s="6" t="s">
        <v>576</v>
      </c>
      <c r="D372" s="3">
        <v>2.0</v>
      </c>
      <c r="E372" s="3">
        <v>182.0</v>
      </c>
      <c r="F372" s="3">
        <v>197.0</v>
      </c>
      <c r="G372" s="3">
        <v>4.0</v>
      </c>
      <c r="H372" s="3" t="s">
        <v>1466</v>
      </c>
      <c r="I372" s="6">
        <v>28.0</v>
      </c>
      <c r="J372" s="6">
        <v>21.0</v>
      </c>
      <c r="K372" s="6">
        <v>17.0</v>
      </c>
      <c r="L372" s="6">
        <v>21.0</v>
      </c>
      <c r="M372" s="6">
        <v>21.0</v>
      </c>
      <c r="N372" s="6">
        <v>34.0</v>
      </c>
      <c r="O372" s="6"/>
      <c r="P372" s="6">
        <v>12.0</v>
      </c>
      <c r="Q372" s="6">
        <v>28.0</v>
      </c>
    </row>
    <row r="373" ht="15.75" customHeight="1">
      <c r="A373" s="7">
        <v>5.14003779E8</v>
      </c>
      <c r="B373" s="6" t="s">
        <v>572</v>
      </c>
      <c r="C373" s="6" t="s">
        <v>577</v>
      </c>
      <c r="D373" s="3">
        <v>2.0</v>
      </c>
      <c r="E373" s="3">
        <v>136.0</v>
      </c>
      <c r="F373" s="3">
        <v>197.0</v>
      </c>
      <c r="G373" s="3">
        <v>3.0</v>
      </c>
      <c r="H373" s="3" t="s">
        <v>1465</v>
      </c>
      <c r="I373" s="6">
        <v>19.0</v>
      </c>
      <c r="J373" s="6">
        <v>13.0</v>
      </c>
      <c r="K373" s="6">
        <v>13.0</v>
      </c>
      <c r="L373" s="6">
        <v>17.0</v>
      </c>
      <c r="M373" s="6">
        <v>16.0</v>
      </c>
      <c r="N373" s="6">
        <v>29.0</v>
      </c>
      <c r="O373" s="6"/>
      <c r="P373" s="6">
        <v>9.0</v>
      </c>
      <c r="Q373" s="6">
        <v>20.0</v>
      </c>
    </row>
    <row r="374" ht="15.75" customHeight="1">
      <c r="A374" s="7">
        <v>5.14003627E8</v>
      </c>
      <c r="B374" s="6" t="s">
        <v>572</v>
      </c>
      <c r="C374" s="6" t="s">
        <v>578</v>
      </c>
      <c r="D374" s="3">
        <v>5.0</v>
      </c>
      <c r="E374" s="3">
        <v>158.0</v>
      </c>
      <c r="F374" s="3">
        <v>208.0</v>
      </c>
      <c r="G374" s="3">
        <v>3.0</v>
      </c>
      <c r="H374" s="3" t="s">
        <v>1465</v>
      </c>
      <c r="I374" s="6">
        <v>18.0</v>
      </c>
      <c r="J374" s="6">
        <v>19.0</v>
      </c>
      <c r="K374" s="6">
        <v>13.0</v>
      </c>
      <c r="L374" s="6">
        <v>20.0</v>
      </c>
      <c r="M374" s="6">
        <v>16.0</v>
      </c>
      <c r="N374" s="6">
        <v>36.0</v>
      </c>
      <c r="O374" s="6"/>
      <c r="P374" s="6">
        <v>14.0</v>
      </c>
      <c r="Q374" s="6">
        <v>22.0</v>
      </c>
    </row>
    <row r="375" ht="15.75" customHeight="1">
      <c r="A375" s="7">
        <v>5.14003627E8</v>
      </c>
      <c r="B375" s="6" t="s">
        <v>572</v>
      </c>
      <c r="C375" s="6" t="s">
        <v>578</v>
      </c>
      <c r="D375" s="3">
        <v>4.0</v>
      </c>
      <c r="E375" s="3">
        <v>121.0</v>
      </c>
      <c r="F375" s="3">
        <v>166.0</v>
      </c>
      <c r="G375" s="3">
        <v>3.0</v>
      </c>
      <c r="H375" s="3" t="s">
        <v>1465</v>
      </c>
      <c r="I375" s="6">
        <v>16.0</v>
      </c>
      <c r="J375" s="6">
        <v>16.0</v>
      </c>
      <c r="K375" s="6">
        <v>9.0</v>
      </c>
      <c r="L375" s="6">
        <v>19.0</v>
      </c>
      <c r="M375" s="6">
        <v>16.0</v>
      </c>
      <c r="N375" s="6">
        <v>23.0</v>
      </c>
      <c r="O375" s="6"/>
      <c r="P375" s="6">
        <v>1.0</v>
      </c>
      <c r="Q375" s="6">
        <v>21.0</v>
      </c>
    </row>
    <row r="376" ht="15.75" customHeight="1">
      <c r="A376" s="7">
        <v>5.14003715E8</v>
      </c>
      <c r="B376" s="6" t="s">
        <v>572</v>
      </c>
      <c r="C376" s="6" t="s">
        <v>579</v>
      </c>
      <c r="D376" s="3">
        <v>1.0</v>
      </c>
      <c r="E376" s="3">
        <v>155.0</v>
      </c>
      <c r="F376" s="3">
        <v>213.0</v>
      </c>
      <c r="G376" s="3">
        <v>3.0</v>
      </c>
      <c r="H376" s="3" t="s">
        <v>1465</v>
      </c>
      <c r="I376" s="6">
        <v>21.0</v>
      </c>
      <c r="J376" s="6">
        <v>14.0</v>
      </c>
      <c r="K376" s="6">
        <v>16.0</v>
      </c>
      <c r="L376" s="6">
        <v>22.0</v>
      </c>
      <c r="M376" s="6">
        <v>17.0</v>
      </c>
      <c r="N376" s="6">
        <v>34.0</v>
      </c>
      <c r="O376" s="6"/>
      <c r="P376" s="6">
        <v>11.0</v>
      </c>
      <c r="Q376" s="6">
        <v>20.0</v>
      </c>
    </row>
    <row r="377" ht="15.75" customHeight="1">
      <c r="A377" s="7">
        <v>5.14003271E8</v>
      </c>
      <c r="B377" s="6" t="s">
        <v>572</v>
      </c>
      <c r="C377" s="6" t="s">
        <v>580</v>
      </c>
      <c r="D377" s="3">
        <v>3.0</v>
      </c>
      <c r="E377" s="3">
        <v>120.0</v>
      </c>
      <c r="F377" s="3">
        <v>182.0</v>
      </c>
      <c r="G377" s="3">
        <v>3.0</v>
      </c>
      <c r="H377" s="3" t="s">
        <v>1465</v>
      </c>
      <c r="I377" s="6">
        <v>18.0</v>
      </c>
      <c r="J377" s="6">
        <v>16.0</v>
      </c>
      <c r="K377" s="6">
        <v>10.0</v>
      </c>
      <c r="L377" s="6">
        <v>16.0</v>
      </c>
      <c r="M377" s="6">
        <v>15.0</v>
      </c>
      <c r="N377" s="6">
        <v>25.0</v>
      </c>
      <c r="O377" s="6"/>
      <c r="P377" s="6">
        <v>1.0</v>
      </c>
      <c r="Q377" s="6">
        <v>19.0</v>
      </c>
    </row>
    <row r="378" ht="15.75" customHeight="1">
      <c r="A378" s="7">
        <v>5.14003666E8</v>
      </c>
      <c r="B378" s="6" t="s">
        <v>572</v>
      </c>
      <c r="C378" s="6" t="s">
        <v>581</v>
      </c>
      <c r="D378" s="3">
        <v>3.0</v>
      </c>
      <c r="E378" s="3">
        <v>125.0</v>
      </c>
      <c r="F378" s="3">
        <v>182.0</v>
      </c>
      <c r="G378" s="3">
        <v>2.0</v>
      </c>
      <c r="H378" s="3" t="s">
        <v>1467</v>
      </c>
      <c r="I378" s="6">
        <v>22.0</v>
      </c>
      <c r="J378" s="6">
        <v>15.0</v>
      </c>
      <c r="K378" s="6">
        <v>9.0</v>
      </c>
      <c r="L378" s="6">
        <v>16.0</v>
      </c>
      <c r="M378" s="6">
        <v>15.0</v>
      </c>
      <c r="N378" s="6">
        <v>29.0</v>
      </c>
      <c r="O378" s="6"/>
      <c r="P378" s="6">
        <v>0.0</v>
      </c>
      <c r="Q378" s="6">
        <v>19.0</v>
      </c>
    </row>
    <row r="379" ht="15.75" customHeight="1">
      <c r="A379" s="7">
        <v>5.14003842E8</v>
      </c>
      <c r="B379" s="6" t="s">
        <v>572</v>
      </c>
      <c r="C379" s="6" t="s">
        <v>582</v>
      </c>
      <c r="D379" s="3">
        <v>1.0</v>
      </c>
      <c r="E379" s="3">
        <v>159.0</v>
      </c>
      <c r="F379" s="3">
        <v>213.0</v>
      </c>
      <c r="G379" s="3">
        <v>3.0</v>
      </c>
      <c r="H379" s="3" t="s">
        <v>1465</v>
      </c>
      <c r="I379" s="6">
        <v>23.0</v>
      </c>
      <c r="J379" s="6">
        <v>15.0</v>
      </c>
      <c r="K379" s="6">
        <v>14.0</v>
      </c>
      <c r="L379" s="6">
        <v>18.0</v>
      </c>
      <c r="M379" s="6">
        <v>17.0</v>
      </c>
      <c r="N379" s="6">
        <v>41.0</v>
      </c>
      <c r="O379" s="6"/>
      <c r="P379" s="6">
        <v>11.0</v>
      </c>
      <c r="Q379" s="6">
        <v>20.0</v>
      </c>
    </row>
    <row r="380" ht="15.75" customHeight="1">
      <c r="A380" s="7">
        <v>5.14003112E8</v>
      </c>
      <c r="B380" s="6" t="s">
        <v>572</v>
      </c>
      <c r="C380" s="6" t="s">
        <v>583</v>
      </c>
      <c r="D380" s="3">
        <v>2.0</v>
      </c>
      <c r="E380" s="3">
        <v>165.0</v>
      </c>
      <c r="F380" s="3">
        <v>197.0</v>
      </c>
      <c r="G380" s="3">
        <v>4.0</v>
      </c>
      <c r="H380" s="3" t="s">
        <v>1466</v>
      </c>
      <c r="I380" s="6">
        <v>25.0</v>
      </c>
      <c r="J380" s="6">
        <v>18.0</v>
      </c>
      <c r="K380" s="6">
        <v>13.0</v>
      </c>
      <c r="L380" s="6">
        <v>20.0</v>
      </c>
      <c r="M380" s="6">
        <v>20.0</v>
      </c>
      <c r="N380" s="6">
        <v>30.0</v>
      </c>
      <c r="O380" s="6"/>
      <c r="P380" s="6">
        <v>12.0</v>
      </c>
      <c r="Q380" s="6">
        <v>27.0</v>
      </c>
    </row>
    <row r="381" ht="15.75" customHeight="1">
      <c r="A381" s="7">
        <v>5.14003151E8</v>
      </c>
      <c r="B381" s="6" t="s">
        <v>572</v>
      </c>
      <c r="C381" s="6" t="s">
        <v>584</v>
      </c>
      <c r="D381" s="3">
        <v>1.0</v>
      </c>
      <c r="E381" s="3">
        <v>163.0</v>
      </c>
      <c r="F381" s="3">
        <v>213.0</v>
      </c>
      <c r="G381" s="3">
        <v>3.0</v>
      </c>
      <c r="H381" s="3" t="s">
        <v>1465</v>
      </c>
      <c r="I381" s="6">
        <v>22.0</v>
      </c>
      <c r="J381" s="6">
        <v>18.0</v>
      </c>
      <c r="K381" s="6">
        <v>12.0</v>
      </c>
      <c r="L381" s="6">
        <v>20.0</v>
      </c>
      <c r="M381" s="6">
        <v>18.0</v>
      </c>
      <c r="N381" s="6">
        <v>37.0</v>
      </c>
      <c r="O381" s="6"/>
      <c r="P381" s="6">
        <v>12.0</v>
      </c>
      <c r="Q381" s="6">
        <v>24.0</v>
      </c>
    </row>
    <row r="382" ht="15.75" customHeight="1">
      <c r="A382" s="7">
        <v>5.14003218E8</v>
      </c>
      <c r="B382" s="6" t="s">
        <v>572</v>
      </c>
      <c r="C382" s="6" t="s">
        <v>585</v>
      </c>
      <c r="D382" s="3">
        <v>1.0</v>
      </c>
      <c r="E382" s="3">
        <v>163.0</v>
      </c>
      <c r="F382" s="3">
        <v>213.0</v>
      </c>
      <c r="G382" s="3">
        <v>3.0</v>
      </c>
      <c r="H382" s="3" t="s">
        <v>1465</v>
      </c>
      <c r="I382" s="6">
        <v>20.0</v>
      </c>
      <c r="J382" s="6">
        <v>19.0</v>
      </c>
      <c r="K382" s="6">
        <v>16.0</v>
      </c>
      <c r="L382" s="6">
        <v>20.0</v>
      </c>
      <c r="M382" s="6">
        <v>17.0</v>
      </c>
      <c r="N382" s="6">
        <v>39.0</v>
      </c>
      <c r="O382" s="6"/>
      <c r="P382" s="6">
        <v>10.0</v>
      </c>
      <c r="Q382" s="6">
        <v>22.0</v>
      </c>
    </row>
    <row r="383" ht="15.75" customHeight="1">
      <c r="A383" s="7">
        <v>5.14003673E8</v>
      </c>
      <c r="B383" s="6" t="s">
        <v>572</v>
      </c>
      <c r="C383" s="6" t="s">
        <v>586</v>
      </c>
      <c r="D383" s="3">
        <v>4.0</v>
      </c>
      <c r="E383" s="3">
        <v>123.0</v>
      </c>
      <c r="F383" s="3">
        <v>166.0</v>
      </c>
      <c r="G383" s="3">
        <v>3.0</v>
      </c>
      <c r="H383" s="3" t="s">
        <v>1465</v>
      </c>
      <c r="I383" s="6">
        <v>21.0</v>
      </c>
      <c r="J383" s="6">
        <v>18.0</v>
      </c>
      <c r="K383" s="6">
        <v>11.0</v>
      </c>
      <c r="L383" s="6">
        <v>17.0</v>
      </c>
      <c r="M383" s="6">
        <v>12.0</v>
      </c>
      <c r="N383" s="6">
        <v>22.0</v>
      </c>
      <c r="O383" s="6"/>
      <c r="P383" s="6">
        <v>1.0</v>
      </c>
      <c r="Q383" s="6">
        <v>21.0</v>
      </c>
    </row>
    <row r="384" ht="15.75" customHeight="1">
      <c r="A384" s="7">
        <v>5.1400381E8</v>
      </c>
      <c r="B384" s="6" t="s">
        <v>572</v>
      </c>
      <c r="C384" s="6" t="s">
        <v>587</v>
      </c>
      <c r="D384" s="3">
        <v>1.0</v>
      </c>
      <c r="E384" s="3">
        <v>183.0</v>
      </c>
      <c r="F384" s="3">
        <v>213.0</v>
      </c>
      <c r="G384" s="3">
        <v>4.0</v>
      </c>
      <c r="H384" s="3" t="s">
        <v>1466</v>
      </c>
      <c r="I384" s="6">
        <v>27.0</v>
      </c>
      <c r="J384" s="6">
        <v>17.0</v>
      </c>
      <c r="K384" s="6">
        <v>15.0</v>
      </c>
      <c r="L384" s="6">
        <v>20.0</v>
      </c>
      <c r="M384" s="6">
        <v>19.0</v>
      </c>
      <c r="N384" s="6">
        <v>45.0</v>
      </c>
      <c r="O384" s="6"/>
      <c r="P384" s="6">
        <v>13.0</v>
      </c>
      <c r="Q384" s="6">
        <v>27.0</v>
      </c>
    </row>
    <row r="385" ht="15.75" customHeight="1">
      <c r="A385" s="7">
        <v>5.14003176E8</v>
      </c>
      <c r="B385" s="6" t="s">
        <v>572</v>
      </c>
      <c r="C385" s="6" t="s">
        <v>588</v>
      </c>
      <c r="D385" s="3">
        <v>4.0</v>
      </c>
      <c r="E385" s="3">
        <v>113.0</v>
      </c>
      <c r="F385" s="3">
        <v>166.0</v>
      </c>
      <c r="G385" s="3">
        <v>3.0</v>
      </c>
      <c r="H385" s="3" t="s">
        <v>1465</v>
      </c>
      <c r="I385" s="6">
        <v>19.0</v>
      </c>
      <c r="J385" s="6">
        <v>15.0</v>
      </c>
      <c r="K385" s="6">
        <v>10.0</v>
      </c>
      <c r="L385" s="6">
        <v>15.0</v>
      </c>
      <c r="M385" s="6">
        <v>13.0</v>
      </c>
      <c r="N385" s="6">
        <v>21.0</v>
      </c>
      <c r="O385" s="6"/>
      <c r="P385" s="6">
        <v>1.0</v>
      </c>
      <c r="Q385" s="6">
        <v>19.0</v>
      </c>
    </row>
    <row r="386" ht="15.75" customHeight="1">
      <c r="A386" s="7">
        <v>5.1400373E8</v>
      </c>
      <c r="B386" s="6" t="s">
        <v>572</v>
      </c>
      <c r="C386" s="6" t="s">
        <v>589</v>
      </c>
      <c r="D386" s="3">
        <v>4.0</v>
      </c>
      <c r="E386" s="3">
        <v>100.0</v>
      </c>
      <c r="F386" s="3">
        <v>166.0</v>
      </c>
      <c r="G386" s="3">
        <v>2.0</v>
      </c>
      <c r="H386" s="3" t="s">
        <v>1467</v>
      </c>
      <c r="I386" s="6">
        <v>18.0</v>
      </c>
      <c r="J386" s="6">
        <v>13.0</v>
      </c>
      <c r="K386" s="6">
        <v>7.0</v>
      </c>
      <c r="L386" s="6">
        <v>16.0</v>
      </c>
      <c r="M386" s="6">
        <v>12.0</v>
      </c>
      <c r="N386" s="6">
        <v>17.0</v>
      </c>
      <c r="O386" s="6"/>
      <c r="P386" s="6">
        <v>0.0</v>
      </c>
      <c r="Q386" s="6">
        <v>17.0</v>
      </c>
    </row>
    <row r="387" ht="15.75" customHeight="1">
      <c r="A387" s="7">
        <v>5.14003017E8</v>
      </c>
      <c r="B387" s="6" t="s">
        <v>572</v>
      </c>
      <c r="C387" s="6" t="s">
        <v>590</v>
      </c>
      <c r="D387" s="3">
        <v>6.0</v>
      </c>
      <c r="E387" s="3">
        <v>132.0</v>
      </c>
      <c r="F387" s="3">
        <v>192.0</v>
      </c>
      <c r="G387" s="3">
        <v>3.0</v>
      </c>
      <c r="H387" s="3" t="s">
        <v>1465</v>
      </c>
      <c r="I387" s="6">
        <v>24.0</v>
      </c>
      <c r="J387" s="6">
        <v>15.0</v>
      </c>
      <c r="K387" s="6">
        <v>13.0</v>
      </c>
      <c r="L387" s="6">
        <v>16.0</v>
      </c>
      <c r="M387" s="6">
        <v>15.0</v>
      </c>
      <c r="N387" s="6">
        <v>20.0</v>
      </c>
      <c r="O387" s="6"/>
      <c r="P387" s="6">
        <v>10.0</v>
      </c>
      <c r="Q387" s="6">
        <v>19.0</v>
      </c>
    </row>
    <row r="388" ht="15.75" customHeight="1">
      <c r="A388" s="7">
        <v>5.14003497E8</v>
      </c>
      <c r="B388" s="6" t="s">
        <v>572</v>
      </c>
      <c r="C388" s="6" t="s">
        <v>591</v>
      </c>
      <c r="D388" s="3">
        <v>6.0</v>
      </c>
      <c r="E388" s="3">
        <v>138.0</v>
      </c>
      <c r="F388" s="3">
        <v>192.0</v>
      </c>
      <c r="G388" s="3">
        <v>3.0</v>
      </c>
      <c r="H388" s="3" t="s">
        <v>1465</v>
      </c>
      <c r="I388" s="6">
        <v>23.0</v>
      </c>
      <c r="J388" s="6">
        <v>17.0</v>
      </c>
      <c r="K388" s="6">
        <v>14.0</v>
      </c>
      <c r="L388" s="6">
        <v>18.0</v>
      </c>
      <c r="M388" s="6">
        <v>14.0</v>
      </c>
      <c r="N388" s="6">
        <v>24.0</v>
      </c>
      <c r="O388" s="6"/>
      <c r="P388" s="6">
        <v>9.0</v>
      </c>
      <c r="Q388" s="6">
        <v>19.0</v>
      </c>
    </row>
    <row r="389" ht="15.75" customHeight="1">
      <c r="A389" s="7">
        <v>5.14003056E8</v>
      </c>
      <c r="B389" s="6" t="s">
        <v>572</v>
      </c>
      <c r="C389" s="6" t="s">
        <v>593</v>
      </c>
      <c r="D389" s="3">
        <v>1.0</v>
      </c>
      <c r="E389" s="3">
        <v>167.0</v>
      </c>
      <c r="F389" s="3">
        <v>213.0</v>
      </c>
      <c r="G389" s="3">
        <v>3.0</v>
      </c>
      <c r="H389" s="3" t="s">
        <v>1465</v>
      </c>
      <c r="I389" s="6">
        <v>27.0</v>
      </c>
      <c r="J389" s="6">
        <v>17.0</v>
      </c>
      <c r="K389" s="6">
        <v>16.0</v>
      </c>
      <c r="L389" s="6">
        <v>18.0</v>
      </c>
      <c r="M389" s="6">
        <v>17.0</v>
      </c>
      <c r="N389" s="6">
        <v>37.0</v>
      </c>
      <c r="O389" s="6"/>
      <c r="P389" s="6">
        <v>12.0</v>
      </c>
      <c r="Q389" s="6">
        <v>23.0</v>
      </c>
    </row>
    <row r="390" ht="15.75" customHeight="1">
      <c r="A390" s="7">
        <v>5.14003377E8</v>
      </c>
      <c r="B390" s="6" t="s">
        <v>572</v>
      </c>
      <c r="C390" s="6" t="s">
        <v>592</v>
      </c>
      <c r="D390" s="3">
        <v>1.0</v>
      </c>
      <c r="E390" s="3">
        <v>183.0</v>
      </c>
      <c r="F390" s="3">
        <v>213.0</v>
      </c>
      <c r="G390" s="3">
        <v>4.0</v>
      </c>
      <c r="H390" s="3" t="s">
        <v>1466</v>
      </c>
      <c r="I390" s="6">
        <v>24.0</v>
      </c>
      <c r="J390" s="6">
        <v>19.0</v>
      </c>
      <c r="K390" s="6">
        <v>17.0</v>
      </c>
      <c r="L390" s="6">
        <v>21.0</v>
      </c>
      <c r="M390" s="6">
        <v>18.0</v>
      </c>
      <c r="N390" s="6">
        <v>44.0</v>
      </c>
      <c r="O390" s="6"/>
      <c r="P390" s="6">
        <v>14.0</v>
      </c>
      <c r="Q390" s="6">
        <v>26.0</v>
      </c>
    </row>
    <row r="391" ht="15.75" customHeight="1">
      <c r="A391" s="7">
        <v>5.14003264E8</v>
      </c>
      <c r="B391" s="6" t="s">
        <v>572</v>
      </c>
      <c r="C391" s="6" t="s">
        <v>594</v>
      </c>
      <c r="D391" s="3">
        <v>6.0</v>
      </c>
      <c r="E391" s="3">
        <v>140.0</v>
      </c>
      <c r="F391" s="3">
        <v>192.0</v>
      </c>
      <c r="G391" s="3">
        <v>3.0</v>
      </c>
      <c r="H391" s="3" t="s">
        <v>1465</v>
      </c>
      <c r="I391" s="6">
        <v>25.0</v>
      </c>
      <c r="J391" s="6">
        <v>14.0</v>
      </c>
      <c r="K391" s="6">
        <v>13.0</v>
      </c>
      <c r="L391" s="6">
        <v>17.0</v>
      </c>
      <c r="M391" s="6">
        <v>15.0</v>
      </c>
      <c r="N391" s="6">
        <v>26.0</v>
      </c>
      <c r="O391" s="6"/>
      <c r="P391" s="6">
        <v>11.0</v>
      </c>
      <c r="Q391" s="6">
        <v>19.0</v>
      </c>
    </row>
    <row r="392" ht="15.75" customHeight="1">
      <c r="A392" s="7">
        <v>5.1490032E8</v>
      </c>
      <c r="B392" s="6" t="s">
        <v>572</v>
      </c>
      <c r="C392" s="6" t="s">
        <v>595</v>
      </c>
      <c r="D392" s="3">
        <v>4.0</v>
      </c>
      <c r="E392" s="3">
        <v>95.0</v>
      </c>
      <c r="F392" s="3">
        <v>166.0</v>
      </c>
      <c r="G392" s="3">
        <v>1.0</v>
      </c>
      <c r="H392" s="3" t="s">
        <v>1468</v>
      </c>
      <c r="I392" s="6">
        <v>18.0</v>
      </c>
      <c r="J392" s="6">
        <v>13.0</v>
      </c>
      <c r="K392" s="6">
        <v>12.0</v>
      </c>
      <c r="L392" s="6">
        <v>0.0</v>
      </c>
      <c r="M392" s="6">
        <v>14.0</v>
      </c>
      <c r="N392" s="6">
        <v>19.0</v>
      </c>
      <c r="O392" s="6"/>
      <c r="P392" s="6">
        <v>0.0</v>
      </c>
      <c r="Q392" s="6">
        <v>19.0</v>
      </c>
    </row>
    <row r="393" ht="15.75" customHeight="1">
      <c r="A393" s="7">
        <v>5.14900338E8</v>
      </c>
      <c r="B393" s="6" t="s">
        <v>572</v>
      </c>
      <c r="C393" s="6" t="s">
        <v>596</v>
      </c>
      <c r="D393" s="3">
        <v>5.0</v>
      </c>
      <c r="E393" s="3">
        <v>137.0</v>
      </c>
      <c r="F393" s="3">
        <v>208.0</v>
      </c>
      <c r="G393" s="3">
        <v>3.0</v>
      </c>
      <c r="H393" s="3" t="s">
        <v>1465</v>
      </c>
      <c r="I393" s="6">
        <v>19.0</v>
      </c>
      <c r="J393" s="6">
        <v>15.0</v>
      </c>
      <c r="K393" s="6">
        <v>12.0</v>
      </c>
      <c r="L393" s="6">
        <v>19.0</v>
      </c>
      <c r="M393" s="6">
        <v>13.0</v>
      </c>
      <c r="N393" s="6">
        <v>30.0</v>
      </c>
      <c r="O393" s="6"/>
      <c r="P393" s="6">
        <v>11.0</v>
      </c>
      <c r="Q393" s="6">
        <v>18.0</v>
      </c>
    </row>
    <row r="394" ht="15.75" customHeight="1">
      <c r="A394" s="7">
        <v>5.14003761E8</v>
      </c>
      <c r="B394" s="6" t="s">
        <v>572</v>
      </c>
      <c r="C394" s="6" t="s">
        <v>597</v>
      </c>
      <c r="D394" s="3">
        <v>6.0</v>
      </c>
      <c r="E394" s="3">
        <v>135.0</v>
      </c>
      <c r="F394" s="3">
        <v>192.0</v>
      </c>
      <c r="G394" s="3">
        <v>3.0</v>
      </c>
      <c r="H394" s="3" t="s">
        <v>1465</v>
      </c>
      <c r="I394" s="6">
        <v>24.0</v>
      </c>
      <c r="J394" s="6">
        <v>13.0</v>
      </c>
      <c r="K394" s="6">
        <v>15.0</v>
      </c>
      <c r="L394" s="6">
        <v>15.0</v>
      </c>
      <c r="M394" s="6">
        <v>14.0</v>
      </c>
      <c r="N394" s="6">
        <v>23.0</v>
      </c>
      <c r="O394" s="6"/>
      <c r="P394" s="6">
        <v>11.0</v>
      </c>
      <c r="Q394" s="6">
        <v>20.0</v>
      </c>
    </row>
    <row r="395" ht="15.75" customHeight="1">
      <c r="A395" s="7">
        <v>5.1400368E8</v>
      </c>
      <c r="B395" s="6" t="s">
        <v>572</v>
      </c>
      <c r="C395" s="6" t="s">
        <v>598</v>
      </c>
      <c r="D395" s="3">
        <v>1.0</v>
      </c>
      <c r="E395" s="3">
        <v>178.0</v>
      </c>
      <c r="F395" s="3">
        <v>213.0</v>
      </c>
      <c r="G395" s="3">
        <v>4.0</v>
      </c>
      <c r="H395" s="3" t="s">
        <v>1466</v>
      </c>
      <c r="I395" s="6">
        <v>25.0</v>
      </c>
      <c r="J395" s="6">
        <v>18.0</v>
      </c>
      <c r="K395" s="6">
        <v>17.0</v>
      </c>
      <c r="L395" s="6">
        <v>18.0</v>
      </c>
      <c r="M395" s="6">
        <v>15.0</v>
      </c>
      <c r="N395" s="6">
        <v>43.0</v>
      </c>
      <c r="O395" s="6"/>
      <c r="P395" s="6">
        <v>13.0</v>
      </c>
      <c r="Q395" s="6">
        <v>29.0</v>
      </c>
    </row>
    <row r="396" ht="15.75" customHeight="1">
      <c r="A396" s="7">
        <v>5.14003708E8</v>
      </c>
      <c r="B396" s="6" t="s">
        <v>572</v>
      </c>
      <c r="C396" s="6" t="s">
        <v>599</v>
      </c>
      <c r="D396" s="3">
        <v>6.0</v>
      </c>
      <c r="E396" s="3">
        <v>135.0</v>
      </c>
      <c r="F396" s="3">
        <v>192.0</v>
      </c>
      <c r="G396" s="3">
        <v>3.0</v>
      </c>
      <c r="H396" s="3" t="s">
        <v>1465</v>
      </c>
      <c r="I396" s="6">
        <v>17.0</v>
      </c>
      <c r="J396" s="6">
        <v>14.0</v>
      </c>
      <c r="K396" s="6">
        <v>13.0</v>
      </c>
      <c r="L396" s="6">
        <v>18.0</v>
      </c>
      <c r="M396" s="6">
        <v>15.0</v>
      </c>
      <c r="N396" s="6">
        <v>27.0</v>
      </c>
      <c r="O396" s="6"/>
      <c r="P396" s="6">
        <v>11.0</v>
      </c>
      <c r="Q396" s="6">
        <v>20.0</v>
      </c>
    </row>
    <row r="397" ht="15.75" customHeight="1">
      <c r="A397" s="7">
        <v>5.14003169E8</v>
      </c>
      <c r="B397" s="6" t="s">
        <v>572</v>
      </c>
      <c r="C397" s="6" t="s">
        <v>600</v>
      </c>
      <c r="D397" s="3">
        <v>6.0</v>
      </c>
      <c r="E397" s="3">
        <v>135.0</v>
      </c>
      <c r="F397" s="3">
        <v>192.0</v>
      </c>
      <c r="G397" s="3">
        <v>3.0</v>
      </c>
      <c r="H397" s="3" t="s">
        <v>1465</v>
      </c>
      <c r="I397" s="6">
        <v>17.0</v>
      </c>
      <c r="J397" s="6">
        <v>16.0</v>
      </c>
      <c r="K397" s="6">
        <v>13.0</v>
      </c>
      <c r="L397" s="6">
        <v>17.0</v>
      </c>
      <c r="M397" s="6">
        <v>15.0</v>
      </c>
      <c r="N397" s="6">
        <v>26.0</v>
      </c>
      <c r="O397" s="6"/>
      <c r="P397" s="6">
        <v>10.0</v>
      </c>
      <c r="Q397" s="6">
        <v>21.0</v>
      </c>
    </row>
    <row r="398" ht="15.75" customHeight="1">
      <c r="A398" s="7">
        <v>5.14003105E8</v>
      </c>
      <c r="B398" s="6" t="s">
        <v>572</v>
      </c>
      <c r="C398" s="6" t="s">
        <v>601</v>
      </c>
      <c r="D398" s="3">
        <v>6.0</v>
      </c>
      <c r="E398" s="3">
        <v>125.0</v>
      </c>
      <c r="F398" s="3">
        <v>192.0</v>
      </c>
      <c r="G398" s="3">
        <v>3.0</v>
      </c>
      <c r="H398" s="3" t="s">
        <v>1465</v>
      </c>
      <c r="I398" s="6">
        <v>23.0</v>
      </c>
      <c r="J398" s="6">
        <v>13.0</v>
      </c>
      <c r="K398" s="6">
        <v>9.0</v>
      </c>
      <c r="L398" s="6">
        <v>15.0</v>
      </c>
      <c r="M398" s="6">
        <v>16.0</v>
      </c>
      <c r="N398" s="6">
        <v>22.0</v>
      </c>
      <c r="O398" s="6"/>
      <c r="P398" s="6">
        <v>9.0</v>
      </c>
      <c r="Q398" s="6">
        <v>18.0</v>
      </c>
    </row>
    <row r="399" ht="15.75" customHeight="1">
      <c r="A399" s="7">
        <v>5.14003105E8</v>
      </c>
      <c r="B399" s="6" t="s">
        <v>572</v>
      </c>
      <c r="C399" s="6" t="s">
        <v>601</v>
      </c>
      <c r="D399" s="3">
        <v>5.0</v>
      </c>
      <c r="E399" s="3">
        <v>41.0</v>
      </c>
      <c r="F399" s="3">
        <v>208.0</v>
      </c>
      <c r="G399" s="3">
        <v>1.0</v>
      </c>
      <c r="H399" s="3" t="s">
        <v>1468</v>
      </c>
      <c r="I399" s="6">
        <v>0.0</v>
      </c>
      <c r="J399" s="6">
        <v>12.0</v>
      </c>
      <c r="K399" s="6">
        <v>0.0</v>
      </c>
      <c r="L399" s="6">
        <v>12.0</v>
      </c>
      <c r="M399" s="6">
        <v>0.0</v>
      </c>
      <c r="N399" s="6">
        <v>0.0</v>
      </c>
      <c r="O399" s="6"/>
      <c r="P399" s="6">
        <v>7.0</v>
      </c>
      <c r="Q399" s="6">
        <v>10.0</v>
      </c>
    </row>
    <row r="400" ht="15.75" customHeight="1">
      <c r="A400" s="7">
        <v>5.14003183E8</v>
      </c>
      <c r="B400" s="6" t="s">
        <v>572</v>
      </c>
      <c r="C400" s="6" t="s">
        <v>602</v>
      </c>
      <c r="D400" s="3">
        <v>1.0</v>
      </c>
      <c r="E400" s="3">
        <v>158.0</v>
      </c>
      <c r="F400" s="3">
        <v>213.0</v>
      </c>
      <c r="G400" s="3">
        <v>3.0</v>
      </c>
      <c r="H400" s="3" t="s">
        <v>1465</v>
      </c>
      <c r="I400" s="6">
        <v>22.0</v>
      </c>
      <c r="J400" s="6">
        <v>16.0</v>
      </c>
      <c r="K400" s="6">
        <v>16.0</v>
      </c>
      <c r="L400" s="6">
        <v>18.0</v>
      </c>
      <c r="M400" s="6">
        <v>18.0</v>
      </c>
      <c r="N400" s="6">
        <v>35.0</v>
      </c>
      <c r="O400" s="6"/>
      <c r="P400" s="6">
        <v>10.0</v>
      </c>
      <c r="Q400" s="6">
        <v>23.0</v>
      </c>
    </row>
    <row r="401" ht="15.75" customHeight="1">
      <c r="A401" s="7">
        <v>5.1400307E8</v>
      </c>
      <c r="B401" s="6" t="s">
        <v>572</v>
      </c>
      <c r="C401" s="6" t="s">
        <v>603</v>
      </c>
      <c r="D401" s="3">
        <v>11.0</v>
      </c>
      <c r="E401" s="3">
        <v>165.0</v>
      </c>
      <c r="F401" s="3">
        <v>210.0</v>
      </c>
      <c r="G401" s="3">
        <v>3.0</v>
      </c>
      <c r="H401" s="3" t="s">
        <v>1465</v>
      </c>
      <c r="I401" s="6">
        <v>27.0</v>
      </c>
      <c r="J401" s="6">
        <v>19.0</v>
      </c>
      <c r="K401" s="6">
        <v>12.0</v>
      </c>
      <c r="L401" s="6">
        <v>17.0</v>
      </c>
      <c r="M401" s="6">
        <v>17.0</v>
      </c>
      <c r="N401" s="6">
        <v>38.0</v>
      </c>
      <c r="O401" s="6"/>
      <c r="P401" s="6">
        <v>12.0</v>
      </c>
      <c r="Q401" s="6">
        <v>23.0</v>
      </c>
    </row>
    <row r="402" ht="15.75" customHeight="1">
      <c r="A402" s="7">
        <v>5.14003803E8</v>
      </c>
      <c r="B402" s="6" t="s">
        <v>572</v>
      </c>
      <c r="C402" s="6" t="s">
        <v>604</v>
      </c>
      <c r="D402" s="3">
        <v>1.0</v>
      </c>
      <c r="E402" s="3">
        <v>152.0</v>
      </c>
      <c r="F402" s="3">
        <v>213.0</v>
      </c>
      <c r="G402" s="3">
        <v>3.0</v>
      </c>
      <c r="H402" s="3" t="s">
        <v>1465</v>
      </c>
      <c r="I402" s="6">
        <v>18.0</v>
      </c>
      <c r="J402" s="6">
        <v>16.0</v>
      </c>
      <c r="K402" s="6">
        <v>15.0</v>
      </c>
      <c r="L402" s="6">
        <v>17.0</v>
      </c>
      <c r="M402" s="6">
        <v>19.0</v>
      </c>
      <c r="N402" s="6">
        <v>34.0</v>
      </c>
      <c r="O402" s="6"/>
      <c r="P402" s="6">
        <v>11.0</v>
      </c>
      <c r="Q402" s="6">
        <v>22.0</v>
      </c>
    </row>
    <row r="403" ht="15.75" customHeight="1">
      <c r="A403" s="7">
        <v>5.14003144E8</v>
      </c>
      <c r="B403" s="6" t="s">
        <v>572</v>
      </c>
      <c r="C403" s="6" t="s">
        <v>605</v>
      </c>
      <c r="D403" s="3">
        <v>1.0</v>
      </c>
      <c r="E403" s="3">
        <v>156.0</v>
      </c>
      <c r="F403" s="3">
        <v>213.0</v>
      </c>
      <c r="G403" s="3">
        <v>3.0</v>
      </c>
      <c r="H403" s="3" t="s">
        <v>1465</v>
      </c>
      <c r="I403" s="6">
        <v>23.0</v>
      </c>
      <c r="J403" s="6">
        <v>18.0</v>
      </c>
      <c r="K403" s="6">
        <v>15.0</v>
      </c>
      <c r="L403" s="6">
        <v>16.0</v>
      </c>
      <c r="M403" s="6">
        <v>16.0</v>
      </c>
      <c r="N403" s="6">
        <v>31.0</v>
      </c>
      <c r="O403" s="6"/>
      <c r="P403" s="6">
        <v>12.0</v>
      </c>
      <c r="Q403" s="6">
        <v>25.0</v>
      </c>
    </row>
    <row r="404" ht="15.75" customHeight="1">
      <c r="A404" s="7">
        <v>5.22009453E8</v>
      </c>
      <c r="B404" s="6" t="s">
        <v>606</v>
      </c>
      <c r="C404" s="6" t="s">
        <v>607</v>
      </c>
      <c r="D404" s="3">
        <v>1.0</v>
      </c>
      <c r="E404" s="3">
        <v>125.0</v>
      </c>
      <c r="F404" s="3">
        <v>213.0</v>
      </c>
      <c r="G404" s="3">
        <v>2.0</v>
      </c>
      <c r="H404" s="3" t="s">
        <v>1467</v>
      </c>
      <c r="I404" s="6">
        <v>16.0</v>
      </c>
      <c r="J404" s="6">
        <v>16.0</v>
      </c>
      <c r="K404" s="6">
        <v>12.0</v>
      </c>
      <c r="L404" s="6">
        <v>17.0</v>
      </c>
      <c r="M404" s="6">
        <v>14.0</v>
      </c>
      <c r="N404" s="6">
        <v>25.0</v>
      </c>
      <c r="O404" s="6"/>
      <c r="P404" s="6">
        <v>9.0</v>
      </c>
      <c r="Q404" s="6">
        <v>16.0</v>
      </c>
    </row>
    <row r="405" ht="15.75" customHeight="1">
      <c r="A405" s="7">
        <v>5.22011043E8</v>
      </c>
      <c r="B405" s="6" t="s">
        <v>606</v>
      </c>
      <c r="C405" s="6" t="s">
        <v>608</v>
      </c>
      <c r="D405" s="3">
        <v>2.0</v>
      </c>
      <c r="E405" s="3">
        <v>132.0</v>
      </c>
      <c r="F405" s="3">
        <v>197.0</v>
      </c>
      <c r="G405" s="3">
        <v>3.0</v>
      </c>
      <c r="H405" s="3" t="s">
        <v>1465</v>
      </c>
      <c r="I405" s="6">
        <v>16.0</v>
      </c>
      <c r="J405" s="6">
        <v>14.0</v>
      </c>
      <c r="K405" s="6">
        <v>14.0</v>
      </c>
      <c r="L405" s="6">
        <v>16.0</v>
      </c>
      <c r="M405" s="6">
        <v>17.0</v>
      </c>
      <c r="N405" s="6">
        <v>25.0</v>
      </c>
      <c r="O405" s="6"/>
      <c r="P405" s="6">
        <v>9.0</v>
      </c>
      <c r="Q405" s="6">
        <v>21.0</v>
      </c>
    </row>
    <row r="406" ht="15.75" customHeight="1">
      <c r="A406" s="7">
        <v>5.22010096E8</v>
      </c>
      <c r="B406" s="6" t="s">
        <v>606</v>
      </c>
      <c r="C406" s="6" t="s">
        <v>609</v>
      </c>
      <c r="D406" s="3">
        <v>1.0</v>
      </c>
      <c r="E406" s="3">
        <v>192.0</v>
      </c>
      <c r="F406" s="3">
        <v>213.0</v>
      </c>
      <c r="G406" s="3">
        <v>4.0</v>
      </c>
      <c r="H406" s="3" t="s">
        <v>1466</v>
      </c>
      <c r="I406" s="6">
        <v>30.0</v>
      </c>
      <c r="J406" s="6">
        <v>21.0</v>
      </c>
      <c r="K406" s="6">
        <v>16.0</v>
      </c>
      <c r="L406" s="6">
        <v>17.0</v>
      </c>
      <c r="M406" s="6">
        <v>21.0</v>
      </c>
      <c r="N406" s="6">
        <v>44.0</v>
      </c>
      <c r="O406" s="6"/>
      <c r="P406" s="6">
        <v>14.0</v>
      </c>
      <c r="Q406" s="6">
        <v>29.0</v>
      </c>
    </row>
    <row r="407" ht="15.75" customHeight="1">
      <c r="A407" s="7">
        <v>5.22010949E8</v>
      </c>
      <c r="B407" s="6" t="s">
        <v>606</v>
      </c>
      <c r="C407" s="6" t="s">
        <v>610</v>
      </c>
      <c r="D407" s="3">
        <v>1.0</v>
      </c>
      <c r="E407" s="3">
        <v>157.0</v>
      </c>
      <c r="F407" s="3">
        <v>213.0</v>
      </c>
      <c r="G407" s="3">
        <v>3.0</v>
      </c>
      <c r="H407" s="3" t="s">
        <v>1465</v>
      </c>
      <c r="I407" s="6">
        <v>18.0</v>
      </c>
      <c r="J407" s="6">
        <v>15.0</v>
      </c>
      <c r="K407" s="6">
        <v>15.0</v>
      </c>
      <c r="L407" s="6">
        <v>17.0</v>
      </c>
      <c r="M407" s="6">
        <v>17.0</v>
      </c>
      <c r="N407" s="6">
        <v>39.0</v>
      </c>
      <c r="O407" s="6"/>
      <c r="P407" s="6">
        <v>11.0</v>
      </c>
      <c r="Q407" s="6">
        <v>25.0</v>
      </c>
    </row>
    <row r="408" ht="15.75" customHeight="1">
      <c r="A408" s="7">
        <v>5.22011124E8</v>
      </c>
      <c r="B408" s="6" t="s">
        <v>606</v>
      </c>
      <c r="C408" s="6" t="s">
        <v>611</v>
      </c>
      <c r="D408" s="3">
        <v>2.0</v>
      </c>
      <c r="E408" s="3">
        <v>149.0</v>
      </c>
      <c r="F408" s="3">
        <v>197.0</v>
      </c>
      <c r="G408" s="3">
        <v>3.0</v>
      </c>
      <c r="H408" s="3" t="s">
        <v>1465</v>
      </c>
      <c r="I408" s="6">
        <v>25.0</v>
      </c>
      <c r="J408" s="6">
        <v>18.0</v>
      </c>
      <c r="K408" s="6">
        <v>13.0</v>
      </c>
      <c r="L408" s="6">
        <v>18.0</v>
      </c>
      <c r="M408" s="6">
        <v>14.0</v>
      </c>
      <c r="N408" s="6">
        <v>24.0</v>
      </c>
      <c r="O408" s="6"/>
      <c r="P408" s="6">
        <v>10.0</v>
      </c>
      <c r="Q408" s="6">
        <v>27.0</v>
      </c>
    </row>
    <row r="409" ht="15.75" customHeight="1">
      <c r="A409" s="7">
        <v>5.22017479E8</v>
      </c>
      <c r="B409" s="6" t="s">
        <v>606</v>
      </c>
      <c r="C409" s="6" t="s">
        <v>612</v>
      </c>
      <c r="D409" s="3">
        <v>1.0</v>
      </c>
      <c r="E409" s="3">
        <v>170.0</v>
      </c>
      <c r="F409" s="3">
        <v>213.0</v>
      </c>
      <c r="G409" s="3">
        <v>3.0</v>
      </c>
      <c r="H409" s="3" t="s">
        <v>1465</v>
      </c>
      <c r="I409" s="6">
        <v>23.0</v>
      </c>
      <c r="J409" s="6">
        <v>16.0</v>
      </c>
      <c r="K409" s="6">
        <v>15.0</v>
      </c>
      <c r="L409" s="6">
        <v>19.0</v>
      </c>
      <c r="M409" s="6">
        <v>18.0</v>
      </c>
      <c r="N409" s="6">
        <v>42.0</v>
      </c>
      <c r="O409" s="6"/>
      <c r="P409" s="6">
        <v>10.0</v>
      </c>
      <c r="Q409" s="6">
        <v>27.0</v>
      </c>
    </row>
    <row r="410" ht="15.75" customHeight="1">
      <c r="A410" s="7">
        <v>5.22011149E8</v>
      </c>
      <c r="B410" s="6" t="s">
        <v>606</v>
      </c>
      <c r="C410" s="6" t="s">
        <v>613</v>
      </c>
      <c r="D410" s="3">
        <v>2.0</v>
      </c>
      <c r="E410" s="3">
        <v>174.0</v>
      </c>
      <c r="F410" s="3">
        <v>197.0</v>
      </c>
      <c r="G410" s="3">
        <v>4.0</v>
      </c>
      <c r="H410" s="3" t="s">
        <v>1466</v>
      </c>
      <c r="I410" s="6">
        <v>27.0</v>
      </c>
      <c r="J410" s="6">
        <v>21.0</v>
      </c>
      <c r="K410" s="6">
        <v>15.0</v>
      </c>
      <c r="L410" s="6">
        <v>21.0</v>
      </c>
      <c r="M410" s="6">
        <v>21.0</v>
      </c>
      <c r="N410" s="6">
        <v>32.0</v>
      </c>
      <c r="O410" s="6"/>
      <c r="P410" s="6">
        <v>13.0</v>
      </c>
      <c r="Q410" s="6">
        <v>24.0</v>
      </c>
    </row>
    <row r="411" ht="15.75" customHeight="1">
      <c r="A411" s="7">
        <v>5.22011011E8</v>
      </c>
      <c r="B411" s="6" t="s">
        <v>606</v>
      </c>
      <c r="C411" s="6" t="s">
        <v>614</v>
      </c>
      <c r="D411" s="3">
        <v>1.0</v>
      </c>
      <c r="E411" s="3">
        <v>160.0</v>
      </c>
      <c r="F411" s="3">
        <v>213.0</v>
      </c>
      <c r="G411" s="3">
        <v>3.0</v>
      </c>
      <c r="H411" s="3" t="s">
        <v>1465</v>
      </c>
      <c r="I411" s="6">
        <v>21.0</v>
      </c>
      <c r="J411" s="6">
        <v>15.0</v>
      </c>
      <c r="K411" s="6">
        <v>16.0</v>
      </c>
      <c r="L411" s="6">
        <v>19.0</v>
      </c>
      <c r="M411" s="6">
        <v>19.0</v>
      </c>
      <c r="N411" s="6">
        <v>38.0</v>
      </c>
      <c r="O411" s="6"/>
      <c r="P411" s="6">
        <v>12.0</v>
      </c>
      <c r="Q411" s="6">
        <v>20.0</v>
      </c>
    </row>
    <row r="412" ht="15.75" customHeight="1">
      <c r="A412" s="7">
        <v>5.22015778E8</v>
      </c>
      <c r="B412" s="6" t="s">
        <v>606</v>
      </c>
      <c r="C412" s="6" t="s">
        <v>615</v>
      </c>
      <c r="D412" s="3">
        <v>1.0</v>
      </c>
      <c r="E412" s="3">
        <v>147.0</v>
      </c>
      <c r="F412" s="3">
        <v>213.0</v>
      </c>
      <c r="G412" s="3">
        <v>3.0</v>
      </c>
      <c r="H412" s="3" t="s">
        <v>1465</v>
      </c>
      <c r="I412" s="6">
        <v>17.0</v>
      </c>
      <c r="J412" s="6">
        <v>18.0</v>
      </c>
      <c r="K412" s="6">
        <v>16.0</v>
      </c>
      <c r="L412" s="6">
        <v>17.0</v>
      </c>
      <c r="M412" s="6">
        <v>13.0</v>
      </c>
      <c r="N412" s="6">
        <v>37.0</v>
      </c>
      <c r="O412" s="6"/>
      <c r="P412" s="6">
        <v>10.0</v>
      </c>
      <c r="Q412" s="6">
        <v>19.0</v>
      </c>
    </row>
    <row r="413" ht="15.75" customHeight="1">
      <c r="A413" s="7">
        <v>5.22011131E8</v>
      </c>
      <c r="B413" s="6" t="s">
        <v>606</v>
      </c>
      <c r="C413" s="6" t="s">
        <v>616</v>
      </c>
      <c r="D413" s="3">
        <v>1.0</v>
      </c>
      <c r="E413" s="3">
        <v>144.0</v>
      </c>
      <c r="F413" s="3">
        <v>213.0</v>
      </c>
      <c r="G413" s="3">
        <v>1.0</v>
      </c>
      <c r="H413" s="3" t="s">
        <v>1468</v>
      </c>
      <c r="I413" s="6">
        <v>27.0</v>
      </c>
      <c r="J413" s="6">
        <v>18.0</v>
      </c>
      <c r="K413" s="6">
        <v>19.0</v>
      </c>
      <c r="L413" s="6">
        <v>20.0</v>
      </c>
      <c r="M413" s="6">
        <v>21.0</v>
      </c>
      <c r="N413" s="6">
        <v>0.0</v>
      </c>
      <c r="O413" s="6"/>
      <c r="P413" s="6">
        <v>13.0</v>
      </c>
      <c r="Q413" s="6">
        <v>26.0</v>
      </c>
    </row>
    <row r="414" ht="15.75" customHeight="1">
      <c r="A414" s="7">
        <v>5.22011082E8</v>
      </c>
      <c r="B414" s="6" t="s">
        <v>606</v>
      </c>
      <c r="C414" s="6" t="s">
        <v>617</v>
      </c>
      <c r="D414" s="3">
        <v>1.0</v>
      </c>
      <c r="E414" s="3">
        <v>156.0</v>
      </c>
      <c r="F414" s="3">
        <v>213.0</v>
      </c>
      <c r="G414" s="3">
        <v>3.0</v>
      </c>
      <c r="H414" s="3" t="s">
        <v>1465</v>
      </c>
      <c r="I414" s="6">
        <v>22.0</v>
      </c>
      <c r="J414" s="6">
        <v>15.0</v>
      </c>
      <c r="K414" s="6">
        <v>16.0</v>
      </c>
      <c r="L414" s="6">
        <v>18.0</v>
      </c>
      <c r="M414" s="6">
        <v>15.0</v>
      </c>
      <c r="N414" s="6">
        <v>38.0</v>
      </c>
      <c r="O414" s="6"/>
      <c r="P414" s="6">
        <v>11.0</v>
      </c>
      <c r="Q414" s="6">
        <v>21.0</v>
      </c>
    </row>
    <row r="415" ht="15.75" customHeight="1">
      <c r="A415" s="7">
        <v>5.2201109E8</v>
      </c>
      <c r="B415" s="6" t="s">
        <v>606</v>
      </c>
      <c r="C415" s="6" t="s">
        <v>618</v>
      </c>
      <c r="D415" s="3">
        <v>1.0</v>
      </c>
      <c r="E415" s="3">
        <v>168.0</v>
      </c>
      <c r="F415" s="3">
        <v>213.0</v>
      </c>
      <c r="G415" s="3">
        <v>3.0</v>
      </c>
      <c r="H415" s="3" t="s">
        <v>1465</v>
      </c>
      <c r="I415" s="6">
        <v>28.0</v>
      </c>
      <c r="J415" s="6">
        <v>19.0</v>
      </c>
      <c r="K415" s="6">
        <v>16.0</v>
      </c>
      <c r="L415" s="6">
        <v>20.0</v>
      </c>
      <c r="M415" s="6">
        <v>16.0</v>
      </c>
      <c r="N415" s="6">
        <v>33.0</v>
      </c>
      <c r="O415" s="6"/>
      <c r="P415" s="6">
        <v>9.0</v>
      </c>
      <c r="Q415" s="6">
        <v>27.0</v>
      </c>
    </row>
    <row r="416" ht="15.75" customHeight="1">
      <c r="A416" s="7">
        <v>5.22011117E8</v>
      </c>
      <c r="B416" s="6" t="s">
        <v>606</v>
      </c>
      <c r="C416" s="6" t="s">
        <v>619</v>
      </c>
      <c r="D416" s="3">
        <v>5.0</v>
      </c>
      <c r="E416" s="3">
        <v>131.0</v>
      </c>
      <c r="F416" s="3">
        <v>208.0</v>
      </c>
      <c r="G416" s="3">
        <v>3.0</v>
      </c>
      <c r="H416" s="3" t="s">
        <v>1465</v>
      </c>
      <c r="I416" s="6">
        <v>17.0</v>
      </c>
      <c r="J416" s="6">
        <v>15.0</v>
      </c>
      <c r="K416" s="6">
        <v>14.0</v>
      </c>
      <c r="L416" s="6">
        <v>18.0</v>
      </c>
      <c r="M416" s="6">
        <v>14.0</v>
      </c>
      <c r="N416" s="6">
        <v>27.0</v>
      </c>
      <c r="O416" s="6"/>
      <c r="P416" s="6">
        <v>9.0</v>
      </c>
      <c r="Q416" s="6">
        <v>17.0</v>
      </c>
    </row>
    <row r="417" ht="15.75" customHeight="1">
      <c r="A417" s="7">
        <v>5.22010995E8</v>
      </c>
      <c r="B417" s="6" t="s">
        <v>606</v>
      </c>
      <c r="C417" s="6" t="s">
        <v>620</v>
      </c>
      <c r="D417" s="3">
        <v>1.0</v>
      </c>
      <c r="E417" s="3">
        <v>168.0</v>
      </c>
      <c r="F417" s="3">
        <v>213.0</v>
      </c>
      <c r="G417" s="3">
        <v>3.0</v>
      </c>
      <c r="H417" s="3" t="s">
        <v>1465</v>
      </c>
      <c r="I417" s="6">
        <v>23.0</v>
      </c>
      <c r="J417" s="6">
        <v>18.0</v>
      </c>
      <c r="K417" s="6">
        <v>15.0</v>
      </c>
      <c r="L417" s="6">
        <v>17.0</v>
      </c>
      <c r="M417" s="6">
        <v>20.0</v>
      </c>
      <c r="N417" s="6">
        <v>40.0</v>
      </c>
      <c r="O417" s="6"/>
      <c r="P417" s="6">
        <v>11.0</v>
      </c>
      <c r="Q417" s="6">
        <v>24.0</v>
      </c>
    </row>
    <row r="418" ht="15.75" customHeight="1">
      <c r="A418" s="7">
        <v>5.22011068E8</v>
      </c>
      <c r="B418" s="6" t="s">
        <v>606</v>
      </c>
      <c r="C418" s="6" t="s">
        <v>621</v>
      </c>
      <c r="D418" s="3">
        <v>1.0</v>
      </c>
      <c r="E418" s="3">
        <v>156.0</v>
      </c>
      <c r="F418" s="3">
        <v>213.0</v>
      </c>
      <c r="G418" s="3">
        <v>3.0</v>
      </c>
      <c r="H418" s="3" t="s">
        <v>1465</v>
      </c>
      <c r="I418" s="6">
        <v>22.0</v>
      </c>
      <c r="J418" s="6">
        <v>12.0</v>
      </c>
      <c r="K418" s="6">
        <v>15.0</v>
      </c>
      <c r="L418" s="6">
        <v>17.0</v>
      </c>
      <c r="M418" s="6">
        <v>14.0</v>
      </c>
      <c r="N418" s="6">
        <v>40.0</v>
      </c>
      <c r="O418" s="6"/>
      <c r="P418" s="6">
        <v>12.0</v>
      </c>
      <c r="Q418" s="6">
        <v>24.0</v>
      </c>
    </row>
    <row r="419" ht="15.75" customHeight="1">
      <c r="A419" s="7">
        <v>5.22013611E8</v>
      </c>
      <c r="B419" s="6" t="s">
        <v>606</v>
      </c>
      <c r="C419" s="6" t="s">
        <v>622</v>
      </c>
      <c r="D419" s="3">
        <v>1.0</v>
      </c>
      <c r="E419" s="3">
        <v>157.0</v>
      </c>
      <c r="F419" s="3">
        <v>213.0</v>
      </c>
      <c r="G419" s="3">
        <v>3.0</v>
      </c>
      <c r="H419" s="3" t="s">
        <v>1465</v>
      </c>
      <c r="I419" s="6">
        <v>28.0</v>
      </c>
      <c r="J419" s="6">
        <v>16.0</v>
      </c>
      <c r="K419" s="6">
        <v>13.0</v>
      </c>
      <c r="L419" s="6">
        <v>18.0</v>
      </c>
      <c r="M419" s="6">
        <v>14.0</v>
      </c>
      <c r="N419" s="6">
        <v>38.0</v>
      </c>
      <c r="O419" s="6"/>
      <c r="P419" s="6">
        <v>11.0</v>
      </c>
      <c r="Q419" s="6">
        <v>19.0</v>
      </c>
    </row>
    <row r="420" ht="15.75" customHeight="1">
      <c r="A420" s="7">
        <v>5.22011029E8</v>
      </c>
      <c r="B420" s="6" t="s">
        <v>606</v>
      </c>
      <c r="C420" s="6" t="s">
        <v>623</v>
      </c>
      <c r="D420" s="3">
        <v>2.0</v>
      </c>
      <c r="E420" s="3">
        <v>135.0</v>
      </c>
      <c r="F420" s="3">
        <v>197.0</v>
      </c>
      <c r="G420" s="3">
        <v>2.0</v>
      </c>
      <c r="H420" s="3" t="s">
        <v>1467</v>
      </c>
      <c r="I420" s="6">
        <v>18.0</v>
      </c>
      <c r="J420" s="6">
        <v>19.0</v>
      </c>
      <c r="K420" s="6">
        <v>13.0</v>
      </c>
      <c r="L420" s="6">
        <v>17.0</v>
      </c>
      <c r="M420" s="6">
        <v>16.0</v>
      </c>
      <c r="N420" s="6">
        <v>19.0</v>
      </c>
      <c r="O420" s="6"/>
      <c r="P420" s="6">
        <v>10.0</v>
      </c>
      <c r="Q420" s="6">
        <v>23.0</v>
      </c>
    </row>
    <row r="421" ht="15.75" customHeight="1">
      <c r="A421" s="7">
        <v>5.22011371E8</v>
      </c>
      <c r="B421" s="6" t="s">
        <v>606</v>
      </c>
      <c r="C421" s="6" t="s">
        <v>624</v>
      </c>
      <c r="D421" s="3">
        <v>1.0</v>
      </c>
      <c r="E421" s="3">
        <v>167.0</v>
      </c>
      <c r="F421" s="3">
        <v>213.0</v>
      </c>
      <c r="G421" s="3">
        <v>3.0</v>
      </c>
      <c r="H421" s="3" t="s">
        <v>1465</v>
      </c>
      <c r="I421" s="6">
        <v>28.0</v>
      </c>
      <c r="J421" s="6">
        <v>14.0</v>
      </c>
      <c r="K421" s="6">
        <v>16.0</v>
      </c>
      <c r="L421" s="6">
        <v>17.0</v>
      </c>
      <c r="M421" s="6">
        <v>19.0</v>
      </c>
      <c r="N421" s="6">
        <v>37.0</v>
      </c>
      <c r="O421" s="6"/>
      <c r="P421" s="6">
        <v>12.0</v>
      </c>
      <c r="Q421" s="6">
        <v>24.0</v>
      </c>
    </row>
    <row r="422" ht="15.75" customHeight="1">
      <c r="A422" s="7">
        <v>5.22010917E8</v>
      </c>
      <c r="B422" s="6" t="s">
        <v>606</v>
      </c>
      <c r="C422" s="6" t="s">
        <v>625</v>
      </c>
      <c r="D422" s="3">
        <v>1.0</v>
      </c>
      <c r="E422" s="3">
        <v>161.0</v>
      </c>
      <c r="F422" s="3">
        <v>213.0</v>
      </c>
      <c r="G422" s="3">
        <v>3.0</v>
      </c>
      <c r="H422" s="3" t="s">
        <v>1465</v>
      </c>
      <c r="I422" s="6">
        <v>21.0</v>
      </c>
      <c r="J422" s="6">
        <v>17.0</v>
      </c>
      <c r="K422" s="6">
        <v>15.0</v>
      </c>
      <c r="L422" s="6">
        <v>20.0</v>
      </c>
      <c r="M422" s="6">
        <v>17.0</v>
      </c>
      <c r="N422" s="6">
        <v>34.0</v>
      </c>
      <c r="O422" s="6"/>
      <c r="P422" s="6">
        <v>11.0</v>
      </c>
      <c r="Q422" s="6">
        <v>26.0</v>
      </c>
    </row>
    <row r="423" ht="15.75" customHeight="1">
      <c r="A423" s="7">
        <v>5.22010963E8</v>
      </c>
      <c r="B423" s="6" t="s">
        <v>606</v>
      </c>
      <c r="C423" s="6" t="s">
        <v>626</v>
      </c>
      <c r="D423" s="3">
        <v>1.0</v>
      </c>
      <c r="E423" s="3">
        <v>139.0</v>
      </c>
      <c r="F423" s="3">
        <v>213.0</v>
      </c>
      <c r="G423" s="3">
        <v>3.0</v>
      </c>
      <c r="H423" s="3" t="s">
        <v>1465</v>
      </c>
      <c r="I423" s="6">
        <v>16.0</v>
      </c>
      <c r="J423" s="6">
        <v>12.0</v>
      </c>
      <c r="K423" s="6">
        <v>14.0</v>
      </c>
      <c r="L423" s="6">
        <v>17.0</v>
      </c>
      <c r="M423" s="6">
        <v>16.0</v>
      </c>
      <c r="N423" s="6">
        <v>37.0</v>
      </c>
      <c r="O423" s="6"/>
      <c r="P423" s="6">
        <v>9.0</v>
      </c>
      <c r="Q423" s="6">
        <v>18.0</v>
      </c>
    </row>
    <row r="424" ht="15.75" customHeight="1">
      <c r="A424" s="7">
        <v>5.22017172E8</v>
      </c>
      <c r="B424" s="6" t="s">
        <v>606</v>
      </c>
      <c r="C424" s="6" t="s">
        <v>627</v>
      </c>
      <c r="D424" s="3">
        <v>1.0</v>
      </c>
      <c r="E424" s="3">
        <v>194.0</v>
      </c>
      <c r="F424" s="3">
        <v>213.0</v>
      </c>
      <c r="G424" s="3">
        <v>4.0</v>
      </c>
      <c r="H424" s="3" t="s">
        <v>1466</v>
      </c>
      <c r="I424" s="6">
        <v>28.0</v>
      </c>
      <c r="J424" s="6">
        <v>18.0</v>
      </c>
      <c r="K424" s="6">
        <v>17.0</v>
      </c>
      <c r="L424" s="6">
        <v>21.0</v>
      </c>
      <c r="M424" s="6">
        <v>20.0</v>
      </c>
      <c r="N424" s="6">
        <v>48.0</v>
      </c>
      <c r="O424" s="6"/>
      <c r="P424" s="6">
        <v>14.0</v>
      </c>
      <c r="Q424" s="6">
        <v>28.0</v>
      </c>
    </row>
    <row r="425" ht="15.75" customHeight="1">
      <c r="A425" s="7">
        <v>5.22011036E8</v>
      </c>
      <c r="B425" s="6" t="s">
        <v>606</v>
      </c>
      <c r="C425" s="6" t="s">
        <v>628</v>
      </c>
      <c r="D425" s="3">
        <v>2.0</v>
      </c>
      <c r="E425" s="3">
        <v>149.0</v>
      </c>
      <c r="F425" s="3">
        <v>197.0</v>
      </c>
      <c r="G425" s="3">
        <v>3.0</v>
      </c>
      <c r="H425" s="3" t="s">
        <v>1465</v>
      </c>
      <c r="I425" s="6">
        <v>25.0</v>
      </c>
      <c r="J425" s="6">
        <v>17.0</v>
      </c>
      <c r="K425" s="6">
        <v>15.0</v>
      </c>
      <c r="L425" s="6">
        <v>18.0</v>
      </c>
      <c r="M425" s="6">
        <v>14.0</v>
      </c>
      <c r="N425" s="6">
        <v>28.0</v>
      </c>
      <c r="O425" s="6"/>
      <c r="P425" s="6">
        <v>10.0</v>
      </c>
      <c r="Q425" s="6">
        <v>22.0</v>
      </c>
    </row>
    <row r="426" ht="15.75" customHeight="1">
      <c r="A426" s="7">
        <v>5.22010988E8</v>
      </c>
      <c r="B426" s="6" t="s">
        <v>606</v>
      </c>
      <c r="C426" s="6" t="s">
        <v>629</v>
      </c>
      <c r="D426" s="3">
        <v>1.0</v>
      </c>
      <c r="E426" s="3">
        <v>178.0</v>
      </c>
      <c r="F426" s="3">
        <v>213.0</v>
      </c>
      <c r="G426" s="3">
        <v>4.0</v>
      </c>
      <c r="H426" s="3" t="s">
        <v>1466</v>
      </c>
      <c r="I426" s="6">
        <v>28.0</v>
      </c>
      <c r="J426" s="6">
        <v>21.0</v>
      </c>
      <c r="K426" s="6">
        <v>18.0</v>
      </c>
      <c r="L426" s="6">
        <v>22.0</v>
      </c>
      <c r="M426" s="6">
        <v>19.0</v>
      </c>
      <c r="N426" s="6">
        <v>31.0</v>
      </c>
      <c r="O426" s="6"/>
      <c r="P426" s="6">
        <v>12.0</v>
      </c>
      <c r="Q426" s="6">
        <v>27.0</v>
      </c>
    </row>
    <row r="427" ht="15.75" customHeight="1">
      <c r="A427" s="7">
        <v>5.2201097E8</v>
      </c>
      <c r="B427" s="6" t="s">
        <v>606</v>
      </c>
      <c r="C427" s="6" t="s">
        <v>630</v>
      </c>
      <c r="D427" s="3">
        <v>1.0</v>
      </c>
      <c r="E427" s="3">
        <v>179.0</v>
      </c>
      <c r="F427" s="3">
        <v>213.0</v>
      </c>
      <c r="G427" s="3">
        <v>4.0</v>
      </c>
      <c r="H427" s="3" t="s">
        <v>1466</v>
      </c>
      <c r="I427" s="6">
        <v>26.0</v>
      </c>
      <c r="J427" s="6">
        <v>16.0</v>
      </c>
      <c r="K427" s="6">
        <v>14.0</v>
      </c>
      <c r="L427" s="6">
        <v>21.0</v>
      </c>
      <c r="M427" s="6">
        <v>20.0</v>
      </c>
      <c r="N427" s="6">
        <v>40.0</v>
      </c>
      <c r="O427" s="6"/>
      <c r="P427" s="6">
        <v>14.0</v>
      </c>
      <c r="Q427" s="6">
        <v>28.0</v>
      </c>
    </row>
    <row r="428" ht="15.75" customHeight="1">
      <c r="A428" s="7">
        <v>5.22011004E8</v>
      </c>
      <c r="B428" s="6" t="s">
        <v>606</v>
      </c>
      <c r="C428" s="6" t="s">
        <v>631</v>
      </c>
      <c r="D428" s="3">
        <v>1.0</v>
      </c>
      <c r="E428" s="3">
        <v>157.0</v>
      </c>
      <c r="F428" s="3">
        <v>213.0</v>
      </c>
      <c r="G428" s="3">
        <v>3.0</v>
      </c>
      <c r="H428" s="3" t="s">
        <v>1465</v>
      </c>
      <c r="I428" s="6">
        <v>20.0</v>
      </c>
      <c r="J428" s="6">
        <v>16.0</v>
      </c>
      <c r="K428" s="6">
        <v>17.0</v>
      </c>
      <c r="L428" s="6">
        <v>18.0</v>
      </c>
      <c r="M428" s="6">
        <v>21.0</v>
      </c>
      <c r="N428" s="6">
        <v>31.0</v>
      </c>
      <c r="O428" s="6"/>
      <c r="P428" s="6">
        <v>13.0</v>
      </c>
      <c r="Q428" s="6">
        <v>21.0</v>
      </c>
    </row>
    <row r="429" ht="15.75" customHeight="1">
      <c r="A429" s="7">
        <v>5.22010924E8</v>
      </c>
      <c r="B429" s="6" t="s">
        <v>606</v>
      </c>
      <c r="C429" s="6" t="s">
        <v>632</v>
      </c>
      <c r="D429" s="3">
        <v>1.0</v>
      </c>
      <c r="E429" s="3">
        <v>140.0</v>
      </c>
      <c r="F429" s="3">
        <v>213.0</v>
      </c>
      <c r="G429" s="3">
        <v>3.0</v>
      </c>
      <c r="H429" s="3" t="s">
        <v>1465</v>
      </c>
      <c r="I429" s="6">
        <v>21.0</v>
      </c>
      <c r="J429" s="6">
        <v>15.0</v>
      </c>
      <c r="K429" s="6">
        <v>15.0</v>
      </c>
      <c r="L429" s="6">
        <v>17.0</v>
      </c>
      <c r="M429" s="6">
        <v>14.0</v>
      </c>
      <c r="N429" s="6">
        <v>28.0</v>
      </c>
      <c r="O429" s="6"/>
      <c r="P429" s="6">
        <v>10.0</v>
      </c>
      <c r="Q429" s="6">
        <v>20.0</v>
      </c>
    </row>
    <row r="430" ht="15.75" customHeight="1">
      <c r="A430" s="7">
        <v>5.2201105E8</v>
      </c>
      <c r="B430" s="6" t="s">
        <v>606</v>
      </c>
      <c r="C430" s="6" t="s">
        <v>633</v>
      </c>
      <c r="D430" s="3">
        <v>1.0</v>
      </c>
      <c r="E430" s="3">
        <v>149.0</v>
      </c>
      <c r="F430" s="3">
        <v>213.0</v>
      </c>
      <c r="G430" s="3">
        <v>3.0</v>
      </c>
      <c r="H430" s="3" t="s">
        <v>1465</v>
      </c>
      <c r="I430" s="6">
        <v>18.0</v>
      </c>
      <c r="J430" s="6">
        <v>19.0</v>
      </c>
      <c r="K430" s="6">
        <v>16.0</v>
      </c>
      <c r="L430" s="6">
        <v>18.0</v>
      </c>
      <c r="M430" s="6">
        <v>15.0</v>
      </c>
      <c r="N430" s="6">
        <v>35.0</v>
      </c>
      <c r="O430" s="6"/>
      <c r="P430" s="6">
        <v>10.0</v>
      </c>
      <c r="Q430" s="6">
        <v>18.0</v>
      </c>
    </row>
    <row r="431" ht="15.75" customHeight="1">
      <c r="A431" s="7">
        <v>5.22015418E8</v>
      </c>
      <c r="B431" s="6" t="s">
        <v>606</v>
      </c>
      <c r="C431" s="6" t="s">
        <v>634</v>
      </c>
      <c r="D431" s="3">
        <v>2.0</v>
      </c>
      <c r="E431" s="3">
        <v>111.0</v>
      </c>
      <c r="F431" s="3">
        <v>197.0</v>
      </c>
      <c r="G431" s="3">
        <v>2.0</v>
      </c>
      <c r="H431" s="3" t="s">
        <v>1467</v>
      </c>
      <c r="I431" s="6">
        <v>18.0</v>
      </c>
      <c r="J431" s="6">
        <v>11.0</v>
      </c>
      <c r="K431" s="6">
        <v>9.0</v>
      </c>
      <c r="L431" s="6">
        <v>16.0</v>
      </c>
      <c r="M431" s="6">
        <v>12.0</v>
      </c>
      <c r="N431" s="6">
        <v>21.0</v>
      </c>
      <c r="O431" s="6"/>
      <c r="P431" s="6">
        <v>9.0</v>
      </c>
      <c r="Q431" s="6">
        <v>15.0</v>
      </c>
    </row>
    <row r="432" ht="15.75" customHeight="1">
      <c r="A432" s="7">
        <v>5.15013642E8</v>
      </c>
      <c r="B432" s="6" t="s">
        <v>635</v>
      </c>
      <c r="C432" s="6" t="s">
        <v>636</v>
      </c>
      <c r="D432" s="3">
        <v>2.0</v>
      </c>
      <c r="E432" s="3">
        <v>112.0</v>
      </c>
      <c r="F432" s="3">
        <v>197.0</v>
      </c>
      <c r="G432" s="3">
        <v>2.0</v>
      </c>
      <c r="H432" s="3" t="s">
        <v>1467</v>
      </c>
      <c r="I432" s="6">
        <v>14.0</v>
      </c>
      <c r="J432" s="6">
        <v>13.0</v>
      </c>
      <c r="K432" s="6">
        <v>11.0</v>
      </c>
      <c r="L432" s="6">
        <v>16.0</v>
      </c>
      <c r="M432" s="6">
        <v>14.0</v>
      </c>
      <c r="N432" s="6">
        <v>19.0</v>
      </c>
      <c r="O432" s="6"/>
      <c r="P432" s="6">
        <v>11.0</v>
      </c>
      <c r="Q432" s="6">
        <v>14.0</v>
      </c>
    </row>
    <row r="433" ht="15.75" customHeight="1">
      <c r="A433" s="7">
        <v>5.15013106E8</v>
      </c>
      <c r="B433" s="6" t="s">
        <v>635</v>
      </c>
      <c r="C433" s="6" t="s">
        <v>637</v>
      </c>
      <c r="D433" s="3">
        <v>1.0</v>
      </c>
      <c r="E433" s="3">
        <v>163.0</v>
      </c>
      <c r="F433" s="3">
        <v>213.0</v>
      </c>
      <c r="G433" s="3">
        <v>3.0</v>
      </c>
      <c r="H433" s="3" t="s">
        <v>1465</v>
      </c>
      <c r="I433" s="6">
        <v>21.0</v>
      </c>
      <c r="J433" s="6">
        <v>21.0</v>
      </c>
      <c r="K433" s="6">
        <v>18.0</v>
      </c>
      <c r="L433" s="6">
        <v>18.0</v>
      </c>
      <c r="M433" s="6">
        <v>21.0</v>
      </c>
      <c r="N433" s="6">
        <v>31.0</v>
      </c>
      <c r="O433" s="6"/>
      <c r="P433" s="6">
        <v>13.0</v>
      </c>
      <c r="Q433" s="6">
        <v>20.0</v>
      </c>
    </row>
    <row r="434" ht="15.75" customHeight="1">
      <c r="A434" s="7">
        <v>5.1501267E8</v>
      </c>
      <c r="B434" s="6" t="s">
        <v>635</v>
      </c>
      <c r="C434" s="6" t="s">
        <v>638</v>
      </c>
      <c r="D434" s="3">
        <v>2.0</v>
      </c>
      <c r="E434" s="3">
        <v>152.0</v>
      </c>
      <c r="F434" s="3">
        <v>197.0</v>
      </c>
      <c r="G434" s="3">
        <v>3.0</v>
      </c>
      <c r="H434" s="3" t="s">
        <v>1465</v>
      </c>
      <c r="I434" s="6">
        <v>22.0</v>
      </c>
      <c r="J434" s="6">
        <v>15.0</v>
      </c>
      <c r="K434" s="6">
        <v>17.0</v>
      </c>
      <c r="L434" s="6">
        <v>20.0</v>
      </c>
      <c r="M434" s="6">
        <v>18.0</v>
      </c>
      <c r="N434" s="6">
        <v>25.0</v>
      </c>
      <c r="O434" s="6"/>
      <c r="P434" s="6">
        <v>11.0</v>
      </c>
      <c r="Q434" s="6">
        <v>24.0</v>
      </c>
    </row>
    <row r="435" ht="15.75" customHeight="1">
      <c r="A435" s="7">
        <v>5.15013603E8</v>
      </c>
      <c r="B435" s="6" t="s">
        <v>635</v>
      </c>
      <c r="C435" s="6" t="s">
        <v>639</v>
      </c>
      <c r="D435" s="3">
        <v>1.0</v>
      </c>
      <c r="E435" s="3">
        <v>135.0</v>
      </c>
      <c r="F435" s="3">
        <v>213.0</v>
      </c>
      <c r="G435" s="3">
        <v>3.0</v>
      </c>
      <c r="H435" s="3" t="s">
        <v>1465</v>
      </c>
      <c r="I435" s="6">
        <v>18.0</v>
      </c>
      <c r="J435" s="6">
        <v>14.0</v>
      </c>
      <c r="K435" s="6">
        <v>12.0</v>
      </c>
      <c r="L435" s="6">
        <v>17.0</v>
      </c>
      <c r="M435" s="6">
        <v>17.0</v>
      </c>
      <c r="N435" s="6">
        <v>28.0</v>
      </c>
      <c r="O435" s="6"/>
      <c r="P435" s="6">
        <v>11.0</v>
      </c>
      <c r="Q435" s="6">
        <v>18.0</v>
      </c>
    </row>
    <row r="436" ht="15.75" customHeight="1">
      <c r="A436" s="7">
        <v>5.15013138E8</v>
      </c>
      <c r="B436" s="6" t="s">
        <v>635</v>
      </c>
      <c r="C436" s="6" t="s">
        <v>640</v>
      </c>
      <c r="D436" s="3">
        <v>1.0</v>
      </c>
      <c r="E436" s="3">
        <v>162.0</v>
      </c>
      <c r="F436" s="3">
        <v>213.0</v>
      </c>
      <c r="G436" s="3">
        <v>3.0</v>
      </c>
      <c r="H436" s="3" t="s">
        <v>1465</v>
      </c>
      <c r="I436" s="6">
        <v>23.0</v>
      </c>
      <c r="J436" s="6">
        <v>16.0</v>
      </c>
      <c r="K436" s="6">
        <v>15.0</v>
      </c>
      <c r="L436" s="6">
        <v>18.0</v>
      </c>
      <c r="M436" s="6">
        <v>20.0</v>
      </c>
      <c r="N436" s="6">
        <v>34.0</v>
      </c>
      <c r="O436" s="6"/>
      <c r="P436" s="6">
        <v>13.0</v>
      </c>
      <c r="Q436" s="6">
        <v>23.0</v>
      </c>
    </row>
    <row r="437" ht="15.75" customHeight="1">
      <c r="A437" s="7">
        <v>5.15013716E8</v>
      </c>
      <c r="B437" s="6" t="s">
        <v>635</v>
      </c>
      <c r="C437" s="6" t="s">
        <v>641</v>
      </c>
      <c r="D437" s="3">
        <v>2.0</v>
      </c>
      <c r="E437" s="3">
        <v>131.0</v>
      </c>
      <c r="F437" s="3">
        <v>197.0</v>
      </c>
      <c r="G437" s="3">
        <v>3.0</v>
      </c>
      <c r="H437" s="3" t="s">
        <v>1465</v>
      </c>
      <c r="I437" s="6">
        <v>18.0</v>
      </c>
      <c r="J437" s="6">
        <v>15.0</v>
      </c>
      <c r="K437" s="6">
        <v>15.0</v>
      </c>
      <c r="L437" s="6">
        <v>17.0</v>
      </c>
      <c r="M437" s="6">
        <v>15.0</v>
      </c>
      <c r="N437" s="6">
        <v>26.0</v>
      </c>
      <c r="O437" s="6"/>
      <c r="P437" s="6">
        <v>10.0</v>
      </c>
      <c r="Q437" s="6">
        <v>15.0</v>
      </c>
    </row>
    <row r="438" ht="15.75" customHeight="1">
      <c r="A438" s="7">
        <v>5.1501361E8</v>
      </c>
      <c r="B438" s="6" t="s">
        <v>635</v>
      </c>
      <c r="C438" s="6" t="s">
        <v>642</v>
      </c>
      <c r="D438" s="3">
        <v>1.0</v>
      </c>
      <c r="E438" s="3">
        <v>158.0</v>
      </c>
      <c r="F438" s="3">
        <v>213.0</v>
      </c>
      <c r="G438" s="3">
        <v>3.0</v>
      </c>
      <c r="H438" s="3" t="s">
        <v>1465</v>
      </c>
      <c r="I438" s="6">
        <v>20.0</v>
      </c>
      <c r="J438" s="6">
        <v>16.0</v>
      </c>
      <c r="K438" s="6">
        <v>14.0</v>
      </c>
      <c r="L438" s="6">
        <v>19.0</v>
      </c>
      <c r="M438" s="6">
        <v>18.0</v>
      </c>
      <c r="N438" s="6">
        <v>39.0</v>
      </c>
      <c r="O438" s="6"/>
      <c r="P438" s="6">
        <v>11.0</v>
      </c>
      <c r="Q438" s="6">
        <v>21.0</v>
      </c>
    </row>
    <row r="439" ht="15.75" customHeight="1">
      <c r="A439" s="7">
        <v>5.15013628E8</v>
      </c>
      <c r="B439" s="6" t="s">
        <v>635</v>
      </c>
      <c r="C439" s="6" t="s">
        <v>643</v>
      </c>
      <c r="D439" s="3">
        <v>1.0</v>
      </c>
      <c r="E439" s="3">
        <v>119.0</v>
      </c>
      <c r="F439" s="3">
        <v>213.0</v>
      </c>
      <c r="G439" s="3">
        <v>2.0</v>
      </c>
      <c r="H439" s="3" t="s">
        <v>1467</v>
      </c>
      <c r="I439" s="6">
        <v>12.0</v>
      </c>
      <c r="J439" s="6">
        <v>16.0</v>
      </c>
      <c r="K439" s="6">
        <v>15.0</v>
      </c>
      <c r="L439" s="6">
        <v>15.0</v>
      </c>
      <c r="M439" s="6">
        <v>17.0</v>
      </c>
      <c r="N439" s="6">
        <v>24.0</v>
      </c>
      <c r="O439" s="6"/>
      <c r="P439" s="6">
        <v>8.0</v>
      </c>
      <c r="Q439" s="6">
        <v>12.0</v>
      </c>
    </row>
    <row r="440" ht="15.75" customHeight="1">
      <c r="A440" s="7">
        <v>5.15014935E8</v>
      </c>
      <c r="B440" s="6" t="s">
        <v>635</v>
      </c>
      <c r="C440" s="6" t="s">
        <v>644</v>
      </c>
      <c r="D440" s="3">
        <v>6.0</v>
      </c>
      <c r="E440" s="3">
        <v>116.0</v>
      </c>
      <c r="F440" s="3">
        <v>192.0</v>
      </c>
      <c r="G440" s="3">
        <v>2.0</v>
      </c>
      <c r="H440" s="3" t="s">
        <v>1467</v>
      </c>
      <c r="I440" s="6">
        <v>15.0</v>
      </c>
      <c r="J440" s="6">
        <v>20.0</v>
      </c>
      <c r="K440" s="6">
        <v>9.0</v>
      </c>
      <c r="L440" s="6">
        <v>15.0</v>
      </c>
      <c r="M440" s="6">
        <v>13.0</v>
      </c>
      <c r="N440" s="6">
        <v>21.0</v>
      </c>
      <c r="O440" s="6"/>
      <c r="P440" s="6">
        <v>7.0</v>
      </c>
      <c r="Q440" s="6">
        <v>16.0</v>
      </c>
    </row>
    <row r="441" ht="15.75" customHeight="1">
      <c r="A441" s="7">
        <v>5.15013593E8</v>
      </c>
      <c r="B441" s="6" t="s">
        <v>635</v>
      </c>
      <c r="C441" s="6" t="s">
        <v>645</v>
      </c>
      <c r="D441" s="3">
        <v>2.0</v>
      </c>
      <c r="E441" s="3">
        <v>157.0</v>
      </c>
      <c r="F441" s="3">
        <v>197.0</v>
      </c>
      <c r="G441" s="3">
        <v>3.0</v>
      </c>
      <c r="H441" s="3" t="s">
        <v>1465</v>
      </c>
      <c r="I441" s="6">
        <v>25.0</v>
      </c>
      <c r="J441" s="6">
        <v>18.0</v>
      </c>
      <c r="K441" s="6">
        <v>17.0</v>
      </c>
      <c r="L441" s="6">
        <v>21.0</v>
      </c>
      <c r="M441" s="6">
        <v>17.0</v>
      </c>
      <c r="N441" s="6">
        <v>25.0</v>
      </c>
      <c r="O441" s="6"/>
      <c r="P441" s="6">
        <v>14.0</v>
      </c>
      <c r="Q441" s="6">
        <v>20.0</v>
      </c>
    </row>
    <row r="442" ht="15.75" customHeight="1">
      <c r="A442" s="7">
        <v>5.1501324E8</v>
      </c>
      <c r="B442" s="6" t="s">
        <v>635</v>
      </c>
      <c r="C442" s="6" t="s">
        <v>646</v>
      </c>
      <c r="D442" s="3">
        <v>3.0</v>
      </c>
      <c r="E442" s="3">
        <v>102.0</v>
      </c>
      <c r="F442" s="3">
        <v>182.0</v>
      </c>
      <c r="G442" s="3">
        <v>2.0</v>
      </c>
      <c r="H442" s="3" t="s">
        <v>1467</v>
      </c>
      <c r="I442" s="6">
        <v>15.0</v>
      </c>
      <c r="J442" s="6">
        <v>16.0</v>
      </c>
      <c r="K442" s="6">
        <v>9.0</v>
      </c>
      <c r="L442" s="6">
        <v>11.0</v>
      </c>
      <c r="M442" s="6">
        <v>13.0</v>
      </c>
      <c r="N442" s="6">
        <v>22.0</v>
      </c>
      <c r="O442" s="6"/>
      <c r="P442" s="6">
        <v>0.0</v>
      </c>
      <c r="Q442" s="6">
        <v>16.0</v>
      </c>
    </row>
    <row r="443" ht="15.75" customHeight="1">
      <c r="A443" s="7">
        <v>5.15013113E8</v>
      </c>
      <c r="B443" s="6" t="s">
        <v>635</v>
      </c>
      <c r="C443" s="6" t="s">
        <v>647</v>
      </c>
      <c r="D443" s="3">
        <v>2.0</v>
      </c>
      <c r="E443" s="3">
        <v>131.0</v>
      </c>
      <c r="F443" s="3">
        <v>197.0</v>
      </c>
      <c r="G443" s="3">
        <v>3.0</v>
      </c>
      <c r="H443" s="3" t="s">
        <v>1465</v>
      </c>
      <c r="I443" s="6">
        <v>19.0</v>
      </c>
      <c r="J443" s="6">
        <v>13.0</v>
      </c>
      <c r="K443" s="6">
        <v>14.0</v>
      </c>
      <c r="L443" s="6">
        <v>18.0</v>
      </c>
      <c r="M443" s="6">
        <v>14.0</v>
      </c>
      <c r="N443" s="6">
        <v>23.0</v>
      </c>
      <c r="O443" s="6"/>
      <c r="P443" s="6">
        <v>8.0</v>
      </c>
      <c r="Q443" s="6">
        <v>22.0</v>
      </c>
    </row>
    <row r="444" ht="15.75" customHeight="1">
      <c r="A444" s="7">
        <v>5.15012656E8</v>
      </c>
      <c r="B444" s="6" t="s">
        <v>635</v>
      </c>
      <c r="C444" s="6" t="s">
        <v>648</v>
      </c>
      <c r="D444" s="3">
        <v>1.0</v>
      </c>
      <c r="E444" s="3">
        <v>149.0</v>
      </c>
      <c r="F444" s="3">
        <v>213.0</v>
      </c>
      <c r="G444" s="3">
        <v>3.0</v>
      </c>
      <c r="H444" s="3" t="s">
        <v>1465</v>
      </c>
      <c r="I444" s="6">
        <v>23.0</v>
      </c>
      <c r="J444" s="6">
        <v>12.0</v>
      </c>
      <c r="K444" s="6">
        <v>16.0</v>
      </c>
      <c r="L444" s="6">
        <v>18.0</v>
      </c>
      <c r="M444" s="6">
        <v>18.0</v>
      </c>
      <c r="N444" s="6">
        <v>32.0</v>
      </c>
      <c r="O444" s="6"/>
      <c r="P444" s="6">
        <v>12.0</v>
      </c>
      <c r="Q444" s="6">
        <v>18.0</v>
      </c>
    </row>
    <row r="445" ht="15.75" customHeight="1">
      <c r="A445" s="7">
        <v>5.15012663E8</v>
      </c>
      <c r="B445" s="6" t="s">
        <v>635</v>
      </c>
      <c r="C445" s="6" t="s">
        <v>649</v>
      </c>
      <c r="D445" s="3">
        <v>1.0</v>
      </c>
      <c r="E445" s="3">
        <v>151.0</v>
      </c>
      <c r="F445" s="3">
        <v>213.0</v>
      </c>
      <c r="G445" s="3">
        <v>2.0</v>
      </c>
      <c r="H445" s="3" t="s">
        <v>1467</v>
      </c>
      <c r="I445" s="6">
        <v>23.0</v>
      </c>
      <c r="J445" s="6">
        <v>18.0</v>
      </c>
      <c r="K445" s="6">
        <v>18.0</v>
      </c>
      <c r="L445" s="6">
        <v>19.0</v>
      </c>
      <c r="M445" s="6">
        <v>19.0</v>
      </c>
      <c r="N445" s="6">
        <v>25.0</v>
      </c>
      <c r="O445" s="6"/>
      <c r="P445" s="6">
        <v>10.0</v>
      </c>
      <c r="Q445" s="6">
        <v>19.0</v>
      </c>
    </row>
    <row r="446" ht="15.75" customHeight="1">
      <c r="A446" s="7">
        <v>5.15012737E8</v>
      </c>
      <c r="B446" s="6" t="s">
        <v>635</v>
      </c>
      <c r="C446" s="6" t="s">
        <v>650</v>
      </c>
      <c r="D446" s="3">
        <v>2.0</v>
      </c>
      <c r="E446" s="3">
        <v>143.0</v>
      </c>
      <c r="F446" s="3">
        <v>197.0</v>
      </c>
      <c r="G446" s="3">
        <v>3.0</v>
      </c>
      <c r="H446" s="3" t="s">
        <v>1465</v>
      </c>
      <c r="I446" s="6">
        <v>20.0</v>
      </c>
      <c r="J446" s="6">
        <v>13.0</v>
      </c>
      <c r="K446" s="6">
        <v>13.0</v>
      </c>
      <c r="L446" s="6">
        <v>19.0</v>
      </c>
      <c r="M446" s="6">
        <v>18.0</v>
      </c>
      <c r="N446" s="6">
        <v>28.0</v>
      </c>
      <c r="O446" s="6"/>
      <c r="P446" s="6">
        <v>10.0</v>
      </c>
      <c r="Q446" s="6">
        <v>22.0</v>
      </c>
    </row>
    <row r="447" ht="15.75" customHeight="1">
      <c r="A447" s="7">
        <v>5.15012649E8</v>
      </c>
      <c r="B447" s="6" t="s">
        <v>635</v>
      </c>
      <c r="C447" s="6" t="s">
        <v>651</v>
      </c>
      <c r="D447" s="3">
        <v>2.0</v>
      </c>
      <c r="E447" s="3">
        <v>153.0</v>
      </c>
      <c r="F447" s="3">
        <v>197.0</v>
      </c>
      <c r="G447" s="3">
        <v>3.0</v>
      </c>
      <c r="H447" s="3" t="s">
        <v>1465</v>
      </c>
      <c r="I447" s="6">
        <v>22.0</v>
      </c>
      <c r="J447" s="6">
        <v>15.0</v>
      </c>
      <c r="K447" s="6">
        <v>14.0</v>
      </c>
      <c r="L447" s="6">
        <v>19.0</v>
      </c>
      <c r="M447" s="6">
        <v>20.0</v>
      </c>
      <c r="N447" s="6">
        <v>27.0</v>
      </c>
      <c r="O447" s="6"/>
      <c r="P447" s="6">
        <v>12.0</v>
      </c>
      <c r="Q447" s="6">
        <v>24.0</v>
      </c>
    </row>
    <row r="448" ht="15.75" customHeight="1">
      <c r="A448" s="7">
        <v>5.15012688E8</v>
      </c>
      <c r="B448" s="6" t="s">
        <v>635</v>
      </c>
      <c r="C448" s="6" t="s">
        <v>652</v>
      </c>
      <c r="D448" s="3">
        <v>1.0</v>
      </c>
      <c r="E448" s="3">
        <v>166.0</v>
      </c>
      <c r="F448" s="3">
        <v>213.0</v>
      </c>
      <c r="G448" s="3">
        <v>3.0</v>
      </c>
      <c r="H448" s="3" t="s">
        <v>1465</v>
      </c>
      <c r="I448" s="6">
        <v>23.0</v>
      </c>
      <c r="J448" s="6">
        <v>20.0</v>
      </c>
      <c r="K448" s="6">
        <v>16.0</v>
      </c>
      <c r="L448" s="6">
        <v>20.0</v>
      </c>
      <c r="M448" s="6">
        <v>21.0</v>
      </c>
      <c r="N448" s="6">
        <v>32.0</v>
      </c>
      <c r="O448" s="6"/>
      <c r="P448" s="6">
        <v>11.0</v>
      </c>
      <c r="Q448" s="6">
        <v>23.0</v>
      </c>
    </row>
    <row r="449" ht="15.75" customHeight="1">
      <c r="A449" s="7">
        <v>5.1501353E8</v>
      </c>
      <c r="B449" s="6" t="s">
        <v>635</v>
      </c>
      <c r="C449" s="6" t="s">
        <v>653</v>
      </c>
      <c r="D449" s="3">
        <v>2.0</v>
      </c>
      <c r="E449" s="3">
        <v>148.0</v>
      </c>
      <c r="F449" s="3">
        <v>197.0</v>
      </c>
      <c r="G449" s="3">
        <v>3.0</v>
      </c>
      <c r="H449" s="3" t="s">
        <v>1465</v>
      </c>
      <c r="I449" s="6">
        <v>22.0</v>
      </c>
      <c r="J449" s="6">
        <v>16.0</v>
      </c>
      <c r="K449" s="6">
        <v>16.0</v>
      </c>
      <c r="L449" s="6">
        <v>21.0</v>
      </c>
      <c r="M449" s="6">
        <v>18.0</v>
      </c>
      <c r="N449" s="6">
        <v>25.0</v>
      </c>
      <c r="O449" s="6"/>
      <c r="P449" s="6">
        <v>12.0</v>
      </c>
      <c r="Q449" s="6">
        <v>18.0</v>
      </c>
    </row>
    <row r="450" ht="15.75" customHeight="1">
      <c r="A450" s="7">
        <v>5.1501312E8</v>
      </c>
      <c r="B450" s="6" t="s">
        <v>635</v>
      </c>
      <c r="C450" s="6" t="s">
        <v>654</v>
      </c>
      <c r="D450" s="3">
        <v>2.0</v>
      </c>
      <c r="E450" s="3">
        <v>135.0</v>
      </c>
      <c r="F450" s="3">
        <v>197.0</v>
      </c>
      <c r="G450" s="3">
        <v>3.0</v>
      </c>
      <c r="H450" s="3" t="s">
        <v>1465</v>
      </c>
      <c r="I450" s="6">
        <v>19.0</v>
      </c>
      <c r="J450" s="6">
        <v>14.0</v>
      </c>
      <c r="K450" s="6">
        <v>11.0</v>
      </c>
      <c r="L450" s="6">
        <v>19.0</v>
      </c>
      <c r="M450" s="6">
        <v>17.0</v>
      </c>
      <c r="N450" s="6">
        <v>26.0</v>
      </c>
      <c r="O450" s="6"/>
      <c r="P450" s="6">
        <v>9.0</v>
      </c>
      <c r="Q450" s="6">
        <v>20.0</v>
      </c>
    </row>
    <row r="451" ht="15.75" customHeight="1">
      <c r="A451" s="7">
        <v>5.15013152E8</v>
      </c>
      <c r="B451" s="6" t="s">
        <v>635</v>
      </c>
      <c r="C451" s="6" t="s">
        <v>655</v>
      </c>
      <c r="D451" s="3">
        <v>3.0</v>
      </c>
      <c r="E451" s="3">
        <v>123.0</v>
      </c>
      <c r="F451" s="3">
        <v>182.0</v>
      </c>
      <c r="G451" s="3">
        <v>2.0</v>
      </c>
      <c r="H451" s="3" t="s">
        <v>1467</v>
      </c>
      <c r="I451" s="6">
        <v>24.0</v>
      </c>
      <c r="J451" s="6">
        <v>16.0</v>
      </c>
      <c r="K451" s="6">
        <v>9.0</v>
      </c>
      <c r="L451" s="6">
        <v>13.0</v>
      </c>
      <c r="M451" s="6">
        <v>15.0</v>
      </c>
      <c r="N451" s="6">
        <v>27.0</v>
      </c>
      <c r="O451" s="6"/>
      <c r="P451" s="6">
        <v>0.0</v>
      </c>
      <c r="Q451" s="6">
        <v>19.0</v>
      </c>
    </row>
    <row r="452" ht="15.75" customHeight="1">
      <c r="A452" s="7">
        <v>5.16008116E8</v>
      </c>
      <c r="B452" s="6" t="s">
        <v>656</v>
      </c>
      <c r="C452" s="6" t="s">
        <v>657</v>
      </c>
      <c r="D452" s="3">
        <v>1.0</v>
      </c>
      <c r="E452" s="3">
        <v>181.0</v>
      </c>
      <c r="F452" s="3">
        <v>213.0</v>
      </c>
      <c r="G452" s="3">
        <v>4.0</v>
      </c>
      <c r="H452" s="3" t="s">
        <v>1466</v>
      </c>
      <c r="I452" s="6">
        <v>24.0</v>
      </c>
      <c r="J452" s="6">
        <v>19.0</v>
      </c>
      <c r="K452" s="6">
        <v>17.0</v>
      </c>
      <c r="L452" s="6">
        <v>21.0</v>
      </c>
      <c r="M452" s="6">
        <v>22.0</v>
      </c>
      <c r="N452" s="6">
        <v>36.0</v>
      </c>
      <c r="O452" s="6"/>
      <c r="P452" s="6">
        <v>13.0</v>
      </c>
      <c r="Q452" s="6">
        <v>29.0</v>
      </c>
    </row>
    <row r="453" ht="15.75" customHeight="1">
      <c r="A453" s="7">
        <v>5.16008099E8</v>
      </c>
      <c r="B453" s="6" t="s">
        <v>656</v>
      </c>
      <c r="C453" s="6" t="s">
        <v>658</v>
      </c>
      <c r="D453" s="3">
        <v>1.0</v>
      </c>
      <c r="E453" s="3">
        <v>163.0</v>
      </c>
      <c r="F453" s="3">
        <v>213.0</v>
      </c>
      <c r="G453" s="3">
        <v>3.0</v>
      </c>
      <c r="H453" s="3" t="s">
        <v>1465</v>
      </c>
      <c r="I453" s="6">
        <v>25.0</v>
      </c>
      <c r="J453" s="6">
        <v>16.0</v>
      </c>
      <c r="K453" s="6">
        <v>15.0</v>
      </c>
      <c r="L453" s="6">
        <v>19.0</v>
      </c>
      <c r="M453" s="6">
        <v>15.0</v>
      </c>
      <c r="N453" s="6">
        <v>41.0</v>
      </c>
      <c r="O453" s="6"/>
      <c r="P453" s="6">
        <v>12.0</v>
      </c>
      <c r="Q453" s="6">
        <v>20.0</v>
      </c>
    </row>
    <row r="454" ht="15.75" customHeight="1">
      <c r="A454" s="7">
        <v>5.16008109E8</v>
      </c>
      <c r="B454" s="6" t="s">
        <v>656</v>
      </c>
      <c r="C454" s="6" t="s">
        <v>659</v>
      </c>
      <c r="D454" s="3">
        <v>1.0</v>
      </c>
      <c r="E454" s="3">
        <v>172.0</v>
      </c>
      <c r="F454" s="3">
        <v>213.0</v>
      </c>
      <c r="G454" s="3">
        <v>3.0</v>
      </c>
      <c r="H454" s="3" t="s">
        <v>1465</v>
      </c>
      <c r="I454" s="6">
        <v>25.0</v>
      </c>
      <c r="J454" s="6">
        <v>20.0</v>
      </c>
      <c r="K454" s="6">
        <v>14.0</v>
      </c>
      <c r="L454" s="6">
        <v>18.0</v>
      </c>
      <c r="M454" s="6">
        <v>18.0</v>
      </c>
      <c r="N454" s="6">
        <v>42.0</v>
      </c>
      <c r="O454" s="6"/>
      <c r="P454" s="6">
        <v>13.0</v>
      </c>
      <c r="Q454" s="6">
        <v>22.0</v>
      </c>
    </row>
    <row r="455" ht="15.75" customHeight="1">
      <c r="A455" s="7">
        <v>5.16008081E8</v>
      </c>
      <c r="B455" s="6" t="s">
        <v>656</v>
      </c>
      <c r="C455" s="6" t="s">
        <v>660</v>
      </c>
      <c r="D455" s="3">
        <v>1.0</v>
      </c>
      <c r="E455" s="3">
        <v>168.0</v>
      </c>
      <c r="F455" s="3">
        <v>213.0</v>
      </c>
      <c r="G455" s="3">
        <v>3.0</v>
      </c>
      <c r="H455" s="3" t="s">
        <v>1465</v>
      </c>
      <c r="I455" s="6">
        <v>22.0</v>
      </c>
      <c r="J455" s="6">
        <v>21.0</v>
      </c>
      <c r="K455" s="6">
        <v>17.0</v>
      </c>
      <c r="L455" s="6">
        <v>18.0</v>
      </c>
      <c r="M455" s="6">
        <v>15.0</v>
      </c>
      <c r="N455" s="6">
        <v>38.0</v>
      </c>
      <c r="O455" s="6"/>
      <c r="P455" s="6">
        <v>13.0</v>
      </c>
      <c r="Q455" s="6">
        <v>24.0</v>
      </c>
    </row>
    <row r="456" ht="15.75" customHeight="1">
      <c r="A456" s="7">
        <v>5.16008349E8</v>
      </c>
      <c r="B456" s="6" t="s">
        <v>656</v>
      </c>
      <c r="C456" s="6" t="s">
        <v>661</v>
      </c>
      <c r="D456" s="3">
        <v>1.0</v>
      </c>
      <c r="E456" s="3">
        <v>186.0</v>
      </c>
      <c r="F456" s="3">
        <v>213.0</v>
      </c>
      <c r="G456" s="3">
        <v>4.0</v>
      </c>
      <c r="H456" s="3" t="s">
        <v>1466</v>
      </c>
      <c r="I456" s="6">
        <v>27.0</v>
      </c>
      <c r="J456" s="6">
        <v>20.0</v>
      </c>
      <c r="K456" s="6">
        <v>15.0</v>
      </c>
      <c r="L456" s="6">
        <v>19.0</v>
      </c>
      <c r="M456" s="6">
        <v>20.0</v>
      </c>
      <c r="N456" s="6">
        <v>46.0</v>
      </c>
      <c r="O456" s="6"/>
      <c r="P456" s="6">
        <v>13.0</v>
      </c>
      <c r="Q456" s="6">
        <v>26.0</v>
      </c>
    </row>
    <row r="457" ht="15.75" customHeight="1">
      <c r="A457" s="7">
        <v>5.16008324E8</v>
      </c>
      <c r="B457" s="6" t="s">
        <v>656</v>
      </c>
      <c r="C457" s="6" t="s">
        <v>662</v>
      </c>
      <c r="D457" s="3">
        <v>1.0</v>
      </c>
      <c r="E457" s="3">
        <v>173.0</v>
      </c>
      <c r="F457" s="3">
        <v>213.0</v>
      </c>
      <c r="G457" s="3">
        <v>3.0</v>
      </c>
      <c r="H457" s="3" t="s">
        <v>1465</v>
      </c>
      <c r="I457" s="6">
        <v>26.0</v>
      </c>
      <c r="J457" s="6">
        <v>20.0</v>
      </c>
      <c r="K457" s="6">
        <v>17.0</v>
      </c>
      <c r="L457" s="6">
        <v>21.0</v>
      </c>
      <c r="M457" s="6">
        <v>15.0</v>
      </c>
      <c r="N457" s="6">
        <v>36.0</v>
      </c>
      <c r="O457" s="6"/>
      <c r="P457" s="6">
        <v>13.0</v>
      </c>
      <c r="Q457" s="6">
        <v>25.0</v>
      </c>
    </row>
    <row r="458" ht="15.75" customHeight="1">
      <c r="A458" s="7">
        <v>5.16008388E8</v>
      </c>
      <c r="B458" s="6" t="s">
        <v>656</v>
      </c>
      <c r="C458" s="6" t="s">
        <v>663</v>
      </c>
      <c r="D458" s="3">
        <v>2.0</v>
      </c>
      <c r="E458" s="3">
        <v>182.0</v>
      </c>
      <c r="F458" s="3">
        <v>197.0</v>
      </c>
      <c r="G458" s="3">
        <v>4.0</v>
      </c>
      <c r="H458" s="3" t="s">
        <v>1466</v>
      </c>
      <c r="I458" s="6">
        <v>28.0</v>
      </c>
      <c r="J458" s="6">
        <v>21.0</v>
      </c>
      <c r="K458" s="6">
        <v>17.0</v>
      </c>
      <c r="L458" s="6">
        <v>21.0</v>
      </c>
      <c r="M458" s="6">
        <v>18.0</v>
      </c>
      <c r="N458" s="6">
        <v>35.0</v>
      </c>
      <c r="O458" s="6"/>
      <c r="P458" s="6">
        <v>14.0</v>
      </c>
      <c r="Q458" s="6">
        <v>28.0</v>
      </c>
    </row>
    <row r="459" ht="15.75" customHeight="1">
      <c r="A459" s="7">
        <v>5.16008268E8</v>
      </c>
      <c r="B459" s="6" t="s">
        <v>656</v>
      </c>
      <c r="C459" s="6" t="s">
        <v>664</v>
      </c>
      <c r="D459" s="3">
        <v>1.0</v>
      </c>
      <c r="E459" s="3">
        <v>172.0</v>
      </c>
      <c r="F459" s="3">
        <v>213.0</v>
      </c>
      <c r="G459" s="3">
        <v>3.0</v>
      </c>
      <c r="H459" s="3" t="s">
        <v>1465</v>
      </c>
      <c r="I459" s="6">
        <v>25.0</v>
      </c>
      <c r="J459" s="6">
        <v>21.0</v>
      </c>
      <c r="K459" s="6">
        <v>17.0</v>
      </c>
      <c r="L459" s="6">
        <v>18.0</v>
      </c>
      <c r="M459" s="6">
        <v>18.0</v>
      </c>
      <c r="N459" s="6">
        <v>40.0</v>
      </c>
      <c r="O459" s="6"/>
      <c r="P459" s="6">
        <v>12.0</v>
      </c>
      <c r="Q459" s="6">
        <v>21.0</v>
      </c>
    </row>
    <row r="460" ht="15.75" customHeight="1">
      <c r="A460" s="7">
        <v>5.16008148E8</v>
      </c>
      <c r="B460" s="6" t="s">
        <v>656</v>
      </c>
      <c r="C460" s="6" t="s">
        <v>665</v>
      </c>
      <c r="D460" s="3">
        <v>5.0</v>
      </c>
      <c r="E460" s="3">
        <v>156.0</v>
      </c>
      <c r="F460" s="3">
        <v>208.0</v>
      </c>
      <c r="G460" s="3">
        <v>3.0</v>
      </c>
      <c r="H460" s="3" t="s">
        <v>1465</v>
      </c>
      <c r="I460" s="6">
        <v>24.0</v>
      </c>
      <c r="J460" s="6">
        <v>20.0</v>
      </c>
      <c r="K460" s="6">
        <v>16.0</v>
      </c>
      <c r="L460" s="6">
        <v>18.0</v>
      </c>
      <c r="M460" s="6">
        <v>14.0</v>
      </c>
      <c r="N460" s="6">
        <v>32.0</v>
      </c>
      <c r="O460" s="6"/>
      <c r="P460" s="6">
        <v>12.0</v>
      </c>
      <c r="Q460" s="6">
        <v>20.0</v>
      </c>
    </row>
    <row r="461" ht="15.75" customHeight="1">
      <c r="A461" s="7">
        <v>5.1600829E8</v>
      </c>
      <c r="B461" s="6" t="s">
        <v>656</v>
      </c>
      <c r="C461" s="6" t="s">
        <v>666</v>
      </c>
      <c r="D461" s="3">
        <v>1.0</v>
      </c>
      <c r="E461" s="3">
        <v>165.0</v>
      </c>
      <c r="F461" s="3">
        <v>213.0</v>
      </c>
      <c r="G461" s="3">
        <v>3.0</v>
      </c>
      <c r="H461" s="3" t="s">
        <v>1465</v>
      </c>
      <c r="I461" s="6">
        <v>25.0</v>
      </c>
      <c r="J461" s="6">
        <v>21.0</v>
      </c>
      <c r="K461" s="6">
        <v>17.0</v>
      </c>
      <c r="L461" s="6">
        <v>19.0</v>
      </c>
      <c r="M461" s="6">
        <v>16.0</v>
      </c>
      <c r="N461" s="6">
        <v>32.0</v>
      </c>
      <c r="O461" s="6"/>
      <c r="P461" s="6">
        <v>12.0</v>
      </c>
      <c r="Q461" s="6">
        <v>23.0</v>
      </c>
    </row>
    <row r="462" ht="15.75" customHeight="1">
      <c r="A462" s="7">
        <v>5.16008236E8</v>
      </c>
      <c r="B462" s="6" t="s">
        <v>656</v>
      </c>
      <c r="C462" s="6" t="s">
        <v>667</v>
      </c>
      <c r="D462" s="3">
        <v>2.0</v>
      </c>
      <c r="E462" s="3">
        <v>151.0</v>
      </c>
      <c r="F462" s="3">
        <v>197.0</v>
      </c>
      <c r="G462" s="3">
        <v>3.0</v>
      </c>
      <c r="H462" s="3" t="s">
        <v>1465</v>
      </c>
      <c r="I462" s="6">
        <v>23.0</v>
      </c>
      <c r="J462" s="6">
        <v>16.0</v>
      </c>
      <c r="K462" s="6">
        <v>13.0</v>
      </c>
      <c r="L462" s="6">
        <v>19.0</v>
      </c>
      <c r="M462" s="6">
        <v>16.0</v>
      </c>
      <c r="N462" s="6">
        <v>28.0</v>
      </c>
      <c r="O462" s="6"/>
      <c r="P462" s="6">
        <v>13.0</v>
      </c>
      <c r="Q462" s="6">
        <v>23.0</v>
      </c>
    </row>
    <row r="463" ht="15.75" customHeight="1">
      <c r="A463" s="7">
        <v>5.16008123E8</v>
      </c>
      <c r="B463" s="6" t="s">
        <v>656</v>
      </c>
      <c r="C463" s="6" t="s">
        <v>668</v>
      </c>
      <c r="D463" s="3">
        <v>1.0</v>
      </c>
      <c r="E463" s="3">
        <v>180.0</v>
      </c>
      <c r="F463" s="3">
        <v>213.0</v>
      </c>
      <c r="G463" s="3">
        <v>4.0</v>
      </c>
      <c r="H463" s="3" t="s">
        <v>1466</v>
      </c>
      <c r="I463" s="6">
        <v>29.0</v>
      </c>
      <c r="J463" s="6">
        <v>17.0</v>
      </c>
      <c r="K463" s="6">
        <v>16.0</v>
      </c>
      <c r="L463" s="6">
        <v>22.0</v>
      </c>
      <c r="M463" s="6">
        <v>20.0</v>
      </c>
      <c r="N463" s="6">
        <v>40.0</v>
      </c>
      <c r="O463" s="6"/>
      <c r="P463" s="6">
        <v>12.0</v>
      </c>
      <c r="Q463" s="6">
        <v>24.0</v>
      </c>
    </row>
    <row r="464" ht="15.75" customHeight="1">
      <c r="A464" s="7">
        <v>5.16008155E8</v>
      </c>
      <c r="B464" s="6" t="s">
        <v>656</v>
      </c>
      <c r="C464" s="6" t="s">
        <v>669</v>
      </c>
      <c r="D464" s="3">
        <v>1.0</v>
      </c>
      <c r="E464" s="3">
        <v>149.0</v>
      </c>
      <c r="F464" s="3">
        <v>213.0</v>
      </c>
      <c r="G464" s="3">
        <v>3.0</v>
      </c>
      <c r="H464" s="3" t="s">
        <v>1465</v>
      </c>
      <c r="I464" s="6">
        <v>16.0</v>
      </c>
      <c r="J464" s="6">
        <v>16.0</v>
      </c>
      <c r="K464" s="6">
        <v>14.0</v>
      </c>
      <c r="L464" s="6">
        <v>19.0</v>
      </c>
      <c r="M464" s="6">
        <v>16.0</v>
      </c>
      <c r="N464" s="6">
        <v>37.0</v>
      </c>
      <c r="O464" s="6"/>
      <c r="P464" s="6">
        <v>11.0</v>
      </c>
      <c r="Q464" s="6">
        <v>20.0</v>
      </c>
    </row>
    <row r="465" ht="15.75" customHeight="1">
      <c r="A465" s="7">
        <v>5.16008155E8</v>
      </c>
      <c r="B465" s="6" t="s">
        <v>656</v>
      </c>
      <c r="C465" s="6" t="s">
        <v>669</v>
      </c>
      <c r="D465" s="3">
        <v>2.0</v>
      </c>
      <c r="E465" s="3">
        <v>133.0</v>
      </c>
      <c r="F465" s="3">
        <v>197.0</v>
      </c>
      <c r="G465" s="3">
        <v>1.0</v>
      </c>
      <c r="H465" s="3" t="s">
        <v>1468</v>
      </c>
      <c r="I465" s="6">
        <v>24.0</v>
      </c>
      <c r="J465" s="6">
        <v>21.0</v>
      </c>
      <c r="K465" s="6">
        <v>18.0</v>
      </c>
      <c r="L465" s="6">
        <v>20.0</v>
      </c>
      <c r="M465" s="6">
        <v>15.0</v>
      </c>
      <c r="N465" s="6">
        <v>0.0</v>
      </c>
      <c r="O465" s="6"/>
      <c r="P465" s="6">
        <v>12.0</v>
      </c>
      <c r="Q465" s="6">
        <v>23.0</v>
      </c>
    </row>
    <row r="466" ht="15.75" customHeight="1">
      <c r="A466" s="7">
        <v>5.16009261E8</v>
      </c>
      <c r="B466" s="6" t="s">
        <v>656</v>
      </c>
      <c r="C466" s="6" t="s">
        <v>670</v>
      </c>
      <c r="D466" s="3">
        <v>1.0</v>
      </c>
      <c r="E466" s="3">
        <v>161.0</v>
      </c>
      <c r="F466" s="3">
        <v>213.0</v>
      </c>
      <c r="G466" s="3">
        <v>3.0</v>
      </c>
      <c r="H466" s="3" t="s">
        <v>1465</v>
      </c>
      <c r="I466" s="6">
        <v>24.0</v>
      </c>
      <c r="J466" s="6">
        <v>21.0</v>
      </c>
      <c r="K466" s="6">
        <v>14.0</v>
      </c>
      <c r="L466" s="6">
        <v>18.0</v>
      </c>
      <c r="M466" s="6">
        <v>15.0</v>
      </c>
      <c r="N466" s="6">
        <v>32.0</v>
      </c>
      <c r="O466" s="6"/>
      <c r="P466" s="6">
        <v>13.0</v>
      </c>
      <c r="Q466" s="6">
        <v>24.0</v>
      </c>
    </row>
    <row r="467" ht="15.75" customHeight="1">
      <c r="A467" s="7">
        <v>5.1600817E8</v>
      </c>
      <c r="B467" s="6" t="s">
        <v>656</v>
      </c>
      <c r="C467" s="6" t="s">
        <v>671</v>
      </c>
      <c r="D467" s="3">
        <v>1.0</v>
      </c>
      <c r="E467" s="3">
        <v>185.0</v>
      </c>
      <c r="F467" s="3">
        <v>213.0</v>
      </c>
      <c r="G467" s="3">
        <v>4.0</v>
      </c>
      <c r="H467" s="3" t="s">
        <v>1466</v>
      </c>
      <c r="I467" s="6">
        <v>25.0</v>
      </c>
      <c r="J467" s="6">
        <v>21.0</v>
      </c>
      <c r="K467" s="6">
        <v>17.0</v>
      </c>
      <c r="L467" s="6">
        <v>21.0</v>
      </c>
      <c r="M467" s="6">
        <v>19.0</v>
      </c>
      <c r="N467" s="6">
        <v>41.0</v>
      </c>
      <c r="O467" s="6"/>
      <c r="P467" s="6">
        <v>13.0</v>
      </c>
      <c r="Q467" s="6">
        <v>28.0</v>
      </c>
    </row>
    <row r="468" ht="15.75" customHeight="1">
      <c r="A468" s="7">
        <v>5.16008187E8</v>
      </c>
      <c r="B468" s="6" t="s">
        <v>656</v>
      </c>
      <c r="C468" s="6" t="s">
        <v>672</v>
      </c>
      <c r="D468" s="3">
        <v>1.0</v>
      </c>
      <c r="E468" s="3">
        <v>170.0</v>
      </c>
      <c r="F468" s="3">
        <v>213.0</v>
      </c>
      <c r="G468" s="3">
        <v>3.0</v>
      </c>
      <c r="H468" s="3" t="s">
        <v>1465</v>
      </c>
      <c r="I468" s="6">
        <v>26.0</v>
      </c>
      <c r="J468" s="6">
        <v>20.0</v>
      </c>
      <c r="K468" s="6">
        <v>17.0</v>
      </c>
      <c r="L468" s="6">
        <v>20.0</v>
      </c>
      <c r="M468" s="6">
        <v>17.0</v>
      </c>
      <c r="N468" s="6">
        <v>33.0</v>
      </c>
      <c r="O468" s="6"/>
      <c r="P468" s="6">
        <v>12.0</v>
      </c>
      <c r="Q468" s="6">
        <v>25.0</v>
      </c>
    </row>
    <row r="469" ht="15.75" customHeight="1">
      <c r="A469" s="7">
        <v>5.16008204E8</v>
      </c>
      <c r="B469" s="6" t="s">
        <v>656</v>
      </c>
      <c r="C469" s="6" t="s">
        <v>674</v>
      </c>
      <c r="D469" s="3">
        <v>5.0</v>
      </c>
      <c r="E469" s="3">
        <v>166.0</v>
      </c>
      <c r="F469" s="3">
        <v>208.0</v>
      </c>
      <c r="G469" s="3">
        <v>3.0</v>
      </c>
      <c r="H469" s="3" t="s">
        <v>1465</v>
      </c>
      <c r="I469" s="6">
        <v>24.0</v>
      </c>
      <c r="J469" s="6">
        <v>20.0</v>
      </c>
      <c r="K469" s="6">
        <v>17.0</v>
      </c>
      <c r="L469" s="6">
        <v>18.0</v>
      </c>
      <c r="M469" s="6">
        <v>15.0</v>
      </c>
      <c r="N469" s="6">
        <v>36.0</v>
      </c>
      <c r="O469" s="6"/>
      <c r="P469" s="6">
        <v>12.0</v>
      </c>
      <c r="Q469" s="6">
        <v>24.0</v>
      </c>
    </row>
    <row r="470" ht="15.75" customHeight="1">
      <c r="A470" s="7">
        <v>5.16008243E8</v>
      </c>
      <c r="B470" s="6" t="s">
        <v>656</v>
      </c>
      <c r="C470" s="6" t="s">
        <v>675</v>
      </c>
      <c r="D470" s="3">
        <v>6.0</v>
      </c>
      <c r="E470" s="3">
        <v>147.0</v>
      </c>
      <c r="F470" s="3">
        <v>192.0</v>
      </c>
      <c r="G470" s="3">
        <v>3.0</v>
      </c>
      <c r="H470" s="3" t="s">
        <v>1465</v>
      </c>
      <c r="I470" s="6">
        <v>25.0</v>
      </c>
      <c r="J470" s="6">
        <v>20.0</v>
      </c>
      <c r="K470" s="6">
        <v>16.0</v>
      </c>
      <c r="L470" s="6">
        <v>16.0</v>
      </c>
      <c r="M470" s="6">
        <v>15.0</v>
      </c>
      <c r="N470" s="6">
        <v>23.0</v>
      </c>
      <c r="O470" s="6"/>
      <c r="P470" s="6">
        <v>12.0</v>
      </c>
      <c r="Q470" s="6">
        <v>20.0</v>
      </c>
    </row>
    <row r="471" ht="15.75" customHeight="1">
      <c r="A471" s="7">
        <v>5.16008162E8</v>
      </c>
      <c r="B471" s="6" t="s">
        <v>656</v>
      </c>
      <c r="C471" s="6" t="s">
        <v>673</v>
      </c>
      <c r="D471" s="3">
        <v>1.0</v>
      </c>
      <c r="E471" s="3">
        <v>182.0</v>
      </c>
      <c r="F471" s="3">
        <v>213.0</v>
      </c>
      <c r="G471" s="3">
        <v>4.0</v>
      </c>
      <c r="H471" s="3" t="s">
        <v>1466</v>
      </c>
      <c r="I471" s="6">
        <v>25.0</v>
      </c>
      <c r="J471" s="6">
        <v>20.0</v>
      </c>
      <c r="K471" s="6">
        <v>17.0</v>
      </c>
      <c r="L471" s="6">
        <v>19.0</v>
      </c>
      <c r="M471" s="6">
        <v>20.0</v>
      </c>
      <c r="N471" s="6">
        <v>41.0</v>
      </c>
      <c r="O471" s="6"/>
      <c r="P471" s="6">
        <v>13.0</v>
      </c>
      <c r="Q471" s="6">
        <v>27.0</v>
      </c>
    </row>
    <row r="472" ht="15.75" customHeight="1">
      <c r="A472" s="7">
        <v>5.1601094E8</v>
      </c>
      <c r="B472" s="6" t="s">
        <v>656</v>
      </c>
      <c r="C472" s="6" t="s">
        <v>676</v>
      </c>
      <c r="D472" s="3">
        <v>1.0</v>
      </c>
      <c r="E472" s="3">
        <v>174.0</v>
      </c>
      <c r="F472" s="3">
        <v>213.0</v>
      </c>
      <c r="G472" s="3">
        <v>4.0</v>
      </c>
      <c r="H472" s="3" t="s">
        <v>1466</v>
      </c>
      <c r="I472" s="6">
        <v>25.0</v>
      </c>
      <c r="J472" s="6">
        <v>15.0</v>
      </c>
      <c r="K472" s="6">
        <v>15.0</v>
      </c>
      <c r="L472" s="6">
        <v>19.0</v>
      </c>
      <c r="M472" s="6">
        <v>22.0</v>
      </c>
      <c r="N472" s="6">
        <v>40.0</v>
      </c>
      <c r="O472" s="6"/>
      <c r="P472" s="6">
        <v>12.0</v>
      </c>
      <c r="Q472" s="6">
        <v>26.0</v>
      </c>
    </row>
    <row r="473" ht="15.75" customHeight="1">
      <c r="A473" s="7">
        <v>5.1600825E8</v>
      </c>
      <c r="B473" s="6" t="s">
        <v>656</v>
      </c>
      <c r="C473" s="6" t="s">
        <v>677</v>
      </c>
      <c r="D473" s="3">
        <v>2.0</v>
      </c>
      <c r="E473" s="3">
        <v>160.0</v>
      </c>
      <c r="F473" s="3">
        <v>197.0</v>
      </c>
      <c r="G473" s="3">
        <v>3.0</v>
      </c>
      <c r="H473" s="3" t="s">
        <v>1465</v>
      </c>
      <c r="I473" s="6">
        <v>26.0</v>
      </c>
      <c r="J473" s="6">
        <v>21.0</v>
      </c>
      <c r="K473" s="6">
        <v>18.0</v>
      </c>
      <c r="L473" s="6">
        <v>18.0</v>
      </c>
      <c r="M473" s="6">
        <v>15.0</v>
      </c>
      <c r="N473" s="6">
        <v>29.0</v>
      </c>
      <c r="O473" s="6"/>
      <c r="P473" s="6">
        <v>12.0</v>
      </c>
      <c r="Q473" s="6">
        <v>21.0</v>
      </c>
    </row>
    <row r="474" ht="15.75" customHeight="1">
      <c r="A474" s="7">
        <v>5.16008363E8</v>
      </c>
      <c r="B474" s="6" t="s">
        <v>656</v>
      </c>
      <c r="C474" s="6" t="s">
        <v>678</v>
      </c>
      <c r="D474" s="3">
        <v>5.0</v>
      </c>
      <c r="E474" s="3">
        <v>166.0</v>
      </c>
      <c r="F474" s="3">
        <v>208.0</v>
      </c>
      <c r="G474" s="3">
        <v>3.0</v>
      </c>
      <c r="H474" s="3" t="s">
        <v>1465</v>
      </c>
      <c r="I474" s="6">
        <v>26.0</v>
      </c>
      <c r="J474" s="6">
        <v>19.0</v>
      </c>
      <c r="K474" s="6">
        <v>17.0</v>
      </c>
      <c r="L474" s="6">
        <v>19.0</v>
      </c>
      <c r="M474" s="6">
        <v>17.0</v>
      </c>
      <c r="N474" s="6">
        <v>33.0</v>
      </c>
      <c r="O474" s="6"/>
      <c r="P474" s="6">
        <v>12.0</v>
      </c>
      <c r="Q474" s="6">
        <v>23.0</v>
      </c>
    </row>
    <row r="475" ht="15.75" customHeight="1">
      <c r="A475" s="7">
        <v>5.16008229E8</v>
      </c>
      <c r="B475" s="6" t="s">
        <v>656</v>
      </c>
      <c r="C475" s="6" t="s">
        <v>679</v>
      </c>
      <c r="D475" s="3">
        <v>1.0</v>
      </c>
      <c r="E475" s="3">
        <v>190.0</v>
      </c>
      <c r="F475" s="3">
        <v>213.0</v>
      </c>
      <c r="G475" s="3">
        <v>4.0</v>
      </c>
      <c r="H475" s="3" t="s">
        <v>1466</v>
      </c>
      <c r="I475" s="6">
        <v>27.0</v>
      </c>
      <c r="J475" s="6">
        <v>19.0</v>
      </c>
      <c r="K475" s="6">
        <v>18.0</v>
      </c>
      <c r="L475" s="6">
        <v>20.0</v>
      </c>
      <c r="M475" s="6">
        <v>22.0</v>
      </c>
      <c r="N475" s="6">
        <v>45.0</v>
      </c>
      <c r="O475" s="6"/>
      <c r="P475" s="6">
        <v>14.0</v>
      </c>
      <c r="Q475" s="6">
        <v>25.0</v>
      </c>
    </row>
    <row r="476" ht="15.75" customHeight="1">
      <c r="A476" s="7">
        <v>5.17000102E8</v>
      </c>
      <c r="B476" s="6" t="s">
        <v>680</v>
      </c>
      <c r="C476" s="6" t="s">
        <v>681</v>
      </c>
      <c r="D476" s="3">
        <v>1.0</v>
      </c>
      <c r="E476" s="3">
        <v>151.0</v>
      </c>
      <c r="F476" s="3">
        <v>213.0</v>
      </c>
      <c r="G476" s="3">
        <v>3.0</v>
      </c>
      <c r="H476" s="3" t="s">
        <v>1465</v>
      </c>
      <c r="I476" s="6">
        <v>19.0</v>
      </c>
      <c r="J476" s="6">
        <v>13.0</v>
      </c>
      <c r="K476" s="6">
        <v>12.0</v>
      </c>
      <c r="L476" s="6">
        <v>17.0</v>
      </c>
      <c r="M476" s="6">
        <v>19.0</v>
      </c>
      <c r="N476" s="6">
        <v>36.0</v>
      </c>
      <c r="O476" s="6"/>
      <c r="P476" s="6">
        <v>10.0</v>
      </c>
      <c r="Q476" s="6">
        <v>25.0</v>
      </c>
    </row>
    <row r="477" ht="15.75" customHeight="1">
      <c r="A477" s="7">
        <v>5.47005813E8</v>
      </c>
      <c r="B477" s="6" t="s">
        <v>680</v>
      </c>
      <c r="C477" s="6" t="s">
        <v>682</v>
      </c>
      <c r="D477" s="3">
        <v>1.0</v>
      </c>
      <c r="E477" s="3">
        <v>146.0</v>
      </c>
      <c r="F477" s="3">
        <v>213.0</v>
      </c>
      <c r="G477" s="3">
        <v>3.0</v>
      </c>
      <c r="H477" s="3" t="s">
        <v>1465</v>
      </c>
      <c r="I477" s="6">
        <v>17.0</v>
      </c>
      <c r="J477" s="6">
        <v>18.0</v>
      </c>
      <c r="K477" s="6">
        <v>15.0</v>
      </c>
      <c r="L477" s="6">
        <v>18.0</v>
      </c>
      <c r="M477" s="6">
        <v>14.0</v>
      </c>
      <c r="N477" s="6">
        <v>30.0</v>
      </c>
      <c r="O477" s="6"/>
      <c r="P477" s="6">
        <v>10.0</v>
      </c>
      <c r="Q477" s="6">
        <v>24.0</v>
      </c>
    </row>
    <row r="478" ht="15.75" customHeight="1">
      <c r="A478" s="7">
        <v>5.17008616E8</v>
      </c>
      <c r="B478" s="6" t="s">
        <v>680</v>
      </c>
      <c r="C478" s="6" t="s">
        <v>683</v>
      </c>
      <c r="D478" s="3">
        <v>1.0</v>
      </c>
      <c r="E478" s="3">
        <v>117.0</v>
      </c>
      <c r="F478" s="3">
        <v>213.0</v>
      </c>
      <c r="G478" s="3">
        <v>1.0</v>
      </c>
      <c r="H478" s="3" t="s">
        <v>1468</v>
      </c>
      <c r="I478" s="6">
        <v>24.0</v>
      </c>
      <c r="J478" s="6">
        <v>18.0</v>
      </c>
      <c r="K478" s="6">
        <v>14.0</v>
      </c>
      <c r="L478" s="6">
        <v>17.0</v>
      </c>
      <c r="M478" s="6">
        <v>18.0</v>
      </c>
      <c r="N478" s="6">
        <v>0.0</v>
      </c>
      <c r="O478" s="6"/>
      <c r="P478" s="6">
        <v>11.0</v>
      </c>
      <c r="Q478" s="6">
        <v>15.0</v>
      </c>
    </row>
    <row r="479" ht="15.75" customHeight="1">
      <c r="A479" s="7">
        <v>5.17015797E8</v>
      </c>
      <c r="B479" s="6" t="s">
        <v>680</v>
      </c>
      <c r="C479" s="6" t="s">
        <v>684</v>
      </c>
      <c r="D479" s="3">
        <v>1.0</v>
      </c>
      <c r="E479" s="3">
        <v>96.0</v>
      </c>
      <c r="F479" s="3">
        <v>213.0</v>
      </c>
      <c r="G479" s="3">
        <v>2.0</v>
      </c>
      <c r="H479" s="3" t="s">
        <v>1467</v>
      </c>
      <c r="I479" s="6">
        <v>11.0</v>
      </c>
      <c r="J479" s="6">
        <v>11.0</v>
      </c>
      <c r="K479" s="6">
        <v>11.0</v>
      </c>
      <c r="L479" s="6">
        <v>13.0</v>
      </c>
      <c r="M479" s="6">
        <v>11.0</v>
      </c>
      <c r="N479" s="6">
        <v>18.0</v>
      </c>
      <c r="O479" s="6"/>
      <c r="P479" s="6">
        <v>8.0</v>
      </c>
      <c r="Q479" s="6">
        <v>13.0</v>
      </c>
    </row>
    <row r="480" ht="15.75" customHeight="1">
      <c r="A480" s="7">
        <v>5.17000127E8</v>
      </c>
      <c r="B480" s="6" t="s">
        <v>680</v>
      </c>
      <c r="C480" s="6" t="s">
        <v>685</v>
      </c>
      <c r="D480" s="3">
        <v>1.0</v>
      </c>
      <c r="E480" s="3">
        <v>135.0</v>
      </c>
      <c r="F480" s="3">
        <v>213.0</v>
      </c>
      <c r="G480" s="3">
        <v>2.0</v>
      </c>
      <c r="H480" s="3" t="s">
        <v>1467</v>
      </c>
      <c r="I480" s="6">
        <v>15.0</v>
      </c>
      <c r="J480" s="6">
        <v>14.0</v>
      </c>
      <c r="K480" s="6">
        <v>14.0</v>
      </c>
      <c r="L480" s="6">
        <v>17.0</v>
      </c>
      <c r="M480" s="6">
        <v>14.0</v>
      </c>
      <c r="N480" s="6">
        <v>32.0</v>
      </c>
      <c r="O480" s="6"/>
      <c r="P480" s="6">
        <v>10.0</v>
      </c>
      <c r="Q480" s="6">
        <v>19.0</v>
      </c>
    </row>
    <row r="481" ht="15.75" customHeight="1">
      <c r="A481" s="7">
        <v>5.17000092E8</v>
      </c>
      <c r="B481" s="6" t="s">
        <v>680</v>
      </c>
      <c r="C481" s="6" t="s">
        <v>686</v>
      </c>
      <c r="D481" s="3">
        <v>5.0</v>
      </c>
      <c r="E481" s="3">
        <v>143.0</v>
      </c>
      <c r="F481" s="3">
        <v>208.0</v>
      </c>
      <c r="G481" s="3">
        <v>3.0</v>
      </c>
      <c r="H481" s="3" t="s">
        <v>1465</v>
      </c>
      <c r="I481" s="6">
        <v>18.0</v>
      </c>
      <c r="J481" s="6">
        <v>15.0</v>
      </c>
      <c r="K481" s="6">
        <v>16.0</v>
      </c>
      <c r="L481" s="6">
        <v>18.0</v>
      </c>
      <c r="M481" s="6">
        <v>16.0</v>
      </c>
      <c r="N481" s="6">
        <v>28.0</v>
      </c>
      <c r="O481" s="6"/>
      <c r="P481" s="6">
        <v>11.0</v>
      </c>
      <c r="Q481" s="6">
        <v>21.0</v>
      </c>
    </row>
    <row r="482" ht="15.75" customHeight="1">
      <c r="A482" s="7">
        <v>5.47005958E8</v>
      </c>
      <c r="B482" s="6" t="s">
        <v>680</v>
      </c>
      <c r="C482" s="6" t="s">
        <v>687</v>
      </c>
      <c r="D482" s="3">
        <v>1.0</v>
      </c>
      <c r="E482" s="3">
        <v>139.0</v>
      </c>
      <c r="F482" s="3">
        <v>213.0</v>
      </c>
      <c r="G482" s="3">
        <v>3.0</v>
      </c>
      <c r="H482" s="3" t="s">
        <v>1465</v>
      </c>
      <c r="I482" s="6">
        <v>21.0</v>
      </c>
      <c r="J482" s="6">
        <v>14.0</v>
      </c>
      <c r="K482" s="6">
        <v>11.0</v>
      </c>
      <c r="L482" s="6">
        <v>18.0</v>
      </c>
      <c r="M482" s="6">
        <v>15.0</v>
      </c>
      <c r="N482" s="6">
        <v>28.0</v>
      </c>
      <c r="O482" s="6"/>
      <c r="P482" s="6">
        <v>10.0</v>
      </c>
      <c r="Q482" s="6">
        <v>22.0</v>
      </c>
    </row>
    <row r="483" ht="15.75" customHeight="1">
      <c r="A483" s="7">
        <v>5.47006278E8</v>
      </c>
      <c r="B483" s="6" t="s">
        <v>680</v>
      </c>
      <c r="C483" s="6" t="s">
        <v>688</v>
      </c>
      <c r="D483" s="3">
        <v>1.0</v>
      </c>
      <c r="E483" s="3">
        <v>126.0</v>
      </c>
      <c r="F483" s="3">
        <v>213.0</v>
      </c>
      <c r="G483" s="3">
        <v>2.0</v>
      </c>
      <c r="H483" s="3" t="s">
        <v>1467</v>
      </c>
      <c r="I483" s="6">
        <v>18.0</v>
      </c>
      <c r="J483" s="6">
        <v>10.0</v>
      </c>
      <c r="K483" s="6">
        <v>10.0</v>
      </c>
      <c r="L483" s="6">
        <v>17.0</v>
      </c>
      <c r="M483" s="6">
        <v>16.0</v>
      </c>
      <c r="N483" s="6">
        <v>27.0</v>
      </c>
      <c r="O483" s="6"/>
      <c r="P483" s="6">
        <v>8.0</v>
      </c>
      <c r="Q483" s="6">
        <v>20.0</v>
      </c>
    </row>
    <row r="484" ht="15.75" customHeight="1">
      <c r="A484" s="7">
        <v>5.47006119E8</v>
      </c>
      <c r="B484" s="6" t="s">
        <v>680</v>
      </c>
      <c r="C484" s="6" t="s">
        <v>689</v>
      </c>
      <c r="D484" s="3">
        <v>1.0</v>
      </c>
      <c r="E484" s="3">
        <v>127.0</v>
      </c>
      <c r="F484" s="3">
        <v>213.0</v>
      </c>
      <c r="G484" s="3">
        <v>3.0</v>
      </c>
      <c r="H484" s="3" t="s">
        <v>1465</v>
      </c>
      <c r="I484" s="6">
        <v>16.0</v>
      </c>
      <c r="J484" s="6">
        <v>13.0</v>
      </c>
      <c r="K484" s="6">
        <v>14.0</v>
      </c>
      <c r="L484" s="6">
        <v>18.0</v>
      </c>
      <c r="M484" s="6">
        <v>15.0</v>
      </c>
      <c r="N484" s="6">
        <v>27.0</v>
      </c>
      <c r="O484" s="6"/>
      <c r="P484" s="6">
        <v>9.0</v>
      </c>
      <c r="Q484" s="6">
        <v>15.0</v>
      </c>
    </row>
    <row r="485" ht="15.75" customHeight="1">
      <c r="A485" s="7">
        <v>5.17011993E8</v>
      </c>
      <c r="B485" s="6" t="s">
        <v>680</v>
      </c>
      <c r="C485" s="6" t="s">
        <v>690</v>
      </c>
      <c r="D485" s="3">
        <v>5.0</v>
      </c>
      <c r="E485" s="3">
        <v>137.0</v>
      </c>
      <c r="F485" s="3">
        <v>208.0</v>
      </c>
      <c r="G485" s="3">
        <v>3.0</v>
      </c>
      <c r="H485" s="3" t="s">
        <v>1465</v>
      </c>
      <c r="I485" s="6">
        <v>25.0</v>
      </c>
      <c r="J485" s="6">
        <v>13.0</v>
      </c>
      <c r="K485" s="6">
        <v>12.0</v>
      </c>
      <c r="L485" s="6">
        <v>18.0</v>
      </c>
      <c r="M485" s="6">
        <v>12.0</v>
      </c>
      <c r="N485" s="6">
        <v>27.0</v>
      </c>
      <c r="O485" s="6"/>
      <c r="P485" s="6">
        <v>9.0</v>
      </c>
      <c r="Q485" s="6">
        <v>21.0</v>
      </c>
    </row>
    <row r="486" ht="15.75" customHeight="1">
      <c r="A486" s="7">
        <v>5.1701193E8</v>
      </c>
      <c r="B486" s="6" t="s">
        <v>680</v>
      </c>
      <c r="C486" s="6" t="s">
        <v>691</v>
      </c>
      <c r="D486" s="3">
        <v>1.0</v>
      </c>
      <c r="E486" s="3">
        <v>134.0</v>
      </c>
      <c r="F486" s="3">
        <v>213.0</v>
      </c>
      <c r="G486" s="3">
        <v>3.0</v>
      </c>
      <c r="H486" s="3" t="s">
        <v>1465</v>
      </c>
      <c r="I486" s="6">
        <v>18.0</v>
      </c>
      <c r="J486" s="6">
        <v>14.0</v>
      </c>
      <c r="K486" s="6">
        <v>13.0</v>
      </c>
      <c r="L486" s="6">
        <v>16.0</v>
      </c>
      <c r="M486" s="6">
        <v>17.0</v>
      </c>
      <c r="N486" s="6">
        <v>29.0</v>
      </c>
      <c r="O486" s="6"/>
      <c r="P486" s="6">
        <v>9.0</v>
      </c>
      <c r="Q486" s="6">
        <v>18.0</v>
      </c>
    </row>
    <row r="487" ht="15.75" customHeight="1">
      <c r="A487" s="7">
        <v>5.4700626E8</v>
      </c>
      <c r="B487" s="6" t="s">
        <v>680</v>
      </c>
      <c r="C487" s="6" t="s">
        <v>692</v>
      </c>
      <c r="D487" s="3">
        <v>1.0</v>
      </c>
      <c r="E487" s="3">
        <v>151.0</v>
      </c>
      <c r="F487" s="3">
        <v>213.0</v>
      </c>
      <c r="G487" s="3">
        <v>3.0</v>
      </c>
      <c r="H487" s="3" t="s">
        <v>1465</v>
      </c>
      <c r="I487" s="6">
        <v>26.0</v>
      </c>
      <c r="J487" s="6">
        <v>14.0</v>
      </c>
      <c r="K487" s="6">
        <v>12.0</v>
      </c>
      <c r="L487" s="6">
        <v>16.0</v>
      </c>
      <c r="M487" s="6">
        <v>20.0</v>
      </c>
      <c r="N487" s="6">
        <v>30.0</v>
      </c>
      <c r="O487" s="6"/>
      <c r="P487" s="6">
        <v>11.0</v>
      </c>
      <c r="Q487" s="6">
        <v>22.0</v>
      </c>
    </row>
    <row r="488" ht="15.75" customHeight="1">
      <c r="A488" s="7">
        <v>5.17011979E8</v>
      </c>
      <c r="B488" s="6" t="s">
        <v>680</v>
      </c>
      <c r="C488" s="6" t="s">
        <v>693</v>
      </c>
      <c r="D488" s="3">
        <v>1.0</v>
      </c>
      <c r="E488" s="3">
        <v>141.0</v>
      </c>
      <c r="F488" s="3">
        <v>213.0</v>
      </c>
      <c r="G488" s="3">
        <v>3.0</v>
      </c>
      <c r="H488" s="3" t="s">
        <v>1465</v>
      </c>
      <c r="I488" s="6">
        <v>18.0</v>
      </c>
      <c r="J488" s="6">
        <v>13.0</v>
      </c>
      <c r="K488" s="6">
        <v>16.0</v>
      </c>
      <c r="L488" s="6">
        <v>17.0</v>
      </c>
      <c r="M488" s="6">
        <v>16.0</v>
      </c>
      <c r="N488" s="6">
        <v>32.0</v>
      </c>
      <c r="O488" s="6"/>
      <c r="P488" s="6">
        <v>10.0</v>
      </c>
      <c r="Q488" s="6">
        <v>19.0</v>
      </c>
    </row>
    <row r="489" ht="15.75" customHeight="1">
      <c r="A489" s="7">
        <v>5.47005845E8</v>
      </c>
      <c r="B489" s="6" t="s">
        <v>680</v>
      </c>
      <c r="C489" s="6" t="s">
        <v>694</v>
      </c>
      <c r="D489" s="3">
        <v>1.0</v>
      </c>
      <c r="E489" s="3">
        <v>171.0</v>
      </c>
      <c r="F489" s="3">
        <v>213.0</v>
      </c>
      <c r="G489" s="3">
        <v>3.0</v>
      </c>
      <c r="H489" s="3" t="s">
        <v>1465</v>
      </c>
      <c r="I489" s="6">
        <v>27.0</v>
      </c>
      <c r="J489" s="6">
        <v>15.0</v>
      </c>
      <c r="K489" s="6">
        <v>15.0</v>
      </c>
      <c r="L489" s="6">
        <v>21.0</v>
      </c>
      <c r="M489" s="6">
        <v>20.0</v>
      </c>
      <c r="N489" s="6">
        <v>39.0</v>
      </c>
      <c r="O489" s="6"/>
      <c r="P489" s="6">
        <v>11.0</v>
      </c>
      <c r="Q489" s="6">
        <v>23.0</v>
      </c>
    </row>
    <row r="490" ht="15.75" customHeight="1">
      <c r="A490" s="7">
        <v>5.17000208E8</v>
      </c>
      <c r="B490" s="6" t="s">
        <v>680</v>
      </c>
      <c r="C490" s="6" t="s">
        <v>695</v>
      </c>
      <c r="D490" s="3">
        <v>5.0</v>
      </c>
      <c r="E490" s="3">
        <v>142.0</v>
      </c>
      <c r="F490" s="3">
        <v>208.0</v>
      </c>
      <c r="G490" s="3">
        <v>3.0</v>
      </c>
      <c r="H490" s="3" t="s">
        <v>1465</v>
      </c>
      <c r="I490" s="6">
        <v>19.0</v>
      </c>
      <c r="J490" s="6">
        <v>19.0</v>
      </c>
      <c r="K490" s="6">
        <v>16.0</v>
      </c>
      <c r="L490" s="6">
        <v>16.0</v>
      </c>
      <c r="M490" s="6">
        <v>16.0</v>
      </c>
      <c r="N490" s="6">
        <v>27.0</v>
      </c>
      <c r="O490" s="6"/>
      <c r="P490" s="6">
        <v>8.0</v>
      </c>
      <c r="Q490" s="6">
        <v>21.0</v>
      </c>
    </row>
    <row r="491" ht="15.75" customHeight="1">
      <c r="A491" s="7">
        <v>5.47005901E8</v>
      </c>
      <c r="B491" s="6" t="s">
        <v>680</v>
      </c>
      <c r="C491" s="6" t="s">
        <v>696</v>
      </c>
      <c r="D491" s="3">
        <v>5.0</v>
      </c>
      <c r="E491" s="3">
        <v>123.0</v>
      </c>
      <c r="F491" s="3">
        <v>208.0</v>
      </c>
      <c r="G491" s="3">
        <v>2.0</v>
      </c>
      <c r="H491" s="3" t="s">
        <v>1467</v>
      </c>
      <c r="I491" s="6">
        <v>15.0</v>
      </c>
      <c r="J491" s="6">
        <v>11.0</v>
      </c>
      <c r="K491" s="6">
        <v>14.0</v>
      </c>
      <c r="L491" s="6">
        <v>18.0</v>
      </c>
      <c r="M491" s="6">
        <v>15.0</v>
      </c>
      <c r="N491" s="6">
        <v>24.0</v>
      </c>
      <c r="O491" s="6"/>
      <c r="P491" s="6">
        <v>9.0</v>
      </c>
      <c r="Q491" s="6">
        <v>17.0</v>
      </c>
    </row>
    <row r="492" ht="15.75" customHeight="1">
      <c r="A492" s="7">
        <v>5.17004763E8</v>
      </c>
      <c r="B492" s="6" t="s">
        <v>680</v>
      </c>
      <c r="C492" s="6" t="s">
        <v>697</v>
      </c>
      <c r="D492" s="3">
        <v>1.0</v>
      </c>
      <c r="E492" s="3">
        <v>163.0</v>
      </c>
      <c r="F492" s="3">
        <v>213.0</v>
      </c>
      <c r="G492" s="3">
        <v>3.0</v>
      </c>
      <c r="H492" s="3" t="s">
        <v>1465</v>
      </c>
      <c r="I492" s="6">
        <v>24.0</v>
      </c>
      <c r="J492" s="6">
        <v>17.0</v>
      </c>
      <c r="K492" s="6">
        <v>16.0</v>
      </c>
      <c r="L492" s="6">
        <v>17.0</v>
      </c>
      <c r="M492" s="6">
        <v>17.0</v>
      </c>
      <c r="N492" s="6">
        <v>34.0</v>
      </c>
      <c r="O492" s="6"/>
      <c r="P492" s="6">
        <v>12.0</v>
      </c>
      <c r="Q492" s="6">
        <v>26.0</v>
      </c>
    </row>
    <row r="493" ht="15.75" customHeight="1">
      <c r="A493" s="7">
        <v>5.4700582E8</v>
      </c>
      <c r="B493" s="6" t="s">
        <v>680</v>
      </c>
      <c r="C493" s="6" t="s">
        <v>698</v>
      </c>
      <c r="D493" s="3">
        <v>1.0</v>
      </c>
      <c r="E493" s="3">
        <v>116.0</v>
      </c>
      <c r="F493" s="3">
        <v>213.0</v>
      </c>
      <c r="G493" s="3">
        <v>2.0</v>
      </c>
      <c r="H493" s="3" t="s">
        <v>1467</v>
      </c>
      <c r="I493" s="6">
        <v>16.0</v>
      </c>
      <c r="J493" s="6">
        <v>13.0</v>
      </c>
      <c r="K493" s="6">
        <v>14.0</v>
      </c>
      <c r="L493" s="6">
        <v>16.0</v>
      </c>
      <c r="M493" s="6">
        <v>14.0</v>
      </c>
      <c r="N493" s="6">
        <v>21.0</v>
      </c>
      <c r="O493" s="6"/>
      <c r="P493" s="6">
        <v>9.0</v>
      </c>
      <c r="Q493" s="6">
        <v>13.0</v>
      </c>
    </row>
    <row r="494" ht="15.75" customHeight="1">
      <c r="A494" s="7">
        <v>5.47006334E8</v>
      </c>
      <c r="B494" s="6" t="s">
        <v>680</v>
      </c>
      <c r="C494" s="6" t="s">
        <v>699</v>
      </c>
      <c r="D494" s="3">
        <v>5.0</v>
      </c>
      <c r="E494" s="3">
        <v>130.0</v>
      </c>
      <c r="F494" s="3">
        <v>208.0</v>
      </c>
      <c r="G494" s="3">
        <v>2.0</v>
      </c>
      <c r="H494" s="3" t="s">
        <v>1467</v>
      </c>
      <c r="I494" s="6">
        <v>24.0</v>
      </c>
      <c r="J494" s="6">
        <v>17.0</v>
      </c>
      <c r="K494" s="6">
        <v>12.0</v>
      </c>
      <c r="L494" s="6">
        <v>18.0</v>
      </c>
      <c r="M494" s="6">
        <v>14.0</v>
      </c>
      <c r="N494" s="6">
        <v>22.0</v>
      </c>
      <c r="O494" s="6"/>
      <c r="P494" s="6">
        <v>7.0</v>
      </c>
      <c r="Q494" s="6">
        <v>16.0</v>
      </c>
    </row>
    <row r="495" ht="15.75" customHeight="1">
      <c r="A495" s="7">
        <v>5.17012002E8</v>
      </c>
      <c r="B495" s="6" t="s">
        <v>680</v>
      </c>
      <c r="C495" s="6" t="s">
        <v>700</v>
      </c>
      <c r="D495" s="3">
        <v>1.0</v>
      </c>
      <c r="E495" s="3">
        <v>148.0</v>
      </c>
      <c r="F495" s="3">
        <v>213.0</v>
      </c>
      <c r="G495" s="3">
        <v>3.0</v>
      </c>
      <c r="H495" s="3" t="s">
        <v>1465</v>
      </c>
      <c r="I495" s="6">
        <v>22.0</v>
      </c>
      <c r="J495" s="6">
        <v>16.0</v>
      </c>
      <c r="K495" s="6">
        <v>12.0</v>
      </c>
      <c r="L495" s="6">
        <v>18.0</v>
      </c>
      <c r="M495" s="6">
        <v>17.0</v>
      </c>
      <c r="N495" s="6">
        <v>32.0</v>
      </c>
      <c r="O495" s="6"/>
      <c r="P495" s="6">
        <v>10.0</v>
      </c>
      <c r="Q495" s="6">
        <v>21.0</v>
      </c>
    </row>
    <row r="496" ht="15.75" customHeight="1">
      <c r="A496" s="7">
        <v>5.47006207E8</v>
      </c>
      <c r="B496" s="6" t="s">
        <v>680</v>
      </c>
      <c r="C496" s="6" t="s">
        <v>701</v>
      </c>
      <c r="D496" s="3">
        <v>1.0</v>
      </c>
      <c r="E496" s="3">
        <v>121.0</v>
      </c>
      <c r="F496" s="3">
        <v>213.0</v>
      </c>
      <c r="G496" s="3">
        <v>2.0</v>
      </c>
      <c r="H496" s="3" t="s">
        <v>1467</v>
      </c>
      <c r="I496" s="6">
        <v>18.0</v>
      </c>
      <c r="J496" s="6">
        <v>11.0</v>
      </c>
      <c r="K496" s="6">
        <v>13.0</v>
      </c>
      <c r="L496" s="6">
        <v>16.0</v>
      </c>
      <c r="M496" s="6">
        <v>14.0</v>
      </c>
      <c r="N496" s="6">
        <v>23.0</v>
      </c>
      <c r="O496" s="6"/>
      <c r="P496" s="6">
        <v>8.0</v>
      </c>
      <c r="Q496" s="6">
        <v>18.0</v>
      </c>
    </row>
    <row r="497" ht="15.75" customHeight="1">
      <c r="A497" s="7">
        <v>5.4700631E8</v>
      </c>
      <c r="B497" s="6" t="s">
        <v>680</v>
      </c>
      <c r="C497" s="6" t="s">
        <v>702</v>
      </c>
      <c r="D497" s="3">
        <v>1.0</v>
      </c>
      <c r="E497" s="3">
        <v>144.0</v>
      </c>
      <c r="F497" s="3">
        <v>213.0</v>
      </c>
      <c r="G497" s="3">
        <v>3.0</v>
      </c>
      <c r="H497" s="3" t="s">
        <v>1465</v>
      </c>
      <c r="I497" s="6">
        <v>22.0</v>
      </c>
      <c r="J497" s="6">
        <v>16.0</v>
      </c>
      <c r="K497" s="6">
        <v>14.0</v>
      </c>
      <c r="L497" s="6">
        <v>16.0</v>
      </c>
      <c r="M497" s="6">
        <v>15.0</v>
      </c>
      <c r="N497" s="6">
        <v>30.0</v>
      </c>
      <c r="O497" s="6"/>
      <c r="P497" s="6">
        <v>9.0</v>
      </c>
      <c r="Q497" s="6">
        <v>22.0</v>
      </c>
    </row>
    <row r="498" ht="15.75" customHeight="1">
      <c r="A498" s="7">
        <v>5.1700006E8</v>
      </c>
      <c r="B498" s="6" t="s">
        <v>680</v>
      </c>
      <c r="C498" s="6" t="s">
        <v>703</v>
      </c>
      <c r="D498" s="3">
        <v>1.0</v>
      </c>
      <c r="E498" s="3">
        <v>132.0</v>
      </c>
      <c r="F498" s="3">
        <v>213.0</v>
      </c>
      <c r="G498" s="3">
        <v>2.0</v>
      </c>
      <c r="H498" s="3" t="s">
        <v>1467</v>
      </c>
      <c r="I498" s="6">
        <v>18.0</v>
      </c>
      <c r="J498" s="6">
        <v>13.0</v>
      </c>
      <c r="K498" s="6">
        <v>12.0</v>
      </c>
      <c r="L498" s="6">
        <v>19.0</v>
      </c>
      <c r="M498" s="6">
        <v>10.0</v>
      </c>
      <c r="N498" s="6">
        <v>30.0</v>
      </c>
      <c r="O498" s="6"/>
      <c r="P498" s="6">
        <v>9.0</v>
      </c>
      <c r="Q498" s="6">
        <v>21.0</v>
      </c>
    </row>
    <row r="499" ht="15.75" customHeight="1">
      <c r="A499" s="7">
        <v>5.47006091E8</v>
      </c>
      <c r="B499" s="6" t="s">
        <v>680</v>
      </c>
      <c r="C499" s="6" t="s">
        <v>704</v>
      </c>
      <c r="D499" s="3">
        <v>2.0</v>
      </c>
      <c r="E499" s="3">
        <v>94.0</v>
      </c>
      <c r="F499" s="3">
        <v>197.0</v>
      </c>
      <c r="G499" s="3">
        <v>1.0</v>
      </c>
      <c r="H499" s="3" t="s">
        <v>1468</v>
      </c>
      <c r="I499" s="6">
        <v>11.0</v>
      </c>
      <c r="J499" s="6">
        <v>0.0</v>
      </c>
      <c r="K499" s="6">
        <v>8.0</v>
      </c>
      <c r="L499" s="6">
        <v>16.0</v>
      </c>
      <c r="M499" s="6">
        <v>14.0</v>
      </c>
      <c r="N499" s="6">
        <v>25.0</v>
      </c>
      <c r="O499" s="6"/>
      <c r="P499" s="6">
        <v>8.0</v>
      </c>
      <c r="Q499" s="6">
        <v>12.0</v>
      </c>
    </row>
    <row r="500" ht="15.75" customHeight="1">
      <c r="A500" s="7">
        <v>5.17000014E8</v>
      </c>
      <c r="B500" s="6" t="s">
        <v>680</v>
      </c>
      <c r="C500" s="6" t="s">
        <v>705</v>
      </c>
      <c r="D500" s="3">
        <v>1.0</v>
      </c>
      <c r="E500" s="3">
        <v>160.0</v>
      </c>
      <c r="F500" s="3">
        <v>213.0</v>
      </c>
      <c r="G500" s="3">
        <v>3.0</v>
      </c>
      <c r="H500" s="3" t="s">
        <v>1465</v>
      </c>
      <c r="I500" s="6">
        <v>24.0</v>
      </c>
      <c r="J500" s="6">
        <v>18.0</v>
      </c>
      <c r="K500" s="6">
        <v>15.0</v>
      </c>
      <c r="L500" s="6">
        <v>20.0</v>
      </c>
      <c r="M500" s="6">
        <v>15.0</v>
      </c>
      <c r="N500" s="6">
        <v>34.0</v>
      </c>
      <c r="O500" s="6"/>
      <c r="P500" s="6">
        <v>11.0</v>
      </c>
      <c r="Q500" s="6">
        <v>23.0</v>
      </c>
    </row>
    <row r="501" ht="15.75" customHeight="1">
      <c r="A501" s="7">
        <v>5.4700598E8</v>
      </c>
      <c r="B501" s="6" t="s">
        <v>680</v>
      </c>
      <c r="C501" s="6" t="s">
        <v>706</v>
      </c>
      <c r="D501" s="3">
        <v>1.0</v>
      </c>
      <c r="E501" s="3">
        <v>112.0</v>
      </c>
      <c r="F501" s="3">
        <v>213.0</v>
      </c>
      <c r="G501" s="3">
        <v>2.0</v>
      </c>
      <c r="H501" s="3" t="s">
        <v>1467</v>
      </c>
      <c r="I501" s="6">
        <v>14.0</v>
      </c>
      <c r="J501" s="6">
        <v>13.0</v>
      </c>
      <c r="K501" s="6">
        <v>11.0</v>
      </c>
      <c r="L501" s="6">
        <v>17.0</v>
      </c>
      <c r="M501" s="6">
        <v>9.0</v>
      </c>
      <c r="N501" s="6">
        <v>26.0</v>
      </c>
      <c r="O501" s="6"/>
      <c r="P501" s="6">
        <v>10.0</v>
      </c>
      <c r="Q501" s="6">
        <v>12.0</v>
      </c>
    </row>
    <row r="502" ht="15.75" customHeight="1">
      <c r="A502" s="7">
        <v>5.47006077E8</v>
      </c>
      <c r="B502" s="6" t="s">
        <v>680</v>
      </c>
      <c r="C502" s="6" t="s">
        <v>707</v>
      </c>
      <c r="D502" s="3">
        <v>1.0</v>
      </c>
      <c r="E502" s="3">
        <v>110.0</v>
      </c>
      <c r="F502" s="3">
        <v>213.0</v>
      </c>
      <c r="G502" s="3">
        <v>2.0</v>
      </c>
      <c r="H502" s="3" t="s">
        <v>1467</v>
      </c>
      <c r="I502" s="6">
        <v>16.0</v>
      </c>
      <c r="J502" s="6">
        <v>11.0</v>
      </c>
      <c r="K502" s="6">
        <v>10.0</v>
      </c>
      <c r="L502" s="6">
        <v>16.0</v>
      </c>
      <c r="M502" s="6">
        <v>11.0</v>
      </c>
      <c r="N502" s="6">
        <v>23.0</v>
      </c>
      <c r="O502" s="6"/>
      <c r="P502" s="6">
        <v>11.0</v>
      </c>
      <c r="Q502" s="6">
        <v>12.0</v>
      </c>
    </row>
    <row r="503" ht="15.75" customHeight="1">
      <c r="A503" s="7">
        <v>5.47006045E8</v>
      </c>
      <c r="B503" s="6" t="s">
        <v>680</v>
      </c>
      <c r="C503" s="6" t="s">
        <v>708</v>
      </c>
      <c r="D503" s="3">
        <v>1.0</v>
      </c>
      <c r="E503" s="3">
        <v>136.0</v>
      </c>
      <c r="F503" s="3">
        <v>213.0</v>
      </c>
      <c r="G503" s="3">
        <v>3.0</v>
      </c>
      <c r="H503" s="3" t="s">
        <v>1465</v>
      </c>
      <c r="I503" s="6">
        <v>17.0</v>
      </c>
      <c r="J503" s="6">
        <v>15.0</v>
      </c>
      <c r="K503" s="6">
        <v>11.0</v>
      </c>
      <c r="L503" s="6">
        <v>18.0</v>
      </c>
      <c r="M503" s="6">
        <v>12.0</v>
      </c>
      <c r="N503" s="6">
        <v>30.0</v>
      </c>
      <c r="O503" s="6"/>
      <c r="P503" s="6">
        <v>11.0</v>
      </c>
      <c r="Q503" s="6">
        <v>22.0</v>
      </c>
    </row>
    <row r="504" ht="15.75" customHeight="1">
      <c r="A504" s="7">
        <v>5.47006359E8</v>
      </c>
      <c r="B504" s="6" t="s">
        <v>680</v>
      </c>
      <c r="C504" s="6" t="s">
        <v>709</v>
      </c>
      <c r="D504" s="3">
        <v>1.0</v>
      </c>
      <c r="E504" s="3">
        <v>124.0</v>
      </c>
      <c r="F504" s="3">
        <v>213.0</v>
      </c>
      <c r="G504" s="3">
        <v>2.0</v>
      </c>
      <c r="H504" s="3" t="s">
        <v>1467</v>
      </c>
      <c r="I504" s="6">
        <v>21.0</v>
      </c>
      <c r="J504" s="6">
        <v>10.0</v>
      </c>
      <c r="K504" s="6">
        <v>12.0</v>
      </c>
      <c r="L504" s="6">
        <v>17.0</v>
      </c>
      <c r="M504" s="6">
        <v>11.0</v>
      </c>
      <c r="N504" s="6">
        <v>32.0</v>
      </c>
      <c r="O504" s="6"/>
      <c r="P504" s="6">
        <v>6.0</v>
      </c>
      <c r="Q504" s="6">
        <v>15.0</v>
      </c>
    </row>
    <row r="505" ht="15.75" customHeight="1">
      <c r="A505" s="7">
        <v>5.17000021E8</v>
      </c>
      <c r="B505" s="6" t="s">
        <v>680</v>
      </c>
      <c r="C505" s="6" t="s">
        <v>710</v>
      </c>
      <c r="D505" s="3">
        <v>1.0</v>
      </c>
      <c r="E505" s="3">
        <v>124.0</v>
      </c>
      <c r="F505" s="3">
        <v>213.0</v>
      </c>
      <c r="G505" s="3">
        <v>3.0</v>
      </c>
      <c r="H505" s="3" t="s">
        <v>1465</v>
      </c>
      <c r="I505" s="6">
        <v>18.0</v>
      </c>
      <c r="J505" s="6">
        <v>12.0</v>
      </c>
      <c r="K505" s="6">
        <v>11.0</v>
      </c>
      <c r="L505" s="6">
        <v>15.0</v>
      </c>
      <c r="M505" s="6">
        <v>14.0</v>
      </c>
      <c r="N505" s="6">
        <v>28.0</v>
      </c>
      <c r="O505" s="6"/>
      <c r="P505" s="6">
        <v>10.0</v>
      </c>
      <c r="Q505" s="6">
        <v>16.0</v>
      </c>
    </row>
    <row r="506" ht="15.75" customHeight="1">
      <c r="A506" s="7">
        <v>5.17011954E8</v>
      </c>
      <c r="B506" s="6" t="s">
        <v>680</v>
      </c>
      <c r="C506" s="6" t="s">
        <v>711</v>
      </c>
      <c r="D506" s="3">
        <v>1.0</v>
      </c>
      <c r="E506" s="3">
        <v>114.0</v>
      </c>
      <c r="F506" s="3">
        <v>213.0</v>
      </c>
      <c r="G506" s="3">
        <v>2.0</v>
      </c>
      <c r="H506" s="3" t="s">
        <v>1467</v>
      </c>
      <c r="I506" s="6">
        <v>12.0</v>
      </c>
      <c r="J506" s="6">
        <v>14.0</v>
      </c>
      <c r="K506" s="6">
        <v>10.0</v>
      </c>
      <c r="L506" s="6">
        <v>17.0</v>
      </c>
      <c r="M506" s="6">
        <v>13.0</v>
      </c>
      <c r="N506" s="6">
        <v>29.0</v>
      </c>
      <c r="O506" s="6"/>
      <c r="P506" s="6">
        <v>7.0</v>
      </c>
      <c r="Q506" s="6">
        <v>12.0</v>
      </c>
    </row>
    <row r="507" ht="15.75" customHeight="1">
      <c r="A507" s="7">
        <v>5.17015772E8</v>
      </c>
      <c r="B507" s="6" t="s">
        <v>680</v>
      </c>
      <c r="C507" s="6" t="s">
        <v>712</v>
      </c>
      <c r="D507" s="3">
        <v>6.0</v>
      </c>
      <c r="E507" s="3">
        <v>138.0</v>
      </c>
      <c r="F507" s="3">
        <v>192.0</v>
      </c>
      <c r="G507" s="3">
        <v>3.0</v>
      </c>
      <c r="H507" s="3" t="s">
        <v>1465</v>
      </c>
      <c r="I507" s="6">
        <v>19.0</v>
      </c>
      <c r="J507" s="6">
        <v>15.0</v>
      </c>
      <c r="K507" s="6">
        <v>12.0</v>
      </c>
      <c r="L507" s="6">
        <v>19.0</v>
      </c>
      <c r="M507" s="6">
        <v>16.0</v>
      </c>
      <c r="N507" s="6">
        <v>26.0</v>
      </c>
      <c r="O507" s="6"/>
      <c r="P507" s="6">
        <v>10.0</v>
      </c>
      <c r="Q507" s="6">
        <v>21.0</v>
      </c>
    </row>
    <row r="508" ht="15.75" customHeight="1">
      <c r="A508" s="7">
        <v>5.4700602E8</v>
      </c>
      <c r="B508" s="6" t="s">
        <v>680</v>
      </c>
      <c r="C508" s="6" t="s">
        <v>713</v>
      </c>
      <c r="D508" s="3">
        <v>1.0</v>
      </c>
      <c r="E508" s="3">
        <v>138.0</v>
      </c>
      <c r="F508" s="3">
        <v>213.0</v>
      </c>
      <c r="G508" s="3">
        <v>2.0</v>
      </c>
      <c r="H508" s="3" t="s">
        <v>1467</v>
      </c>
      <c r="I508" s="6">
        <v>25.0</v>
      </c>
      <c r="J508" s="6">
        <v>13.0</v>
      </c>
      <c r="K508" s="6">
        <v>14.0</v>
      </c>
      <c r="L508" s="6">
        <v>16.0</v>
      </c>
      <c r="M508" s="6">
        <v>11.0</v>
      </c>
      <c r="N508" s="6">
        <v>34.0</v>
      </c>
      <c r="O508" s="6"/>
      <c r="P508" s="6">
        <v>9.0</v>
      </c>
      <c r="Q508" s="6">
        <v>16.0</v>
      </c>
    </row>
    <row r="509" ht="15.75" customHeight="1">
      <c r="A509" s="7">
        <v>5.17013006E8</v>
      </c>
      <c r="B509" s="6" t="s">
        <v>680</v>
      </c>
      <c r="C509" s="6" t="s">
        <v>714</v>
      </c>
      <c r="D509" s="3">
        <v>1.0</v>
      </c>
      <c r="E509" s="3">
        <v>130.0</v>
      </c>
      <c r="F509" s="3">
        <v>213.0</v>
      </c>
      <c r="G509" s="3">
        <v>3.0</v>
      </c>
      <c r="H509" s="3" t="s">
        <v>1465</v>
      </c>
      <c r="I509" s="6">
        <v>21.0</v>
      </c>
      <c r="J509" s="6">
        <v>11.0</v>
      </c>
      <c r="K509" s="6">
        <v>10.0</v>
      </c>
      <c r="L509" s="6">
        <v>20.0</v>
      </c>
      <c r="M509" s="6">
        <v>12.0</v>
      </c>
      <c r="N509" s="6">
        <v>31.0</v>
      </c>
      <c r="O509" s="6"/>
      <c r="P509" s="6">
        <v>9.0</v>
      </c>
      <c r="Q509" s="6">
        <v>16.0</v>
      </c>
    </row>
    <row r="510" ht="15.75" customHeight="1">
      <c r="A510" s="7">
        <v>5.47005965E8</v>
      </c>
      <c r="B510" s="6" t="s">
        <v>680</v>
      </c>
      <c r="C510" s="6" t="s">
        <v>715</v>
      </c>
      <c r="D510" s="3">
        <v>1.0</v>
      </c>
      <c r="E510" s="3">
        <v>141.0</v>
      </c>
      <c r="F510" s="3">
        <v>213.0</v>
      </c>
      <c r="G510" s="3">
        <v>3.0</v>
      </c>
      <c r="H510" s="3" t="s">
        <v>1465</v>
      </c>
      <c r="I510" s="6">
        <v>23.0</v>
      </c>
      <c r="J510" s="6">
        <v>13.0</v>
      </c>
      <c r="K510" s="6">
        <v>16.0</v>
      </c>
      <c r="L510" s="6">
        <v>16.0</v>
      </c>
      <c r="M510" s="6">
        <v>14.0</v>
      </c>
      <c r="N510" s="6">
        <v>29.0</v>
      </c>
      <c r="O510" s="6"/>
      <c r="P510" s="6">
        <v>11.0</v>
      </c>
      <c r="Q510" s="6">
        <v>19.0</v>
      </c>
    </row>
    <row r="511" ht="15.75" customHeight="1">
      <c r="A511" s="7">
        <v>5.17015613E8</v>
      </c>
      <c r="B511" s="6" t="s">
        <v>680</v>
      </c>
      <c r="C511" s="6" t="s">
        <v>716</v>
      </c>
      <c r="D511" s="3">
        <v>1.0</v>
      </c>
      <c r="E511" s="3">
        <v>158.0</v>
      </c>
      <c r="F511" s="3">
        <v>213.0</v>
      </c>
      <c r="G511" s="3">
        <v>3.0</v>
      </c>
      <c r="H511" s="3" t="s">
        <v>1465</v>
      </c>
      <c r="I511" s="6">
        <v>26.0</v>
      </c>
      <c r="J511" s="6">
        <v>15.0</v>
      </c>
      <c r="K511" s="6">
        <v>14.0</v>
      </c>
      <c r="L511" s="6">
        <v>18.0</v>
      </c>
      <c r="M511" s="6">
        <v>15.0</v>
      </c>
      <c r="N511" s="6">
        <v>39.0</v>
      </c>
      <c r="O511" s="6"/>
      <c r="P511" s="6">
        <v>11.0</v>
      </c>
      <c r="Q511" s="6">
        <v>20.0</v>
      </c>
    </row>
    <row r="512" ht="15.75" customHeight="1">
      <c r="A512" s="7">
        <v>5.47006158E8</v>
      </c>
      <c r="B512" s="6" t="s">
        <v>680</v>
      </c>
      <c r="C512" s="6" t="s">
        <v>717</v>
      </c>
      <c r="D512" s="3">
        <v>6.0</v>
      </c>
      <c r="E512" s="3">
        <v>131.0</v>
      </c>
      <c r="F512" s="3">
        <v>192.0</v>
      </c>
      <c r="G512" s="3">
        <v>3.0</v>
      </c>
      <c r="H512" s="3" t="s">
        <v>1465</v>
      </c>
      <c r="I512" s="6">
        <v>22.0</v>
      </c>
      <c r="J512" s="6">
        <v>17.0</v>
      </c>
      <c r="K512" s="6">
        <v>12.0</v>
      </c>
      <c r="L512" s="6">
        <v>17.0</v>
      </c>
      <c r="M512" s="6">
        <v>14.0</v>
      </c>
      <c r="N512" s="6">
        <v>18.0</v>
      </c>
      <c r="O512" s="6"/>
      <c r="P512" s="6">
        <v>11.0</v>
      </c>
      <c r="Q512" s="6">
        <v>20.0</v>
      </c>
    </row>
    <row r="513" ht="15.75" customHeight="1">
      <c r="A513" s="7">
        <v>5.47005997E8</v>
      </c>
      <c r="B513" s="6" t="s">
        <v>680</v>
      </c>
      <c r="C513" s="6" t="s">
        <v>718</v>
      </c>
      <c r="D513" s="3">
        <v>5.0</v>
      </c>
      <c r="E513" s="3">
        <v>141.0</v>
      </c>
      <c r="F513" s="3">
        <v>208.0</v>
      </c>
      <c r="G513" s="3">
        <v>3.0</v>
      </c>
      <c r="H513" s="3" t="s">
        <v>1465</v>
      </c>
      <c r="I513" s="6">
        <v>22.0</v>
      </c>
      <c r="J513" s="6">
        <v>16.0</v>
      </c>
      <c r="K513" s="6">
        <v>13.0</v>
      </c>
      <c r="L513" s="6">
        <v>19.0</v>
      </c>
      <c r="M513" s="6">
        <v>14.0</v>
      </c>
      <c r="N513" s="6">
        <v>26.0</v>
      </c>
      <c r="O513" s="6"/>
      <c r="P513" s="6">
        <v>10.0</v>
      </c>
      <c r="Q513" s="6">
        <v>21.0</v>
      </c>
    </row>
    <row r="514" ht="15.75" customHeight="1">
      <c r="A514" s="7">
        <v>5.1701562E8</v>
      </c>
      <c r="B514" s="6" t="s">
        <v>680</v>
      </c>
      <c r="C514" s="6" t="s">
        <v>719</v>
      </c>
      <c r="D514" s="3">
        <v>5.0</v>
      </c>
      <c r="E514" s="3">
        <v>84.0</v>
      </c>
      <c r="F514" s="3">
        <v>208.0</v>
      </c>
      <c r="G514" s="3">
        <v>2.0</v>
      </c>
      <c r="H514" s="3" t="s">
        <v>1467</v>
      </c>
      <c r="I514" s="6">
        <v>12.0</v>
      </c>
      <c r="J514" s="6">
        <v>9.0</v>
      </c>
      <c r="K514" s="6">
        <v>9.0</v>
      </c>
      <c r="L514" s="6">
        <v>12.0</v>
      </c>
      <c r="M514" s="6">
        <v>7.0</v>
      </c>
      <c r="N514" s="6">
        <v>18.0</v>
      </c>
      <c r="O514" s="6"/>
      <c r="P514" s="6">
        <v>5.0</v>
      </c>
      <c r="Q514" s="6">
        <v>12.0</v>
      </c>
    </row>
    <row r="515" ht="15.75" customHeight="1">
      <c r="A515" s="7">
        <v>5.17011591E8</v>
      </c>
      <c r="B515" s="6" t="s">
        <v>680</v>
      </c>
      <c r="C515" s="6" t="s">
        <v>720</v>
      </c>
      <c r="D515" s="3">
        <v>1.0</v>
      </c>
      <c r="E515" s="3">
        <v>173.0</v>
      </c>
      <c r="F515" s="3">
        <v>213.0</v>
      </c>
      <c r="G515" s="3">
        <v>3.0</v>
      </c>
      <c r="H515" s="3" t="s">
        <v>1465</v>
      </c>
      <c r="I515" s="6">
        <v>22.0</v>
      </c>
      <c r="J515" s="6">
        <v>20.0</v>
      </c>
      <c r="K515" s="6">
        <v>17.0</v>
      </c>
      <c r="L515" s="6">
        <v>20.0</v>
      </c>
      <c r="M515" s="6">
        <v>19.0</v>
      </c>
      <c r="N515" s="6">
        <v>38.0</v>
      </c>
      <c r="O515" s="6"/>
      <c r="P515" s="6">
        <v>13.0</v>
      </c>
      <c r="Q515" s="6">
        <v>24.0</v>
      </c>
    </row>
    <row r="516" ht="15.75" customHeight="1">
      <c r="A516" s="7">
        <v>5.47005838E8</v>
      </c>
      <c r="B516" s="6" t="s">
        <v>680</v>
      </c>
      <c r="C516" s="6" t="s">
        <v>721</v>
      </c>
      <c r="D516" s="3">
        <v>5.0</v>
      </c>
      <c r="E516" s="3">
        <v>114.0</v>
      </c>
      <c r="F516" s="3">
        <v>208.0</v>
      </c>
      <c r="G516" s="3">
        <v>2.0</v>
      </c>
      <c r="H516" s="3" t="s">
        <v>1467</v>
      </c>
      <c r="I516" s="6">
        <v>12.0</v>
      </c>
      <c r="J516" s="6">
        <v>11.0</v>
      </c>
      <c r="K516" s="6">
        <v>13.0</v>
      </c>
      <c r="L516" s="6">
        <v>18.0</v>
      </c>
      <c r="M516" s="6">
        <v>13.0</v>
      </c>
      <c r="N516" s="6">
        <v>21.0</v>
      </c>
      <c r="O516" s="6"/>
      <c r="P516" s="6">
        <v>10.0</v>
      </c>
      <c r="Q516" s="6">
        <v>16.0</v>
      </c>
    </row>
    <row r="517" ht="15.75" customHeight="1">
      <c r="A517" s="7">
        <v>5.17008207E8</v>
      </c>
      <c r="B517" s="6" t="s">
        <v>680</v>
      </c>
      <c r="C517" s="6" t="s">
        <v>722</v>
      </c>
      <c r="D517" s="3">
        <v>1.0</v>
      </c>
      <c r="E517" s="3">
        <v>126.0</v>
      </c>
      <c r="F517" s="3">
        <v>213.0</v>
      </c>
      <c r="G517" s="3">
        <v>2.0</v>
      </c>
      <c r="H517" s="3" t="s">
        <v>1467</v>
      </c>
      <c r="I517" s="6">
        <v>21.0</v>
      </c>
      <c r="J517" s="6">
        <v>14.0</v>
      </c>
      <c r="K517" s="6">
        <v>8.0</v>
      </c>
      <c r="L517" s="6">
        <v>14.0</v>
      </c>
      <c r="M517" s="6">
        <v>13.0</v>
      </c>
      <c r="N517" s="6">
        <v>32.0</v>
      </c>
      <c r="O517" s="6"/>
      <c r="P517" s="6">
        <v>8.0</v>
      </c>
      <c r="Q517" s="6">
        <v>16.0</v>
      </c>
    </row>
    <row r="518" ht="15.75" customHeight="1">
      <c r="A518" s="7">
        <v>5.47006366E8</v>
      </c>
      <c r="B518" s="6" t="s">
        <v>680</v>
      </c>
      <c r="C518" s="6" t="s">
        <v>723</v>
      </c>
      <c r="D518" s="3">
        <v>1.0</v>
      </c>
      <c r="E518" s="3">
        <v>151.0</v>
      </c>
      <c r="F518" s="3">
        <v>213.0</v>
      </c>
      <c r="G518" s="3">
        <v>3.0</v>
      </c>
      <c r="H518" s="3" t="s">
        <v>1465</v>
      </c>
      <c r="I518" s="6">
        <v>20.0</v>
      </c>
      <c r="J518" s="6">
        <v>14.0</v>
      </c>
      <c r="K518" s="6">
        <v>14.0</v>
      </c>
      <c r="L518" s="6">
        <v>19.0</v>
      </c>
      <c r="M518" s="6">
        <v>17.0</v>
      </c>
      <c r="N518" s="6">
        <v>36.0</v>
      </c>
      <c r="O518" s="6"/>
      <c r="P518" s="6">
        <v>10.0</v>
      </c>
      <c r="Q518" s="6">
        <v>21.0</v>
      </c>
    </row>
    <row r="519" ht="15.75" customHeight="1">
      <c r="A519" s="7">
        <v>5.18001606E8</v>
      </c>
      <c r="B519" s="6" t="s">
        <v>724</v>
      </c>
      <c r="C519" s="6" t="s">
        <v>725</v>
      </c>
      <c r="D519" s="3">
        <v>6.0</v>
      </c>
      <c r="E519" s="3">
        <v>154.0</v>
      </c>
      <c r="F519" s="3">
        <v>192.0</v>
      </c>
      <c r="G519" s="3">
        <v>3.0</v>
      </c>
      <c r="H519" s="3" t="s">
        <v>1465</v>
      </c>
      <c r="I519" s="6">
        <v>23.0</v>
      </c>
      <c r="J519" s="6">
        <v>17.0</v>
      </c>
      <c r="K519" s="6">
        <v>16.0</v>
      </c>
      <c r="L519" s="6">
        <v>19.0</v>
      </c>
      <c r="M519" s="6">
        <v>17.0</v>
      </c>
      <c r="N519" s="6">
        <v>23.0</v>
      </c>
      <c r="O519" s="6"/>
      <c r="P519" s="6">
        <v>13.0</v>
      </c>
      <c r="Q519" s="6">
        <v>26.0</v>
      </c>
    </row>
    <row r="520" ht="15.75" customHeight="1">
      <c r="A520" s="7">
        <v>5.18001564E8</v>
      </c>
      <c r="B520" s="6" t="s">
        <v>724</v>
      </c>
      <c r="C520" s="6" t="s">
        <v>726</v>
      </c>
      <c r="D520" s="3">
        <v>1.0</v>
      </c>
      <c r="E520" s="3">
        <v>100.0</v>
      </c>
      <c r="F520" s="3">
        <v>213.0</v>
      </c>
      <c r="G520" s="3">
        <v>1.0</v>
      </c>
      <c r="H520" s="3" t="s">
        <v>1468</v>
      </c>
      <c r="I520" s="6">
        <v>22.0</v>
      </c>
      <c r="J520" s="6">
        <v>12.0</v>
      </c>
      <c r="K520" s="6">
        <v>0.0</v>
      </c>
      <c r="L520" s="6">
        <v>19.0</v>
      </c>
      <c r="M520" s="6">
        <v>17.0</v>
      </c>
      <c r="N520" s="6">
        <v>0.0</v>
      </c>
      <c r="O520" s="6"/>
      <c r="P520" s="6">
        <v>13.0</v>
      </c>
      <c r="Q520" s="6">
        <v>17.0</v>
      </c>
    </row>
    <row r="521" ht="15.75" customHeight="1">
      <c r="A521" s="7">
        <v>5.1800162E8</v>
      </c>
      <c r="B521" s="6" t="s">
        <v>724</v>
      </c>
      <c r="C521" s="6" t="s">
        <v>727</v>
      </c>
      <c r="D521" s="3">
        <v>2.0</v>
      </c>
      <c r="E521" s="3">
        <v>134.0</v>
      </c>
      <c r="F521" s="3">
        <v>197.0</v>
      </c>
      <c r="G521" s="3">
        <v>3.0</v>
      </c>
      <c r="H521" s="3" t="s">
        <v>1465</v>
      </c>
      <c r="I521" s="6">
        <v>17.0</v>
      </c>
      <c r="J521" s="6">
        <v>21.0</v>
      </c>
      <c r="K521" s="6">
        <v>13.0</v>
      </c>
      <c r="L521" s="6">
        <v>16.0</v>
      </c>
      <c r="M521" s="6">
        <v>16.0</v>
      </c>
      <c r="N521" s="6">
        <v>21.0</v>
      </c>
      <c r="O521" s="6"/>
      <c r="P521" s="6">
        <v>8.0</v>
      </c>
      <c r="Q521" s="6">
        <v>22.0</v>
      </c>
    </row>
    <row r="522" ht="15.75" customHeight="1">
      <c r="A522" s="7">
        <v>5.1800154E8</v>
      </c>
      <c r="B522" s="6" t="s">
        <v>724</v>
      </c>
      <c r="C522" s="6" t="s">
        <v>728</v>
      </c>
      <c r="D522" s="3">
        <v>2.0</v>
      </c>
      <c r="E522" s="3">
        <v>139.0</v>
      </c>
      <c r="F522" s="3">
        <v>197.0</v>
      </c>
      <c r="G522" s="3">
        <v>3.0</v>
      </c>
      <c r="H522" s="3" t="s">
        <v>1465</v>
      </c>
      <c r="I522" s="6">
        <v>25.0</v>
      </c>
      <c r="J522" s="6">
        <v>17.0</v>
      </c>
      <c r="K522" s="6">
        <v>14.0</v>
      </c>
      <c r="L522" s="6">
        <v>15.0</v>
      </c>
      <c r="M522" s="6">
        <v>14.0</v>
      </c>
      <c r="N522" s="6">
        <v>27.0</v>
      </c>
      <c r="O522" s="6"/>
      <c r="P522" s="6">
        <v>10.0</v>
      </c>
      <c r="Q522" s="6">
        <v>17.0</v>
      </c>
    </row>
    <row r="523" ht="15.75" customHeight="1">
      <c r="A523" s="7">
        <v>5.18001557E8</v>
      </c>
      <c r="B523" s="6" t="s">
        <v>724</v>
      </c>
      <c r="C523" s="6" t="s">
        <v>729</v>
      </c>
      <c r="D523" s="3">
        <v>5.0</v>
      </c>
      <c r="E523" s="3">
        <v>151.0</v>
      </c>
      <c r="F523" s="3">
        <v>208.0</v>
      </c>
      <c r="G523" s="3">
        <v>3.0</v>
      </c>
      <c r="H523" s="3" t="s">
        <v>1465</v>
      </c>
      <c r="I523" s="6">
        <v>22.0</v>
      </c>
      <c r="J523" s="6">
        <v>18.0</v>
      </c>
      <c r="K523" s="6">
        <v>13.0</v>
      </c>
      <c r="L523" s="6">
        <v>16.0</v>
      </c>
      <c r="M523" s="6">
        <v>17.0</v>
      </c>
      <c r="N523" s="6">
        <v>32.0</v>
      </c>
      <c r="O523" s="6"/>
      <c r="P523" s="6">
        <v>12.0</v>
      </c>
      <c r="Q523" s="6">
        <v>21.0</v>
      </c>
    </row>
    <row r="524" ht="15.75" customHeight="1">
      <c r="A524" s="7">
        <v>5.18002198E8</v>
      </c>
      <c r="B524" s="6" t="s">
        <v>724</v>
      </c>
      <c r="C524" s="6" t="s">
        <v>730</v>
      </c>
      <c r="D524" s="3">
        <v>2.0</v>
      </c>
      <c r="E524" s="3">
        <v>179.0</v>
      </c>
      <c r="F524" s="3">
        <v>197.0</v>
      </c>
      <c r="G524" s="3">
        <v>4.0</v>
      </c>
      <c r="H524" s="3" t="s">
        <v>1466</v>
      </c>
      <c r="I524" s="6">
        <v>25.0</v>
      </c>
      <c r="J524" s="6">
        <v>21.0</v>
      </c>
      <c r="K524" s="6">
        <v>17.0</v>
      </c>
      <c r="L524" s="6">
        <v>21.0</v>
      </c>
      <c r="M524" s="6">
        <v>18.0</v>
      </c>
      <c r="N524" s="6">
        <v>34.0</v>
      </c>
      <c r="O524" s="6"/>
      <c r="P524" s="6">
        <v>14.0</v>
      </c>
      <c r="Q524" s="6">
        <v>29.0</v>
      </c>
    </row>
    <row r="525" ht="15.75" customHeight="1">
      <c r="A525" s="7">
        <v>5.1800125E8</v>
      </c>
      <c r="B525" s="6" t="s">
        <v>724</v>
      </c>
      <c r="C525" s="6" t="s">
        <v>731</v>
      </c>
      <c r="D525" s="3">
        <v>1.0</v>
      </c>
      <c r="E525" s="3">
        <v>139.0</v>
      </c>
      <c r="F525" s="3">
        <v>213.0</v>
      </c>
      <c r="G525" s="3">
        <v>3.0</v>
      </c>
      <c r="H525" s="3" t="s">
        <v>1465</v>
      </c>
      <c r="I525" s="6">
        <v>23.0</v>
      </c>
      <c r="J525" s="6">
        <v>15.0</v>
      </c>
      <c r="K525" s="6">
        <v>12.0</v>
      </c>
      <c r="L525" s="6">
        <v>16.0</v>
      </c>
      <c r="M525" s="6">
        <v>16.0</v>
      </c>
      <c r="N525" s="6">
        <v>32.0</v>
      </c>
      <c r="O525" s="6"/>
      <c r="P525" s="6">
        <v>10.0</v>
      </c>
      <c r="Q525" s="6">
        <v>15.0</v>
      </c>
    </row>
    <row r="526" ht="15.75" customHeight="1">
      <c r="A526" s="7">
        <v>5.1800129E8</v>
      </c>
      <c r="B526" s="6" t="s">
        <v>724</v>
      </c>
      <c r="C526" s="6" t="s">
        <v>732</v>
      </c>
      <c r="D526" s="3">
        <v>2.0</v>
      </c>
      <c r="E526" s="3">
        <v>115.0</v>
      </c>
      <c r="F526" s="3">
        <v>197.0</v>
      </c>
      <c r="G526" s="3">
        <v>2.0</v>
      </c>
      <c r="H526" s="3" t="s">
        <v>1467</v>
      </c>
      <c r="I526" s="6">
        <v>14.0</v>
      </c>
      <c r="J526" s="6">
        <v>13.0</v>
      </c>
      <c r="K526" s="6">
        <v>10.0</v>
      </c>
      <c r="L526" s="6">
        <v>16.0</v>
      </c>
      <c r="M526" s="6">
        <v>14.0</v>
      </c>
      <c r="N526" s="6">
        <v>27.0</v>
      </c>
      <c r="O526" s="6"/>
      <c r="P526" s="6">
        <v>6.0</v>
      </c>
      <c r="Q526" s="6">
        <v>15.0</v>
      </c>
    </row>
    <row r="527" ht="15.75" customHeight="1">
      <c r="A527" s="7">
        <v>5.1800149E8</v>
      </c>
      <c r="B527" s="6" t="s">
        <v>724</v>
      </c>
      <c r="C527" s="6" t="s">
        <v>733</v>
      </c>
      <c r="D527" s="3">
        <v>6.0</v>
      </c>
      <c r="E527" s="3">
        <v>120.0</v>
      </c>
      <c r="F527" s="3">
        <v>192.0</v>
      </c>
      <c r="G527" s="3">
        <v>1.0</v>
      </c>
      <c r="H527" s="3" t="s">
        <v>1468</v>
      </c>
      <c r="I527" s="6">
        <v>20.0</v>
      </c>
      <c r="J527" s="6">
        <v>18.0</v>
      </c>
      <c r="K527" s="6">
        <v>0.0</v>
      </c>
      <c r="L527" s="6">
        <v>17.0</v>
      </c>
      <c r="M527" s="6">
        <v>11.0</v>
      </c>
      <c r="N527" s="6">
        <v>20.0</v>
      </c>
      <c r="O527" s="6"/>
      <c r="P527" s="6">
        <v>14.0</v>
      </c>
      <c r="Q527" s="6">
        <v>20.0</v>
      </c>
    </row>
    <row r="528" ht="15.75" customHeight="1">
      <c r="A528" s="7">
        <v>5.1800149E8</v>
      </c>
      <c r="B528" s="6" t="s">
        <v>724</v>
      </c>
      <c r="C528" s="6" t="s">
        <v>733</v>
      </c>
      <c r="D528" s="3">
        <v>5.0</v>
      </c>
      <c r="E528" s="3">
        <v>71.0</v>
      </c>
      <c r="F528" s="3">
        <v>208.0</v>
      </c>
      <c r="G528" s="3">
        <v>1.0</v>
      </c>
      <c r="H528" s="3" t="s">
        <v>1468</v>
      </c>
      <c r="I528" s="6">
        <v>0.0</v>
      </c>
      <c r="J528" s="6">
        <v>16.0</v>
      </c>
      <c r="K528" s="6">
        <v>0.0</v>
      </c>
      <c r="L528" s="6">
        <v>15.0</v>
      </c>
      <c r="M528" s="6">
        <v>13.0</v>
      </c>
      <c r="N528" s="6">
        <v>0.0</v>
      </c>
      <c r="O528" s="6"/>
      <c r="P528" s="6">
        <v>11.0</v>
      </c>
      <c r="Q528" s="6">
        <v>16.0</v>
      </c>
    </row>
    <row r="529" ht="15.75" customHeight="1">
      <c r="A529" s="7">
        <v>5.18001483E8</v>
      </c>
      <c r="B529" s="6" t="s">
        <v>724</v>
      </c>
      <c r="C529" s="6" t="s">
        <v>734</v>
      </c>
      <c r="D529" s="3">
        <v>3.0</v>
      </c>
      <c r="E529" s="3">
        <v>136.0</v>
      </c>
      <c r="F529" s="3">
        <v>182.0</v>
      </c>
      <c r="G529" s="3">
        <v>3.0</v>
      </c>
      <c r="H529" s="3" t="s">
        <v>1465</v>
      </c>
      <c r="I529" s="6">
        <v>24.0</v>
      </c>
      <c r="J529" s="6">
        <v>20.0</v>
      </c>
      <c r="K529" s="6">
        <v>15.0</v>
      </c>
      <c r="L529" s="6">
        <v>14.0</v>
      </c>
      <c r="M529" s="6">
        <v>15.0</v>
      </c>
      <c r="N529" s="6">
        <v>31.0</v>
      </c>
      <c r="O529" s="6"/>
      <c r="P529" s="6">
        <v>1.0</v>
      </c>
      <c r="Q529" s="6">
        <v>16.0</v>
      </c>
    </row>
    <row r="530" ht="15.75" customHeight="1">
      <c r="A530" s="7">
        <v>5.18001589E8</v>
      </c>
      <c r="B530" s="6" t="s">
        <v>724</v>
      </c>
      <c r="C530" s="6" t="s">
        <v>735</v>
      </c>
      <c r="D530" s="3">
        <v>6.0</v>
      </c>
      <c r="E530" s="3">
        <v>133.0</v>
      </c>
      <c r="F530" s="3">
        <v>192.0</v>
      </c>
      <c r="G530" s="3">
        <v>1.0</v>
      </c>
      <c r="H530" s="3" t="s">
        <v>1468</v>
      </c>
      <c r="I530" s="6">
        <v>22.0</v>
      </c>
      <c r="J530" s="6">
        <v>21.0</v>
      </c>
      <c r="K530" s="6">
        <v>0.0</v>
      </c>
      <c r="L530" s="6">
        <v>19.0</v>
      </c>
      <c r="M530" s="6">
        <v>15.0</v>
      </c>
      <c r="N530" s="6">
        <v>27.0</v>
      </c>
      <c r="O530" s="6"/>
      <c r="P530" s="6">
        <v>12.0</v>
      </c>
      <c r="Q530" s="6">
        <v>17.0</v>
      </c>
    </row>
    <row r="531" ht="15.75" customHeight="1">
      <c r="A531" s="7">
        <v>5.18001589E8</v>
      </c>
      <c r="B531" s="6" t="s">
        <v>724</v>
      </c>
      <c r="C531" s="6" t="s">
        <v>735</v>
      </c>
      <c r="D531" s="3">
        <v>8.0</v>
      </c>
      <c r="E531" s="3">
        <v>111.0</v>
      </c>
      <c r="F531" s="3">
        <v>190.0</v>
      </c>
      <c r="G531" s="3">
        <v>1.0</v>
      </c>
      <c r="H531" s="3" t="s">
        <v>1468</v>
      </c>
      <c r="I531" s="6">
        <v>28.0</v>
      </c>
      <c r="J531" s="6">
        <v>0.0</v>
      </c>
      <c r="K531" s="6">
        <v>0.0</v>
      </c>
      <c r="L531" s="6">
        <v>20.0</v>
      </c>
      <c r="M531" s="6">
        <v>0.0</v>
      </c>
      <c r="N531" s="6">
        <v>29.0</v>
      </c>
      <c r="O531" s="6"/>
      <c r="P531" s="6">
        <v>12.0</v>
      </c>
      <c r="Q531" s="6">
        <v>22.0</v>
      </c>
    </row>
    <row r="532" ht="15.75" customHeight="1">
      <c r="A532" s="7">
        <v>5.18001596E8</v>
      </c>
      <c r="B532" s="6" t="s">
        <v>724</v>
      </c>
      <c r="C532" s="6" t="s">
        <v>736</v>
      </c>
      <c r="D532" s="3">
        <v>2.0</v>
      </c>
      <c r="E532" s="3">
        <v>121.0</v>
      </c>
      <c r="F532" s="3">
        <v>197.0</v>
      </c>
      <c r="G532" s="3">
        <v>1.0</v>
      </c>
      <c r="H532" s="3" t="s">
        <v>1468</v>
      </c>
      <c r="I532" s="6">
        <v>0.0</v>
      </c>
      <c r="J532" s="6">
        <v>18.0</v>
      </c>
      <c r="K532" s="6">
        <v>14.0</v>
      </c>
      <c r="L532" s="6">
        <v>17.0</v>
      </c>
      <c r="M532" s="6">
        <v>15.0</v>
      </c>
      <c r="N532" s="6">
        <v>25.0</v>
      </c>
      <c r="O532" s="6"/>
      <c r="P532" s="6">
        <v>9.0</v>
      </c>
      <c r="Q532" s="6">
        <v>23.0</v>
      </c>
    </row>
    <row r="533" ht="15.75" customHeight="1">
      <c r="A533" s="7">
        <v>5.18001596E8</v>
      </c>
      <c r="B533" s="6" t="s">
        <v>724</v>
      </c>
      <c r="C533" s="6" t="s">
        <v>736</v>
      </c>
      <c r="D533" s="3">
        <v>1.0</v>
      </c>
      <c r="E533" s="3">
        <v>158.0</v>
      </c>
      <c r="F533" s="3">
        <v>213.0</v>
      </c>
      <c r="G533" s="3">
        <v>3.0</v>
      </c>
      <c r="H533" s="3" t="s">
        <v>1465</v>
      </c>
      <c r="I533" s="6">
        <v>24.0</v>
      </c>
      <c r="J533" s="6">
        <v>17.0</v>
      </c>
      <c r="K533" s="6">
        <v>17.0</v>
      </c>
      <c r="L533" s="6">
        <v>17.0</v>
      </c>
      <c r="M533" s="6">
        <v>16.0</v>
      </c>
      <c r="N533" s="6">
        <v>34.0</v>
      </c>
      <c r="O533" s="6"/>
      <c r="P533" s="6">
        <v>9.0</v>
      </c>
      <c r="Q533" s="6">
        <v>24.0</v>
      </c>
    </row>
    <row r="534" ht="15.75" customHeight="1">
      <c r="A534" s="7">
        <v>5.18001525E8</v>
      </c>
      <c r="B534" s="6" t="s">
        <v>724</v>
      </c>
      <c r="C534" s="6" t="s">
        <v>737</v>
      </c>
      <c r="D534" s="3">
        <v>6.0</v>
      </c>
      <c r="E534" s="3">
        <v>119.0</v>
      </c>
      <c r="F534" s="3">
        <v>192.0</v>
      </c>
      <c r="G534" s="3">
        <v>1.0</v>
      </c>
      <c r="H534" s="3" t="s">
        <v>1468</v>
      </c>
      <c r="I534" s="6">
        <v>21.0</v>
      </c>
      <c r="J534" s="6">
        <v>18.0</v>
      </c>
      <c r="K534" s="6">
        <v>0.0</v>
      </c>
      <c r="L534" s="6">
        <v>18.0</v>
      </c>
      <c r="M534" s="6">
        <v>12.0</v>
      </c>
      <c r="N534" s="6">
        <v>19.0</v>
      </c>
      <c r="O534" s="6"/>
      <c r="P534" s="6">
        <v>10.0</v>
      </c>
      <c r="Q534" s="6">
        <v>21.0</v>
      </c>
    </row>
    <row r="535" ht="15.75" customHeight="1">
      <c r="A535" s="7">
        <v>5.18001719E8</v>
      </c>
      <c r="B535" s="6" t="s">
        <v>724</v>
      </c>
      <c r="C535" s="6" t="s">
        <v>738</v>
      </c>
      <c r="D535" s="3">
        <v>1.0</v>
      </c>
      <c r="E535" s="3">
        <v>151.0</v>
      </c>
      <c r="F535" s="3">
        <v>213.0</v>
      </c>
      <c r="G535" s="3">
        <v>3.0</v>
      </c>
      <c r="H535" s="3" t="s">
        <v>1465</v>
      </c>
      <c r="I535" s="6">
        <v>21.0</v>
      </c>
      <c r="J535" s="6">
        <v>13.0</v>
      </c>
      <c r="K535" s="6">
        <v>15.0</v>
      </c>
      <c r="L535" s="6">
        <v>17.0</v>
      </c>
      <c r="M535" s="6">
        <v>17.0</v>
      </c>
      <c r="N535" s="6">
        <v>35.0</v>
      </c>
      <c r="O535" s="6"/>
      <c r="P535" s="6">
        <v>11.0</v>
      </c>
      <c r="Q535" s="6">
        <v>22.0</v>
      </c>
    </row>
    <row r="536" ht="15.75" customHeight="1">
      <c r="A536" s="7">
        <v>5.52002511E8</v>
      </c>
      <c r="B536" s="6" t="s">
        <v>739</v>
      </c>
      <c r="C536" s="6" t="s">
        <v>740</v>
      </c>
      <c r="D536" s="3">
        <v>2.0</v>
      </c>
      <c r="E536" s="3">
        <v>140.0</v>
      </c>
      <c r="F536" s="3">
        <v>197.0</v>
      </c>
      <c r="G536" s="3">
        <v>3.0</v>
      </c>
      <c r="H536" s="3" t="s">
        <v>1465</v>
      </c>
      <c r="I536" s="6">
        <v>25.0</v>
      </c>
      <c r="J536" s="6">
        <v>14.0</v>
      </c>
      <c r="K536" s="6">
        <v>13.0</v>
      </c>
      <c r="L536" s="6">
        <v>19.0</v>
      </c>
      <c r="M536" s="6">
        <v>17.0</v>
      </c>
      <c r="N536" s="6">
        <v>20.0</v>
      </c>
      <c r="O536" s="6"/>
      <c r="P536" s="6">
        <v>10.0</v>
      </c>
      <c r="Q536" s="6">
        <v>22.0</v>
      </c>
    </row>
    <row r="537" ht="15.75" customHeight="1">
      <c r="A537" s="7">
        <v>5.52002462E8</v>
      </c>
      <c r="B537" s="6" t="s">
        <v>739</v>
      </c>
      <c r="C537" s="6" t="s">
        <v>741</v>
      </c>
      <c r="D537" s="3">
        <v>1.0</v>
      </c>
      <c r="E537" s="3">
        <v>175.0</v>
      </c>
      <c r="F537" s="3">
        <v>213.0</v>
      </c>
      <c r="G537" s="3">
        <v>4.0</v>
      </c>
      <c r="H537" s="3" t="s">
        <v>1466</v>
      </c>
      <c r="I537" s="6">
        <v>28.0</v>
      </c>
      <c r="J537" s="6">
        <v>17.0</v>
      </c>
      <c r="K537" s="6">
        <v>17.0</v>
      </c>
      <c r="L537" s="6">
        <v>20.0</v>
      </c>
      <c r="M537" s="6">
        <v>18.0</v>
      </c>
      <c r="N537" s="6">
        <v>38.0</v>
      </c>
      <c r="O537" s="6"/>
      <c r="P537" s="6">
        <v>12.0</v>
      </c>
      <c r="Q537" s="6">
        <v>25.0</v>
      </c>
    </row>
    <row r="538" ht="15.75" customHeight="1">
      <c r="A538" s="7">
        <v>5.52006717E8</v>
      </c>
      <c r="B538" s="6" t="s">
        <v>739</v>
      </c>
      <c r="C538" s="6" t="s">
        <v>744</v>
      </c>
      <c r="D538" s="3">
        <v>1.0</v>
      </c>
      <c r="E538" s="3">
        <v>151.0</v>
      </c>
      <c r="F538" s="3">
        <v>213.0</v>
      </c>
      <c r="G538" s="3">
        <v>3.0</v>
      </c>
      <c r="H538" s="3" t="s">
        <v>1465</v>
      </c>
      <c r="I538" s="6">
        <v>23.0</v>
      </c>
      <c r="J538" s="6">
        <v>16.0</v>
      </c>
      <c r="K538" s="6">
        <v>16.0</v>
      </c>
      <c r="L538" s="6">
        <v>17.0</v>
      </c>
      <c r="M538" s="6">
        <v>17.0</v>
      </c>
      <c r="N538" s="6">
        <v>31.0</v>
      </c>
      <c r="O538" s="6"/>
      <c r="P538" s="6">
        <v>11.0</v>
      </c>
      <c r="Q538" s="6">
        <v>20.0</v>
      </c>
    </row>
    <row r="539" ht="15.75" customHeight="1">
      <c r="A539" s="7">
        <v>5.52002455E8</v>
      </c>
      <c r="B539" s="6" t="s">
        <v>739</v>
      </c>
      <c r="C539" s="6" t="s">
        <v>743</v>
      </c>
      <c r="D539" s="3">
        <v>1.0</v>
      </c>
      <c r="E539" s="3">
        <v>157.0</v>
      </c>
      <c r="F539" s="3">
        <v>213.0</v>
      </c>
      <c r="G539" s="3">
        <v>3.0</v>
      </c>
      <c r="H539" s="3" t="s">
        <v>1465</v>
      </c>
      <c r="I539" s="6">
        <v>23.0</v>
      </c>
      <c r="J539" s="6">
        <v>16.0</v>
      </c>
      <c r="K539" s="6">
        <v>12.0</v>
      </c>
      <c r="L539" s="6">
        <v>19.0</v>
      </c>
      <c r="M539" s="6">
        <v>18.0</v>
      </c>
      <c r="N539" s="6">
        <v>31.0</v>
      </c>
      <c r="O539" s="6"/>
      <c r="P539" s="6">
        <v>12.0</v>
      </c>
      <c r="Q539" s="6">
        <v>26.0</v>
      </c>
    </row>
    <row r="540" ht="15.75" customHeight="1">
      <c r="A540" s="7">
        <v>5.52002575E8</v>
      </c>
      <c r="B540" s="6" t="s">
        <v>739</v>
      </c>
      <c r="C540" s="6" t="s">
        <v>745</v>
      </c>
      <c r="D540" s="3">
        <v>1.0</v>
      </c>
      <c r="E540" s="3">
        <v>156.0</v>
      </c>
      <c r="F540" s="3">
        <v>213.0</v>
      </c>
      <c r="G540" s="3">
        <v>3.0</v>
      </c>
      <c r="H540" s="3" t="s">
        <v>1465</v>
      </c>
      <c r="I540" s="6">
        <v>19.0</v>
      </c>
      <c r="J540" s="6">
        <v>18.0</v>
      </c>
      <c r="K540" s="6">
        <v>13.0</v>
      </c>
      <c r="L540" s="6">
        <v>19.0</v>
      </c>
      <c r="M540" s="6">
        <v>17.0</v>
      </c>
      <c r="N540" s="6">
        <v>37.0</v>
      </c>
      <c r="O540" s="6"/>
      <c r="P540" s="6">
        <v>9.0</v>
      </c>
      <c r="Q540" s="6">
        <v>24.0</v>
      </c>
    </row>
    <row r="541" ht="15.75" customHeight="1">
      <c r="A541" s="7">
        <v>5.52002409E8</v>
      </c>
      <c r="B541" s="6" t="s">
        <v>739</v>
      </c>
      <c r="C541" s="6" t="s">
        <v>746</v>
      </c>
      <c r="D541" s="3">
        <v>1.0</v>
      </c>
      <c r="E541" s="3">
        <v>159.0</v>
      </c>
      <c r="F541" s="3">
        <v>213.0</v>
      </c>
      <c r="G541" s="3">
        <v>3.0</v>
      </c>
      <c r="H541" s="3" t="s">
        <v>1465</v>
      </c>
      <c r="I541" s="6">
        <v>25.0</v>
      </c>
      <c r="J541" s="6">
        <v>14.0</v>
      </c>
      <c r="K541" s="6">
        <v>14.0</v>
      </c>
      <c r="L541" s="6">
        <v>18.0</v>
      </c>
      <c r="M541" s="6">
        <v>15.0</v>
      </c>
      <c r="N541" s="6">
        <v>38.0</v>
      </c>
      <c r="O541" s="6"/>
      <c r="P541" s="6">
        <v>13.0</v>
      </c>
      <c r="Q541" s="6">
        <v>22.0</v>
      </c>
    </row>
    <row r="542" ht="15.75" customHeight="1">
      <c r="A542" s="7">
        <v>5.52002568E8</v>
      </c>
      <c r="B542" s="6" t="s">
        <v>739</v>
      </c>
      <c r="C542" s="6" t="s">
        <v>747</v>
      </c>
      <c r="D542" s="3">
        <v>1.0</v>
      </c>
      <c r="E542" s="3">
        <v>147.0</v>
      </c>
      <c r="F542" s="3">
        <v>213.0</v>
      </c>
      <c r="G542" s="3">
        <v>3.0</v>
      </c>
      <c r="H542" s="3" t="s">
        <v>1465</v>
      </c>
      <c r="I542" s="6">
        <v>23.0</v>
      </c>
      <c r="J542" s="6">
        <v>16.0</v>
      </c>
      <c r="K542" s="6">
        <v>13.0</v>
      </c>
      <c r="L542" s="6">
        <v>16.0</v>
      </c>
      <c r="M542" s="6">
        <v>13.0</v>
      </c>
      <c r="N542" s="6">
        <v>32.0</v>
      </c>
      <c r="O542" s="6"/>
      <c r="P542" s="6">
        <v>13.0</v>
      </c>
      <c r="Q542" s="6">
        <v>21.0</v>
      </c>
    </row>
    <row r="543" ht="15.75" customHeight="1">
      <c r="A543" s="7">
        <v>5.52002504E8</v>
      </c>
      <c r="B543" s="6" t="s">
        <v>739</v>
      </c>
      <c r="C543" s="6" t="s">
        <v>748</v>
      </c>
      <c r="D543" s="3">
        <v>1.0</v>
      </c>
      <c r="E543" s="3">
        <v>168.0</v>
      </c>
      <c r="F543" s="3">
        <v>213.0</v>
      </c>
      <c r="G543" s="3">
        <v>3.0</v>
      </c>
      <c r="H543" s="3" t="s">
        <v>1465</v>
      </c>
      <c r="I543" s="6">
        <v>22.0</v>
      </c>
      <c r="J543" s="6">
        <v>15.0</v>
      </c>
      <c r="K543" s="6">
        <v>15.0</v>
      </c>
      <c r="L543" s="6">
        <v>19.0</v>
      </c>
      <c r="M543" s="6">
        <v>17.0</v>
      </c>
      <c r="N543" s="6">
        <v>41.0</v>
      </c>
      <c r="O543" s="6"/>
      <c r="P543" s="6">
        <v>13.0</v>
      </c>
      <c r="Q543" s="6">
        <v>26.0</v>
      </c>
    </row>
    <row r="544" ht="15.75" customHeight="1">
      <c r="A544" s="7">
        <v>5.19013273E8</v>
      </c>
      <c r="B544" s="6" t="s">
        <v>749</v>
      </c>
      <c r="C544" s="6" t="s">
        <v>750</v>
      </c>
      <c r="D544" s="3">
        <v>2.0</v>
      </c>
      <c r="E544" s="3">
        <v>132.0</v>
      </c>
      <c r="F544" s="3">
        <v>197.0</v>
      </c>
      <c r="G544" s="3">
        <v>3.0</v>
      </c>
      <c r="H544" s="3" t="s">
        <v>1465</v>
      </c>
      <c r="I544" s="6">
        <v>19.0</v>
      </c>
      <c r="J544" s="6">
        <v>21.0</v>
      </c>
      <c r="K544" s="6">
        <v>13.0</v>
      </c>
      <c r="L544" s="6">
        <v>17.0</v>
      </c>
      <c r="M544" s="6">
        <v>15.0</v>
      </c>
      <c r="N544" s="6">
        <v>20.0</v>
      </c>
      <c r="O544" s="6"/>
      <c r="P544" s="6">
        <v>9.0</v>
      </c>
      <c r="Q544" s="6">
        <v>18.0</v>
      </c>
    </row>
    <row r="545" ht="15.75" customHeight="1">
      <c r="A545" s="7">
        <v>5.19001937E8</v>
      </c>
      <c r="B545" s="6" t="s">
        <v>749</v>
      </c>
      <c r="C545" s="6" t="s">
        <v>751</v>
      </c>
      <c r="D545" s="3">
        <v>1.0</v>
      </c>
      <c r="E545" s="3">
        <v>99.0</v>
      </c>
      <c r="F545" s="3">
        <v>213.0</v>
      </c>
      <c r="G545" s="3">
        <v>1.0</v>
      </c>
      <c r="H545" s="3" t="s">
        <v>1468</v>
      </c>
      <c r="I545" s="6">
        <v>0.0</v>
      </c>
      <c r="J545" s="6">
        <v>11.0</v>
      </c>
      <c r="K545" s="6">
        <v>10.0</v>
      </c>
      <c r="L545" s="6">
        <v>16.0</v>
      </c>
      <c r="M545" s="6">
        <v>14.0</v>
      </c>
      <c r="N545" s="6">
        <v>28.0</v>
      </c>
      <c r="O545" s="6"/>
      <c r="P545" s="6">
        <v>8.0</v>
      </c>
      <c r="Q545" s="6">
        <v>12.0</v>
      </c>
    </row>
    <row r="546" ht="15.75" customHeight="1">
      <c r="A546" s="7">
        <v>5.19002176E8</v>
      </c>
      <c r="B546" s="6" t="s">
        <v>749</v>
      </c>
      <c r="C546" s="6" t="s">
        <v>752</v>
      </c>
      <c r="D546" s="3">
        <v>2.0</v>
      </c>
      <c r="E546" s="3">
        <v>152.0</v>
      </c>
      <c r="F546" s="3">
        <v>197.0</v>
      </c>
      <c r="G546" s="3">
        <v>3.0</v>
      </c>
      <c r="H546" s="3" t="s">
        <v>1465</v>
      </c>
      <c r="I546" s="6">
        <v>27.0</v>
      </c>
      <c r="J546" s="6">
        <v>18.0</v>
      </c>
      <c r="K546" s="6">
        <v>16.0</v>
      </c>
      <c r="L546" s="6">
        <v>19.0</v>
      </c>
      <c r="M546" s="6">
        <v>16.0</v>
      </c>
      <c r="N546" s="6">
        <v>23.0</v>
      </c>
      <c r="O546" s="6"/>
      <c r="P546" s="6">
        <v>11.0</v>
      </c>
      <c r="Q546" s="6">
        <v>22.0</v>
      </c>
    </row>
    <row r="547" ht="15.75" customHeight="1">
      <c r="A547" s="7">
        <v>5.1900212E8</v>
      </c>
      <c r="B547" s="6" t="s">
        <v>749</v>
      </c>
      <c r="C547" s="6" t="s">
        <v>753</v>
      </c>
      <c r="D547" s="3">
        <v>4.0</v>
      </c>
      <c r="E547" s="3">
        <v>73.0</v>
      </c>
      <c r="F547" s="3">
        <v>166.0</v>
      </c>
      <c r="G547" s="3">
        <v>1.0</v>
      </c>
      <c r="H547" s="3" t="s">
        <v>1468</v>
      </c>
      <c r="I547" s="6">
        <v>22.0</v>
      </c>
      <c r="J547" s="6">
        <v>14.0</v>
      </c>
      <c r="K547" s="6">
        <v>0.0</v>
      </c>
      <c r="L547" s="6">
        <v>12.0</v>
      </c>
      <c r="M547" s="6">
        <v>9.0</v>
      </c>
      <c r="N547" s="6">
        <v>16.0</v>
      </c>
      <c r="O547" s="6"/>
      <c r="P547" s="6">
        <v>0.0</v>
      </c>
      <c r="Q547" s="6">
        <v>0.0</v>
      </c>
    </row>
    <row r="548" ht="15.75" customHeight="1">
      <c r="A548" s="7">
        <v>5.19002095E8</v>
      </c>
      <c r="B548" s="6" t="s">
        <v>749</v>
      </c>
      <c r="C548" s="6" t="s">
        <v>754</v>
      </c>
      <c r="D548" s="3">
        <v>2.0</v>
      </c>
      <c r="E548" s="3">
        <v>134.0</v>
      </c>
      <c r="F548" s="3">
        <v>197.0</v>
      </c>
      <c r="G548" s="3">
        <v>3.0</v>
      </c>
      <c r="H548" s="3" t="s">
        <v>1465</v>
      </c>
      <c r="I548" s="6">
        <v>17.0</v>
      </c>
      <c r="J548" s="6">
        <v>16.0</v>
      </c>
      <c r="K548" s="6">
        <v>13.0</v>
      </c>
      <c r="L548" s="6">
        <v>19.0</v>
      </c>
      <c r="M548" s="6">
        <v>16.0</v>
      </c>
      <c r="N548" s="6">
        <v>24.0</v>
      </c>
      <c r="O548" s="6"/>
      <c r="P548" s="6">
        <v>12.0</v>
      </c>
      <c r="Q548" s="6">
        <v>17.0</v>
      </c>
    </row>
    <row r="549" ht="15.75" customHeight="1">
      <c r="A549" s="7">
        <v>5.19002E8</v>
      </c>
      <c r="B549" s="6" t="s">
        <v>749</v>
      </c>
      <c r="C549" s="6" t="s">
        <v>755</v>
      </c>
      <c r="D549" s="3">
        <v>1.0</v>
      </c>
      <c r="E549" s="3">
        <v>87.0</v>
      </c>
      <c r="F549" s="3">
        <v>213.0</v>
      </c>
      <c r="G549" s="3">
        <v>1.0</v>
      </c>
      <c r="H549" s="3" t="s">
        <v>1468</v>
      </c>
      <c r="I549" s="6">
        <v>20.0</v>
      </c>
      <c r="J549" s="6">
        <v>0.0</v>
      </c>
      <c r="K549" s="6">
        <v>11.0</v>
      </c>
      <c r="L549" s="6">
        <v>17.0</v>
      </c>
      <c r="M549" s="6">
        <v>0.0</v>
      </c>
      <c r="N549" s="6">
        <v>26.0</v>
      </c>
      <c r="O549" s="6"/>
      <c r="P549" s="6">
        <v>13.0</v>
      </c>
      <c r="Q549" s="6">
        <v>0.0</v>
      </c>
    </row>
    <row r="550" ht="15.75" customHeight="1">
      <c r="A550" s="7">
        <v>5.19001944E8</v>
      </c>
      <c r="B550" s="6" t="s">
        <v>749</v>
      </c>
      <c r="C550" s="6" t="s">
        <v>756</v>
      </c>
      <c r="D550" s="3">
        <v>1.0</v>
      </c>
      <c r="E550" s="3">
        <v>158.0</v>
      </c>
      <c r="F550" s="3">
        <v>213.0</v>
      </c>
      <c r="G550" s="3">
        <v>3.0</v>
      </c>
      <c r="H550" s="3" t="s">
        <v>1465</v>
      </c>
      <c r="I550" s="6">
        <v>21.0</v>
      </c>
      <c r="J550" s="6">
        <v>20.0</v>
      </c>
      <c r="K550" s="6">
        <v>15.0</v>
      </c>
      <c r="L550" s="6">
        <v>20.0</v>
      </c>
      <c r="M550" s="6">
        <v>16.0</v>
      </c>
      <c r="N550" s="6">
        <v>33.0</v>
      </c>
      <c r="O550" s="6"/>
      <c r="P550" s="6">
        <v>10.0</v>
      </c>
      <c r="Q550" s="6">
        <v>23.0</v>
      </c>
    </row>
    <row r="551" ht="15.75" customHeight="1">
      <c r="A551" s="7">
        <v>5.19001951E8</v>
      </c>
      <c r="B551" s="6" t="s">
        <v>749</v>
      </c>
      <c r="C551" s="6" t="s">
        <v>757</v>
      </c>
      <c r="D551" s="3">
        <v>1.0</v>
      </c>
      <c r="E551" s="3">
        <v>138.0</v>
      </c>
      <c r="F551" s="3">
        <v>213.0</v>
      </c>
      <c r="G551" s="3">
        <v>3.0</v>
      </c>
      <c r="H551" s="3" t="s">
        <v>1465</v>
      </c>
      <c r="I551" s="6">
        <v>20.0</v>
      </c>
      <c r="J551" s="6">
        <v>15.0</v>
      </c>
      <c r="K551" s="6">
        <v>11.0</v>
      </c>
      <c r="L551" s="6">
        <v>16.0</v>
      </c>
      <c r="M551" s="6">
        <v>16.0</v>
      </c>
      <c r="N551" s="6">
        <v>30.0</v>
      </c>
      <c r="O551" s="6"/>
      <c r="P551" s="6">
        <v>10.0</v>
      </c>
      <c r="Q551" s="6">
        <v>20.0</v>
      </c>
    </row>
    <row r="552" ht="15.75" customHeight="1">
      <c r="A552" s="7">
        <v>5.19002031E8</v>
      </c>
      <c r="B552" s="6" t="s">
        <v>749</v>
      </c>
      <c r="C552" s="6" t="s">
        <v>758</v>
      </c>
      <c r="D552" s="3">
        <v>1.0</v>
      </c>
      <c r="E552" s="3">
        <v>162.0</v>
      </c>
      <c r="F552" s="3">
        <v>213.0</v>
      </c>
      <c r="G552" s="3">
        <v>3.0</v>
      </c>
      <c r="H552" s="3" t="s">
        <v>1465</v>
      </c>
      <c r="I552" s="6">
        <v>27.0</v>
      </c>
      <c r="J552" s="6">
        <v>15.0</v>
      </c>
      <c r="K552" s="6">
        <v>13.0</v>
      </c>
      <c r="L552" s="6">
        <v>18.0</v>
      </c>
      <c r="M552" s="6">
        <v>17.0</v>
      </c>
      <c r="N552" s="6">
        <v>38.0</v>
      </c>
      <c r="O552" s="6"/>
      <c r="P552" s="6">
        <v>11.0</v>
      </c>
      <c r="Q552" s="6">
        <v>23.0</v>
      </c>
    </row>
    <row r="553" ht="15.75" customHeight="1">
      <c r="A553" s="7">
        <v>5.19001905E8</v>
      </c>
      <c r="B553" s="6" t="s">
        <v>749</v>
      </c>
      <c r="C553" s="6" t="s">
        <v>759</v>
      </c>
      <c r="D553" s="3">
        <v>1.0</v>
      </c>
      <c r="E553" s="3">
        <v>166.0</v>
      </c>
      <c r="F553" s="3">
        <v>213.0</v>
      </c>
      <c r="G553" s="3">
        <v>3.0</v>
      </c>
      <c r="H553" s="3" t="s">
        <v>1465</v>
      </c>
      <c r="I553" s="6">
        <v>25.0</v>
      </c>
      <c r="J553" s="6">
        <v>16.0</v>
      </c>
      <c r="K553" s="6">
        <v>15.0</v>
      </c>
      <c r="L553" s="6">
        <v>19.0</v>
      </c>
      <c r="M553" s="6">
        <v>18.0</v>
      </c>
      <c r="N553" s="6">
        <v>38.0</v>
      </c>
      <c r="O553" s="6"/>
      <c r="P553" s="6">
        <v>13.0</v>
      </c>
      <c r="Q553" s="6">
        <v>22.0</v>
      </c>
    </row>
    <row r="554" ht="15.75" customHeight="1">
      <c r="A554" s="7">
        <v>5.1900192E8</v>
      </c>
      <c r="B554" s="6" t="s">
        <v>749</v>
      </c>
      <c r="C554" s="6" t="s">
        <v>760</v>
      </c>
      <c r="D554" s="3">
        <v>1.0</v>
      </c>
      <c r="E554" s="3">
        <v>151.0</v>
      </c>
      <c r="F554" s="3">
        <v>213.0</v>
      </c>
      <c r="G554" s="3">
        <v>3.0</v>
      </c>
      <c r="H554" s="3" t="s">
        <v>1465</v>
      </c>
      <c r="I554" s="6">
        <v>18.0</v>
      </c>
      <c r="J554" s="6">
        <v>18.0</v>
      </c>
      <c r="K554" s="6">
        <v>15.0</v>
      </c>
      <c r="L554" s="6">
        <v>17.0</v>
      </c>
      <c r="M554" s="6">
        <v>19.0</v>
      </c>
      <c r="N554" s="6">
        <v>31.0</v>
      </c>
      <c r="O554" s="6"/>
      <c r="P554" s="6">
        <v>11.0</v>
      </c>
      <c r="Q554" s="6">
        <v>22.0</v>
      </c>
    </row>
    <row r="555" ht="15.75" customHeight="1">
      <c r="A555" s="7">
        <v>5.19002024E8</v>
      </c>
      <c r="B555" s="6" t="s">
        <v>749</v>
      </c>
      <c r="C555" s="6" t="s">
        <v>761</v>
      </c>
      <c r="D555" s="3">
        <v>6.0</v>
      </c>
      <c r="E555" s="3">
        <v>119.0</v>
      </c>
      <c r="F555" s="3">
        <v>192.0</v>
      </c>
      <c r="G555" s="3">
        <v>2.0</v>
      </c>
      <c r="H555" s="3" t="s">
        <v>1467</v>
      </c>
      <c r="I555" s="6">
        <v>24.0</v>
      </c>
      <c r="J555" s="6">
        <v>13.0</v>
      </c>
      <c r="K555" s="6">
        <v>11.0</v>
      </c>
      <c r="L555" s="6">
        <v>15.0</v>
      </c>
      <c r="M555" s="6">
        <v>10.0</v>
      </c>
      <c r="N555" s="6">
        <v>19.0</v>
      </c>
      <c r="O555" s="6"/>
      <c r="P555" s="6">
        <v>10.0</v>
      </c>
      <c r="Q555" s="6">
        <v>17.0</v>
      </c>
    </row>
    <row r="556" ht="15.75" customHeight="1">
      <c r="A556" s="7">
        <v>5.19002151E8</v>
      </c>
      <c r="B556" s="6" t="s">
        <v>749</v>
      </c>
      <c r="C556" s="6" t="s">
        <v>762</v>
      </c>
      <c r="D556" s="3">
        <v>1.0</v>
      </c>
      <c r="E556" s="3">
        <v>112.0</v>
      </c>
      <c r="F556" s="3">
        <v>213.0</v>
      </c>
      <c r="G556" s="3">
        <v>1.0</v>
      </c>
      <c r="H556" s="3" t="s">
        <v>1468</v>
      </c>
      <c r="I556" s="6">
        <v>17.0</v>
      </c>
      <c r="J556" s="6">
        <v>17.0</v>
      </c>
      <c r="K556" s="6">
        <v>8.0</v>
      </c>
      <c r="L556" s="6">
        <v>17.0</v>
      </c>
      <c r="M556" s="6">
        <v>20.0</v>
      </c>
      <c r="N556" s="6">
        <v>0.0</v>
      </c>
      <c r="O556" s="6"/>
      <c r="P556" s="6">
        <v>10.0</v>
      </c>
      <c r="Q556" s="6">
        <v>23.0</v>
      </c>
    </row>
    <row r="557" ht="15.75" customHeight="1">
      <c r="A557" s="7">
        <v>5.19002169E8</v>
      </c>
      <c r="B557" s="6" t="s">
        <v>749</v>
      </c>
      <c r="C557" s="6" t="s">
        <v>763</v>
      </c>
      <c r="D557" s="3">
        <v>1.0</v>
      </c>
      <c r="E557" s="3">
        <v>94.0</v>
      </c>
      <c r="F557" s="3">
        <v>213.0</v>
      </c>
      <c r="G557" s="3">
        <v>1.0</v>
      </c>
      <c r="H557" s="3" t="s">
        <v>1468</v>
      </c>
      <c r="I557" s="6">
        <v>15.0</v>
      </c>
      <c r="J557" s="6">
        <v>17.0</v>
      </c>
      <c r="K557" s="6">
        <v>12.0</v>
      </c>
      <c r="L557" s="6">
        <v>15.0</v>
      </c>
      <c r="M557" s="6">
        <v>14.0</v>
      </c>
      <c r="N557" s="6">
        <v>0.0</v>
      </c>
      <c r="O557" s="6"/>
      <c r="P557" s="6">
        <v>10.0</v>
      </c>
      <c r="Q557" s="6">
        <v>11.0</v>
      </c>
    </row>
    <row r="558" ht="15.75" customHeight="1">
      <c r="A558" s="7">
        <v>5.19002169E8</v>
      </c>
      <c r="B558" s="6" t="s">
        <v>749</v>
      </c>
      <c r="C558" s="6" t="s">
        <v>763</v>
      </c>
      <c r="D558" s="3">
        <v>2.0</v>
      </c>
      <c r="E558" s="3">
        <v>137.0</v>
      </c>
      <c r="F558" s="3">
        <v>197.0</v>
      </c>
      <c r="G558" s="3">
        <v>3.0</v>
      </c>
      <c r="H558" s="3" t="s">
        <v>1465</v>
      </c>
      <c r="I558" s="6">
        <v>23.0</v>
      </c>
      <c r="J558" s="6">
        <v>19.0</v>
      </c>
      <c r="K558" s="6">
        <v>12.0</v>
      </c>
      <c r="L558" s="6">
        <v>19.0</v>
      </c>
      <c r="M558" s="6">
        <v>15.0</v>
      </c>
      <c r="N558" s="6">
        <v>20.0</v>
      </c>
      <c r="O558" s="6"/>
      <c r="P558" s="6">
        <v>12.0</v>
      </c>
      <c r="Q558" s="6">
        <v>17.0</v>
      </c>
    </row>
    <row r="559" ht="15.75" customHeight="1">
      <c r="A559" s="7">
        <v>5.19002049E8</v>
      </c>
      <c r="B559" s="6" t="s">
        <v>749</v>
      </c>
      <c r="C559" s="6" t="s">
        <v>764</v>
      </c>
      <c r="D559" s="3">
        <v>4.0</v>
      </c>
      <c r="E559" s="3">
        <v>39.0</v>
      </c>
      <c r="F559" s="3">
        <v>166.0</v>
      </c>
      <c r="G559" s="3">
        <v>1.0</v>
      </c>
      <c r="H559" s="3" t="s">
        <v>1468</v>
      </c>
      <c r="I559" s="6">
        <v>0.0</v>
      </c>
      <c r="J559" s="6">
        <v>12.0</v>
      </c>
      <c r="K559" s="6">
        <v>0.0</v>
      </c>
      <c r="L559" s="6">
        <v>9.0</v>
      </c>
      <c r="M559" s="6">
        <v>9.0</v>
      </c>
      <c r="N559" s="6">
        <v>9.0</v>
      </c>
      <c r="O559" s="6"/>
      <c r="P559" s="6">
        <v>0.0</v>
      </c>
      <c r="Q559" s="6">
        <v>0.0</v>
      </c>
    </row>
    <row r="560" ht="15.75" customHeight="1">
      <c r="A560" s="7">
        <v>5.19002088E8</v>
      </c>
      <c r="B560" s="6" t="s">
        <v>749</v>
      </c>
      <c r="C560" s="6" t="s">
        <v>765</v>
      </c>
      <c r="D560" s="3">
        <v>1.0</v>
      </c>
      <c r="E560" s="3">
        <v>30.0</v>
      </c>
      <c r="F560" s="3">
        <v>213.0</v>
      </c>
      <c r="G560" s="3">
        <v>1.0</v>
      </c>
      <c r="H560" s="3" t="s">
        <v>1468</v>
      </c>
      <c r="I560" s="6">
        <v>0.0</v>
      </c>
      <c r="J560" s="6">
        <v>14.0</v>
      </c>
      <c r="K560" s="6">
        <v>0.0</v>
      </c>
      <c r="L560" s="6">
        <v>10.0</v>
      </c>
      <c r="M560" s="6">
        <v>6.0</v>
      </c>
      <c r="N560" s="6">
        <v>0.0</v>
      </c>
      <c r="O560" s="6"/>
      <c r="P560" s="6">
        <v>0.0</v>
      </c>
      <c r="Q560" s="6">
        <v>0.0</v>
      </c>
    </row>
    <row r="561" ht="15.75" customHeight="1">
      <c r="A561" s="7">
        <v>5.19001983E8</v>
      </c>
      <c r="B561" s="6" t="s">
        <v>749</v>
      </c>
      <c r="C561" s="6" t="s">
        <v>766</v>
      </c>
      <c r="D561" s="3">
        <v>2.0</v>
      </c>
      <c r="E561" s="3">
        <v>48.0</v>
      </c>
      <c r="F561" s="3">
        <v>197.0</v>
      </c>
      <c r="G561" s="3">
        <v>1.0</v>
      </c>
      <c r="H561" s="3" t="s">
        <v>1468</v>
      </c>
      <c r="I561" s="6">
        <v>6.0</v>
      </c>
      <c r="J561" s="6">
        <v>12.0</v>
      </c>
      <c r="K561" s="6">
        <v>0.0</v>
      </c>
      <c r="L561" s="6">
        <v>10.0</v>
      </c>
      <c r="M561" s="6">
        <v>8.0</v>
      </c>
      <c r="N561" s="6">
        <v>0.0</v>
      </c>
      <c r="O561" s="6"/>
      <c r="P561" s="6">
        <v>5.0</v>
      </c>
      <c r="Q561" s="6">
        <v>7.0</v>
      </c>
    </row>
    <row r="562" ht="15.75" customHeight="1">
      <c r="A562" s="7">
        <v>5.19001969E8</v>
      </c>
      <c r="B562" s="6" t="s">
        <v>749</v>
      </c>
      <c r="C562" s="6" t="s">
        <v>767</v>
      </c>
      <c r="D562" s="3">
        <v>1.0</v>
      </c>
      <c r="E562" s="3">
        <v>107.0</v>
      </c>
      <c r="F562" s="3">
        <v>213.0</v>
      </c>
      <c r="G562" s="3">
        <v>1.0</v>
      </c>
      <c r="H562" s="3" t="s">
        <v>1468</v>
      </c>
      <c r="I562" s="6">
        <v>24.0</v>
      </c>
      <c r="J562" s="6">
        <v>14.0</v>
      </c>
      <c r="K562" s="6">
        <v>10.0</v>
      </c>
      <c r="L562" s="6">
        <v>17.0</v>
      </c>
      <c r="M562" s="6">
        <v>14.0</v>
      </c>
      <c r="N562" s="6">
        <v>0.0</v>
      </c>
      <c r="O562" s="6"/>
      <c r="P562" s="6">
        <v>10.0</v>
      </c>
      <c r="Q562" s="6">
        <v>18.0</v>
      </c>
    </row>
    <row r="563" ht="15.75" customHeight="1">
      <c r="A563" s="7">
        <v>5.19001969E8</v>
      </c>
      <c r="B563" s="6" t="s">
        <v>749</v>
      </c>
      <c r="C563" s="6" t="s">
        <v>767</v>
      </c>
      <c r="D563" s="3">
        <v>2.0</v>
      </c>
      <c r="E563" s="3">
        <v>197.0</v>
      </c>
      <c r="F563" s="3">
        <v>197.0</v>
      </c>
      <c r="G563" s="3">
        <v>4.0</v>
      </c>
      <c r="H563" s="3" t="s">
        <v>1466</v>
      </c>
      <c r="I563" s="6">
        <v>31.0</v>
      </c>
      <c r="J563" s="6">
        <v>21.0</v>
      </c>
      <c r="K563" s="6">
        <v>18.0</v>
      </c>
      <c r="L563" s="6">
        <v>22.0</v>
      </c>
      <c r="M563" s="6">
        <v>22.0</v>
      </c>
      <c r="N563" s="6">
        <v>40.0</v>
      </c>
      <c r="O563" s="6"/>
      <c r="P563" s="6">
        <v>14.0</v>
      </c>
      <c r="Q563" s="6">
        <v>29.0</v>
      </c>
    </row>
    <row r="564" ht="15.75" customHeight="1">
      <c r="A564" s="7">
        <v>5.19001976E8</v>
      </c>
      <c r="B564" s="6" t="s">
        <v>749</v>
      </c>
      <c r="C564" s="6" t="s">
        <v>768</v>
      </c>
      <c r="D564" s="3">
        <v>2.0</v>
      </c>
      <c r="E564" s="3">
        <v>38.0</v>
      </c>
      <c r="F564" s="3">
        <v>197.0</v>
      </c>
      <c r="G564" s="3">
        <v>1.0</v>
      </c>
      <c r="H564" s="3" t="s">
        <v>1468</v>
      </c>
      <c r="I564" s="6">
        <v>0.0</v>
      </c>
      <c r="J564" s="6">
        <v>16.0</v>
      </c>
      <c r="K564" s="6">
        <v>12.0</v>
      </c>
      <c r="L564" s="6">
        <v>0.0</v>
      </c>
      <c r="M564" s="6">
        <v>0.0</v>
      </c>
      <c r="N564" s="6">
        <v>0.0</v>
      </c>
      <c r="O564" s="6"/>
      <c r="P564" s="6">
        <v>10.0</v>
      </c>
      <c r="Q564" s="6">
        <v>0.0</v>
      </c>
    </row>
    <row r="565" ht="15.75" customHeight="1">
      <c r="A565" s="7">
        <v>5.1900199E8</v>
      </c>
      <c r="B565" s="6" t="s">
        <v>749</v>
      </c>
      <c r="C565" s="6" t="s">
        <v>769</v>
      </c>
      <c r="D565" s="3">
        <v>1.0</v>
      </c>
      <c r="E565" s="3">
        <v>81.0</v>
      </c>
      <c r="F565" s="3">
        <v>213.0</v>
      </c>
      <c r="G565" s="3">
        <v>1.0</v>
      </c>
      <c r="H565" s="3" t="s">
        <v>1468</v>
      </c>
      <c r="I565" s="6">
        <v>22.0</v>
      </c>
      <c r="J565" s="6">
        <v>14.0</v>
      </c>
      <c r="K565" s="6">
        <v>11.0</v>
      </c>
      <c r="L565" s="6">
        <v>16.0</v>
      </c>
      <c r="M565" s="6">
        <v>11.0</v>
      </c>
      <c r="N565" s="6">
        <v>0.0</v>
      </c>
      <c r="O565" s="6"/>
      <c r="P565" s="6">
        <v>7.0</v>
      </c>
      <c r="Q565" s="6">
        <v>0.0</v>
      </c>
    </row>
    <row r="566" ht="15.75" customHeight="1">
      <c r="A566" s="7">
        <v>5.19002017E8</v>
      </c>
      <c r="B566" s="6" t="s">
        <v>749</v>
      </c>
      <c r="C566" s="6" t="s">
        <v>770</v>
      </c>
      <c r="D566" s="3">
        <v>2.0</v>
      </c>
      <c r="E566" s="3">
        <v>95.0</v>
      </c>
      <c r="F566" s="3">
        <v>197.0</v>
      </c>
      <c r="G566" s="3">
        <v>1.0</v>
      </c>
      <c r="H566" s="3" t="s">
        <v>1468</v>
      </c>
      <c r="I566" s="6">
        <v>14.0</v>
      </c>
      <c r="J566" s="6">
        <v>15.0</v>
      </c>
      <c r="K566" s="6">
        <v>0.0</v>
      </c>
      <c r="L566" s="6">
        <v>16.0</v>
      </c>
      <c r="M566" s="6">
        <v>13.0</v>
      </c>
      <c r="N566" s="6">
        <v>22.0</v>
      </c>
      <c r="O566" s="6"/>
      <c r="P566" s="6">
        <v>0.0</v>
      </c>
      <c r="Q566" s="6">
        <v>15.0</v>
      </c>
    </row>
    <row r="567" ht="15.75" customHeight="1">
      <c r="A567" s="7">
        <v>5.19001912E8</v>
      </c>
      <c r="B567" s="6" t="s">
        <v>749</v>
      </c>
      <c r="C567" s="6" t="s">
        <v>771</v>
      </c>
      <c r="D567" s="3">
        <v>1.0</v>
      </c>
      <c r="E567" s="3">
        <v>6.0</v>
      </c>
      <c r="F567" s="3">
        <v>213.0</v>
      </c>
      <c r="G567" s="3">
        <v>1.0</v>
      </c>
      <c r="H567" s="3" t="s">
        <v>1468</v>
      </c>
      <c r="I567" s="6">
        <v>0.0</v>
      </c>
      <c r="J567" s="6">
        <v>0.0</v>
      </c>
      <c r="K567" s="6">
        <v>0.0</v>
      </c>
      <c r="L567" s="6">
        <v>0.0</v>
      </c>
      <c r="M567" s="6">
        <v>0.0</v>
      </c>
      <c r="N567" s="6">
        <v>0.0</v>
      </c>
      <c r="O567" s="6"/>
      <c r="P567" s="6">
        <v>6.0</v>
      </c>
      <c r="Q567" s="6">
        <v>0.0</v>
      </c>
    </row>
    <row r="568" ht="15.75" customHeight="1">
      <c r="A568" s="7">
        <v>5.19002056E8</v>
      </c>
      <c r="B568" s="6" t="s">
        <v>749</v>
      </c>
      <c r="C568" s="6" t="s">
        <v>772</v>
      </c>
      <c r="D568" s="3">
        <v>6.0</v>
      </c>
      <c r="E568" s="3">
        <v>142.0</v>
      </c>
      <c r="F568" s="3">
        <v>192.0</v>
      </c>
      <c r="G568" s="3">
        <v>3.0</v>
      </c>
      <c r="H568" s="3" t="s">
        <v>1465</v>
      </c>
      <c r="I568" s="6">
        <v>21.0</v>
      </c>
      <c r="J568" s="6">
        <v>18.0</v>
      </c>
      <c r="K568" s="6">
        <v>14.0</v>
      </c>
      <c r="L568" s="6">
        <v>17.0</v>
      </c>
      <c r="M568" s="6">
        <v>17.0</v>
      </c>
      <c r="N568" s="6">
        <v>23.0</v>
      </c>
      <c r="O568" s="6"/>
      <c r="P568" s="6">
        <v>12.0</v>
      </c>
      <c r="Q568" s="6">
        <v>20.0</v>
      </c>
    </row>
    <row r="569" ht="15.75" customHeight="1">
      <c r="A569" s="7">
        <v>5.20001949E8</v>
      </c>
      <c r="B569" s="6" t="s">
        <v>773</v>
      </c>
      <c r="C569" s="6" t="s">
        <v>774</v>
      </c>
      <c r="D569" s="3">
        <v>6.0</v>
      </c>
      <c r="E569" s="3">
        <v>89.0</v>
      </c>
      <c r="F569" s="3">
        <v>192.0</v>
      </c>
      <c r="G569" s="3">
        <v>2.0</v>
      </c>
      <c r="H569" s="3" t="s">
        <v>1467</v>
      </c>
      <c r="I569" s="6">
        <v>14.0</v>
      </c>
      <c r="J569" s="6">
        <v>13.0</v>
      </c>
      <c r="K569" s="6">
        <v>8.0</v>
      </c>
      <c r="L569" s="6">
        <v>12.0</v>
      </c>
      <c r="M569" s="6">
        <v>12.0</v>
      </c>
      <c r="N569" s="6">
        <v>13.0</v>
      </c>
      <c r="O569" s="6"/>
      <c r="P569" s="6">
        <v>7.0</v>
      </c>
      <c r="Q569" s="6">
        <v>10.0</v>
      </c>
    </row>
    <row r="570" ht="15.75" customHeight="1">
      <c r="A570" s="7">
        <v>5.20002068E8</v>
      </c>
      <c r="B570" s="6" t="s">
        <v>773</v>
      </c>
      <c r="C570" s="6" t="s">
        <v>775</v>
      </c>
      <c r="D570" s="3">
        <v>1.0</v>
      </c>
      <c r="E570" s="3">
        <v>87.0</v>
      </c>
      <c r="F570" s="3">
        <v>213.0</v>
      </c>
      <c r="G570" s="3">
        <v>1.0</v>
      </c>
      <c r="H570" s="3" t="s">
        <v>1468</v>
      </c>
      <c r="I570" s="6">
        <v>19.0</v>
      </c>
      <c r="J570" s="6">
        <v>11.0</v>
      </c>
      <c r="K570" s="6">
        <v>8.0</v>
      </c>
      <c r="L570" s="6">
        <v>14.0</v>
      </c>
      <c r="M570" s="6">
        <v>10.0</v>
      </c>
      <c r="N570" s="6">
        <v>0.0</v>
      </c>
      <c r="O570" s="6"/>
      <c r="P570" s="6">
        <v>8.0</v>
      </c>
      <c r="Q570" s="6">
        <v>17.0</v>
      </c>
    </row>
    <row r="571" ht="15.75" customHeight="1">
      <c r="A571" s="7">
        <v>5.20002068E8</v>
      </c>
      <c r="B571" s="6" t="s">
        <v>773</v>
      </c>
      <c r="C571" s="6" t="s">
        <v>775</v>
      </c>
      <c r="D571" s="3">
        <v>11.0</v>
      </c>
      <c r="E571" s="3">
        <v>169.0</v>
      </c>
      <c r="F571" s="3">
        <v>210.0</v>
      </c>
      <c r="G571" s="3">
        <v>3.0</v>
      </c>
      <c r="H571" s="3" t="s">
        <v>1465</v>
      </c>
      <c r="I571" s="6">
        <v>26.0</v>
      </c>
      <c r="J571" s="6">
        <v>19.0</v>
      </c>
      <c r="K571" s="6">
        <v>15.0</v>
      </c>
      <c r="L571" s="6">
        <v>19.0</v>
      </c>
      <c r="M571" s="6">
        <v>15.0</v>
      </c>
      <c r="N571" s="6">
        <v>41.0</v>
      </c>
      <c r="O571" s="6"/>
      <c r="P571" s="6">
        <v>11.0</v>
      </c>
      <c r="Q571" s="6">
        <v>23.0</v>
      </c>
    </row>
    <row r="572" ht="15.75" customHeight="1">
      <c r="A572" s="7">
        <v>5.20002075E8</v>
      </c>
      <c r="B572" s="6" t="s">
        <v>773</v>
      </c>
      <c r="C572" s="6" t="s">
        <v>776</v>
      </c>
      <c r="D572" s="3">
        <v>6.0</v>
      </c>
      <c r="E572" s="3">
        <v>113.0</v>
      </c>
      <c r="F572" s="3">
        <v>192.0</v>
      </c>
      <c r="G572" s="3">
        <v>2.0</v>
      </c>
      <c r="H572" s="3" t="s">
        <v>1467</v>
      </c>
      <c r="I572" s="6">
        <v>18.0</v>
      </c>
      <c r="J572" s="6">
        <v>14.0</v>
      </c>
      <c r="K572" s="6">
        <v>8.0</v>
      </c>
      <c r="L572" s="6">
        <v>15.0</v>
      </c>
      <c r="M572" s="6">
        <v>13.0</v>
      </c>
      <c r="N572" s="6">
        <v>20.0</v>
      </c>
      <c r="O572" s="6"/>
      <c r="P572" s="6">
        <v>10.0</v>
      </c>
      <c r="Q572" s="6">
        <v>15.0</v>
      </c>
    </row>
    <row r="573" ht="15.75" customHeight="1">
      <c r="A573" s="7">
        <v>5.20002501E8</v>
      </c>
      <c r="B573" s="6" t="s">
        <v>773</v>
      </c>
      <c r="C573" s="6" t="s">
        <v>777</v>
      </c>
      <c r="D573" s="3">
        <v>1.0</v>
      </c>
      <c r="E573" s="3">
        <v>185.0</v>
      </c>
      <c r="F573" s="3">
        <v>213.0</v>
      </c>
      <c r="G573" s="3">
        <v>4.0</v>
      </c>
      <c r="H573" s="3" t="s">
        <v>1466</v>
      </c>
      <c r="I573" s="6">
        <v>26.0</v>
      </c>
      <c r="J573" s="6">
        <v>21.0</v>
      </c>
      <c r="K573" s="6">
        <v>17.0</v>
      </c>
      <c r="L573" s="6">
        <v>21.0</v>
      </c>
      <c r="M573" s="6">
        <v>19.0</v>
      </c>
      <c r="N573" s="6">
        <v>41.0</v>
      </c>
      <c r="O573" s="6"/>
      <c r="P573" s="6">
        <v>14.0</v>
      </c>
      <c r="Q573" s="6">
        <v>26.0</v>
      </c>
    </row>
    <row r="574" ht="15.75" customHeight="1">
      <c r="A574" s="7">
        <v>5.20001963E8</v>
      </c>
      <c r="B574" s="6" t="s">
        <v>773</v>
      </c>
      <c r="C574" s="6" t="s">
        <v>778</v>
      </c>
      <c r="D574" s="3">
        <v>2.0</v>
      </c>
      <c r="E574" s="3">
        <v>192.0</v>
      </c>
      <c r="F574" s="3">
        <v>197.0</v>
      </c>
      <c r="G574" s="3">
        <v>4.0</v>
      </c>
      <c r="H574" s="3" t="s">
        <v>1466</v>
      </c>
      <c r="I574" s="6">
        <v>29.0</v>
      </c>
      <c r="J574" s="6">
        <v>21.0</v>
      </c>
      <c r="K574" s="6">
        <v>18.0</v>
      </c>
      <c r="L574" s="6">
        <v>22.0</v>
      </c>
      <c r="M574" s="6">
        <v>22.0</v>
      </c>
      <c r="N574" s="6">
        <v>38.0</v>
      </c>
      <c r="O574" s="6"/>
      <c r="P574" s="6">
        <v>13.0</v>
      </c>
      <c r="Q574" s="6">
        <v>29.0</v>
      </c>
    </row>
    <row r="575" ht="15.75" customHeight="1">
      <c r="A575" s="7">
        <v>5.20001963E8</v>
      </c>
      <c r="B575" s="6" t="s">
        <v>773</v>
      </c>
      <c r="C575" s="6" t="s">
        <v>778</v>
      </c>
      <c r="D575" s="3">
        <v>6.0</v>
      </c>
      <c r="E575" s="3">
        <v>133.0</v>
      </c>
      <c r="F575" s="3">
        <v>192.0</v>
      </c>
      <c r="G575" s="3">
        <v>1.0</v>
      </c>
      <c r="H575" s="3" t="s">
        <v>1468</v>
      </c>
      <c r="I575" s="6">
        <v>22.0</v>
      </c>
      <c r="J575" s="6">
        <v>21.0</v>
      </c>
      <c r="K575" s="6">
        <v>0.0</v>
      </c>
      <c r="L575" s="6">
        <v>21.0</v>
      </c>
      <c r="M575" s="6">
        <v>17.0</v>
      </c>
      <c r="N575" s="6">
        <v>21.0</v>
      </c>
      <c r="O575" s="6"/>
      <c r="P575" s="6">
        <v>10.0</v>
      </c>
      <c r="Q575" s="6">
        <v>21.0</v>
      </c>
    </row>
    <row r="576" ht="15.75" customHeight="1">
      <c r="A576" s="7">
        <v>5.20001794E8</v>
      </c>
      <c r="B576" s="6" t="s">
        <v>773</v>
      </c>
      <c r="C576" s="6" t="s">
        <v>779</v>
      </c>
      <c r="D576" s="3">
        <v>2.0</v>
      </c>
      <c r="E576" s="3">
        <v>150.0</v>
      </c>
      <c r="F576" s="3">
        <v>197.0</v>
      </c>
      <c r="G576" s="3">
        <v>3.0</v>
      </c>
      <c r="H576" s="3" t="s">
        <v>1465</v>
      </c>
      <c r="I576" s="6">
        <v>26.0</v>
      </c>
      <c r="J576" s="6">
        <v>18.0</v>
      </c>
      <c r="K576" s="6">
        <v>9.0</v>
      </c>
      <c r="L576" s="6">
        <v>19.0</v>
      </c>
      <c r="M576" s="6">
        <v>16.0</v>
      </c>
      <c r="N576" s="6">
        <v>24.0</v>
      </c>
      <c r="O576" s="6"/>
      <c r="P576" s="6">
        <v>14.0</v>
      </c>
      <c r="Q576" s="6">
        <v>24.0</v>
      </c>
    </row>
    <row r="577" ht="15.75" customHeight="1">
      <c r="A577" s="7">
        <v>5.20002124E8</v>
      </c>
      <c r="B577" s="6" t="s">
        <v>773</v>
      </c>
      <c r="C577" s="6" t="s">
        <v>780</v>
      </c>
      <c r="D577" s="3">
        <v>2.0</v>
      </c>
      <c r="E577" s="3">
        <v>130.0</v>
      </c>
      <c r="F577" s="3">
        <v>197.0</v>
      </c>
      <c r="G577" s="3">
        <v>3.0</v>
      </c>
      <c r="H577" s="3" t="s">
        <v>1465</v>
      </c>
      <c r="I577" s="6">
        <v>21.0</v>
      </c>
      <c r="J577" s="6">
        <v>13.0</v>
      </c>
      <c r="K577" s="6">
        <v>10.0</v>
      </c>
      <c r="L577" s="6">
        <v>18.0</v>
      </c>
      <c r="M577" s="6">
        <v>14.0</v>
      </c>
      <c r="N577" s="6">
        <v>24.0</v>
      </c>
      <c r="O577" s="6"/>
      <c r="P577" s="6">
        <v>11.0</v>
      </c>
      <c r="Q577" s="6">
        <v>19.0</v>
      </c>
    </row>
    <row r="578" ht="15.75" customHeight="1">
      <c r="A578" s="7">
        <v>5.20003872E8</v>
      </c>
      <c r="B578" s="6" t="s">
        <v>773</v>
      </c>
      <c r="C578" s="6" t="s">
        <v>781</v>
      </c>
      <c r="D578" s="3">
        <v>6.0</v>
      </c>
      <c r="E578" s="3">
        <v>144.0</v>
      </c>
      <c r="F578" s="3">
        <v>192.0</v>
      </c>
      <c r="G578" s="3">
        <v>3.0</v>
      </c>
      <c r="H578" s="3" t="s">
        <v>1465</v>
      </c>
      <c r="I578" s="6">
        <v>21.0</v>
      </c>
      <c r="J578" s="6">
        <v>20.0</v>
      </c>
      <c r="K578" s="6">
        <v>12.0</v>
      </c>
      <c r="L578" s="6">
        <v>19.0</v>
      </c>
      <c r="M578" s="6">
        <v>18.0</v>
      </c>
      <c r="N578" s="6">
        <v>23.0</v>
      </c>
      <c r="O578" s="6"/>
      <c r="P578" s="6">
        <v>11.0</v>
      </c>
      <c r="Q578" s="6">
        <v>20.0</v>
      </c>
    </row>
    <row r="579" ht="15.75" customHeight="1">
      <c r="A579" s="7">
        <v>5.20002131E8</v>
      </c>
      <c r="B579" s="6" t="s">
        <v>773</v>
      </c>
      <c r="C579" s="6" t="s">
        <v>782</v>
      </c>
      <c r="D579" s="3">
        <v>2.0</v>
      </c>
      <c r="E579" s="3">
        <v>92.0</v>
      </c>
      <c r="F579" s="3">
        <v>197.0</v>
      </c>
      <c r="G579" s="3">
        <v>1.0</v>
      </c>
      <c r="H579" s="3" t="s">
        <v>1468</v>
      </c>
      <c r="I579" s="6">
        <v>12.0</v>
      </c>
      <c r="J579" s="6">
        <v>17.0</v>
      </c>
      <c r="K579" s="6">
        <v>12.0</v>
      </c>
      <c r="L579" s="6">
        <v>16.0</v>
      </c>
      <c r="M579" s="6">
        <v>11.0</v>
      </c>
      <c r="N579" s="6">
        <v>0.0</v>
      </c>
      <c r="O579" s="6"/>
      <c r="P579" s="6">
        <v>8.0</v>
      </c>
      <c r="Q579" s="6">
        <v>16.0</v>
      </c>
    </row>
    <row r="580" ht="15.75" customHeight="1">
      <c r="A580" s="7">
        <v>5.20002131E8</v>
      </c>
      <c r="B580" s="6" t="s">
        <v>773</v>
      </c>
      <c r="C580" s="6" t="s">
        <v>782</v>
      </c>
      <c r="D580" s="3">
        <v>14.0</v>
      </c>
      <c r="E580" s="3">
        <v>142.0</v>
      </c>
      <c r="F580" s="3">
        <v>196.0</v>
      </c>
      <c r="G580" s="3">
        <v>3.0</v>
      </c>
      <c r="H580" s="3" t="s">
        <v>1465</v>
      </c>
      <c r="I580" s="6">
        <v>19.0</v>
      </c>
      <c r="J580" s="6">
        <v>18.0</v>
      </c>
      <c r="K580" s="6">
        <v>17.0</v>
      </c>
      <c r="L580" s="6">
        <v>18.0</v>
      </c>
      <c r="M580" s="6">
        <v>17.0</v>
      </c>
      <c r="N580" s="6">
        <v>24.0</v>
      </c>
      <c r="O580" s="6"/>
      <c r="P580" s="6">
        <v>10.0</v>
      </c>
      <c r="Q580" s="6">
        <v>19.0</v>
      </c>
    </row>
    <row r="581" ht="15.75" customHeight="1">
      <c r="A581" s="7">
        <v>5.20002156E8</v>
      </c>
      <c r="B581" s="6" t="s">
        <v>773</v>
      </c>
      <c r="C581" s="6" t="s">
        <v>783</v>
      </c>
      <c r="D581" s="3">
        <v>6.0</v>
      </c>
      <c r="E581" s="3">
        <v>154.0</v>
      </c>
      <c r="F581" s="3">
        <v>192.0</v>
      </c>
      <c r="G581" s="3">
        <v>3.0</v>
      </c>
      <c r="H581" s="3" t="s">
        <v>1465</v>
      </c>
      <c r="I581" s="6">
        <v>25.0</v>
      </c>
      <c r="J581" s="6">
        <v>21.0</v>
      </c>
      <c r="K581" s="6">
        <v>15.0</v>
      </c>
      <c r="L581" s="6">
        <v>18.0</v>
      </c>
      <c r="M581" s="6">
        <v>16.0</v>
      </c>
      <c r="N581" s="6">
        <v>28.0</v>
      </c>
      <c r="O581" s="6"/>
      <c r="P581" s="6">
        <v>12.0</v>
      </c>
      <c r="Q581" s="6">
        <v>19.0</v>
      </c>
    </row>
    <row r="582" ht="15.75" customHeight="1">
      <c r="A582" s="7">
        <v>5.20002163E8</v>
      </c>
      <c r="B582" s="6" t="s">
        <v>773</v>
      </c>
      <c r="C582" s="6" t="s">
        <v>784</v>
      </c>
      <c r="D582" s="3">
        <v>2.0</v>
      </c>
      <c r="E582" s="3">
        <v>160.0</v>
      </c>
      <c r="F582" s="3">
        <v>197.0</v>
      </c>
      <c r="G582" s="3">
        <v>3.0</v>
      </c>
      <c r="H582" s="3" t="s">
        <v>1465</v>
      </c>
      <c r="I582" s="6">
        <v>27.0</v>
      </c>
      <c r="J582" s="6">
        <v>19.0</v>
      </c>
      <c r="K582" s="6">
        <v>14.0</v>
      </c>
      <c r="L582" s="6">
        <v>20.0</v>
      </c>
      <c r="M582" s="6">
        <v>18.0</v>
      </c>
      <c r="N582" s="6">
        <v>25.0</v>
      </c>
      <c r="O582" s="6"/>
      <c r="P582" s="6">
        <v>14.0</v>
      </c>
      <c r="Q582" s="6">
        <v>23.0</v>
      </c>
    </row>
    <row r="583" ht="15.75" customHeight="1">
      <c r="A583" s="7">
        <v>5.20002043E8</v>
      </c>
      <c r="B583" s="6" t="s">
        <v>773</v>
      </c>
      <c r="C583" s="6" t="s">
        <v>785</v>
      </c>
      <c r="D583" s="3">
        <v>5.0</v>
      </c>
      <c r="E583" s="3">
        <v>125.0</v>
      </c>
      <c r="F583" s="3">
        <v>208.0</v>
      </c>
      <c r="G583" s="3">
        <v>3.0</v>
      </c>
      <c r="H583" s="3" t="s">
        <v>1465</v>
      </c>
      <c r="I583" s="6">
        <v>19.0</v>
      </c>
      <c r="J583" s="6">
        <v>16.0</v>
      </c>
      <c r="K583" s="6">
        <v>11.0</v>
      </c>
      <c r="L583" s="6">
        <v>14.0</v>
      </c>
      <c r="M583" s="6">
        <v>12.0</v>
      </c>
      <c r="N583" s="6">
        <v>28.0</v>
      </c>
      <c r="O583" s="6"/>
      <c r="P583" s="6">
        <v>7.0</v>
      </c>
      <c r="Q583" s="6">
        <v>18.0</v>
      </c>
    </row>
    <row r="584" ht="15.75" customHeight="1">
      <c r="A584" s="7">
        <v>5.20001868E8</v>
      </c>
      <c r="B584" s="6" t="s">
        <v>773</v>
      </c>
      <c r="C584" s="6" t="s">
        <v>786</v>
      </c>
      <c r="D584" s="3">
        <v>6.0</v>
      </c>
      <c r="E584" s="3">
        <v>116.0</v>
      </c>
      <c r="F584" s="3">
        <v>192.0</v>
      </c>
      <c r="G584" s="3">
        <v>2.0</v>
      </c>
      <c r="H584" s="3" t="s">
        <v>1467</v>
      </c>
      <c r="I584" s="6">
        <v>21.0</v>
      </c>
      <c r="J584" s="6">
        <v>12.0</v>
      </c>
      <c r="K584" s="6">
        <v>10.0</v>
      </c>
      <c r="L584" s="6">
        <v>18.0</v>
      </c>
      <c r="M584" s="6">
        <v>14.0</v>
      </c>
      <c r="N584" s="6">
        <v>15.0</v>
      </c>
      <c r="O584" s="6"/>
      <c r="P584" s="6">
        <v>9.0</v>
      </c>
      <c r="Q584" s="6">
        <v>17.0</v>
      </c>
    </row>
    <row r="585" ht="15.75" customHeight="1">
      <c r="A585" s="7">
        <v>5.20001836E8</v>
      </c>
      <c r="B585" s="6" t="s">
        <v>773</v>
      </c>
      <c r="C585" s="6" t="s">
        <v>787</v>
      </c>
      <c r="D585" s="3">
        <v>2.0</v>
      </c>
      <c r="E585" s="3">
        <v>134.0</v>
      </c>
      <c r="F585" s="3">
        <v>197.0</v>
      </c>
      <c r="G585" s="3">
        <v>3.0</v>
      </c>
      <c r="H585" s="3" t="s">
        <v>1465</v>
      </c>
      <c r="I585" s="6">
        <v>18.0</v>
      </c>
      <c r="J585" s="6">
        <v>17.0</v>
      </c>
      <c r="K585" s="6">
        <v>9.0</v>
      </c>
      <c r="L585" s="6">
        <v>16.0</v>
      </c>
      <c r="M585" s="6">
        <v>16.0</v>
      </c>
      <c r="N585" s="6">
        <v>26.0</v>
      </c>
      <c r="O585" s="6"/>
      <c r="P585" s="6">
        <v>9.0</v>
      </c>
      <c r="Q585" s="6">
        <v>23.0</v>
      </c>
    </row>
    <row r="586" ht="15.75" customHeight="1">
      <c r="A586" s="7">
        <v>5.20002004E8</v>
      </c>
      <c r="B586" s="6" t="s">
        <v>773</v>
      </c>
      <c r="C586" s="6" t="s">
        <v>788</v>
      </c>
      <c r="D586" s="3">
        <v>6.0</v>
      </c>
      <c r="E586" s="3">
        <v>145.0</v>
      </c>
      <c r="F586" s="3">
        <v>192.0</v>
      </c>
      <c r="G586" s="3">
        <v>3.0</v>
      </c>
      <c r="H586" s="3" t="s">
        <v>1465</v>
      </c>
      <c r="I586" s="6">
        <v>25.0</v>
      </c>
      <c r="J586" s="6">
        <v>16.0</v>
      </c>
      <c r="K586" s="6">
        <v>17.0</v>
      </c>
      <c r="L586" s="6">
        <v>19.0</v>
      </c>
      <c r="M586" s="6">
        <v>14.0</v>
      </c>
      <c r="N586" s="6">
        <v>23.0</v>
      </c>
      <c r="O586" s="6"/>
      <c r="P586" s="6">
        <v>13.0</v>
      </c>
      <c r="Q586" s="6">
        <v>18.0</v>
      </c>
    </row>
    <row r="587" ht="15.75" customHeight="1">
      <c r="A587" s="7">
        <v>5.21008827E8</v>
      </c>
      <c r="B587" s="6" t="s">
        <v>789</v>
      </c>
      <c r="C587" s="6" t="s">
        <v>790</v>
      </c>
      <c r="D587" s="3">
        <v>2.0</v>
      </c>
      <c r="E587" s="3">
        <v>137.0</v>
      </c>
      <c r="F587" s="3">
        <v>197.0</v>
      </c>
      <c r="G587" s="3">
        <v>3.0</v>
      </c>
      <c r="H587" s="3" t="s">
        <v>1465</v>
      </c>
      <c r="I587" s="6">
        <v>20.0</v>
      </c>
      <c r="J587" s="6">
        <v>14.0</v>
      </c>
      <c r="K587" s="6">
        <v>14.0</v>
      </c>
      <c r="L587" s="6">
        <v>17.0</v>
      </c>
      <c r="M587" s="6">
        <v>15.0</v>
      </c>
      <c r="N587" s="6">
        <v>26.0</v>
      </c>
      <c r="O587" s="6"/>
      <c r="P587" s="6">
        <v>10.0</v>
      </c>
      <c r="Q587" s="6">
        <v>21.0</v>
      </c>
    </row>
    <row r="588" ht="15.75" customHeight="1">
      <c r="A588" s="7">
        <v>5.21008584E8</v>
      </c>
      <c r="B588" s="6" t="s">
        <v>789</v>
      </c>
      <c r="C588" s="6" t="s">
        <v>791</v>
      </c>
      <c r="D588" s="3">
        <v>1.0</v>
      </c>
      <c r="E588" s="3">
        <v>95.0</v>
      </c>
      <c r="F588" s="3">
        <v>213.0</v>
      </c>
      <c r="G588" s="3">
        <v>1.0</v>
      </c>
      <c r="H588" s="3" t="s">
        <v>1468</v>
      </c>
      <c r="I588" s="6">
        <v>0.0</v>
      </c>
      <c r="J588" s="6">
        <v>13.0</v>
      </c>
      <c r="K588" s="6">
        <v>11.0</v>
      </c>
      <c r="L588" s="6">
        <v>15.0</v>
      </c>
      <c r="M588" s="6">
        <v>14.0</v>
      </c>
      <c r="N588" s="6">
        <v>28.0</v>
      </c>
      <c r="O588" s="6"/>
      <c r="P588" s="6">
        <v>0.0</v>
      </c>
      <c r="Q588" s="6">
        <v>14.0</v>
      </c>
    </row>
    <row r="589" ht="15.75" customHeight="1">
      <c r="A589" s="7">
        <v>5.21008577E8</v>
      </c>
      <c r="B589" s="6" t="s">
        <v>789</v>
      </c>
      <c r="C589" s="6" t="s">
        <v>792</v>
      </c>
      <c r="D589" s="3">
        <v>1.0</v>
      </c>
      <c r="E589" s="3">
        <v>129.0</v>
      </c>
      <c r="F589" s="3">
        <v>213.0</v>
      </c>
      <c r="G589" s="3">
        <v>1.0</v>
      </c>
      <c r="H589" s="3" t="s">
        <v>1468</v>
      </c>
      <c r="I589" s="6">
        <v>26.0</v>
      </c>
      <c r="J589" s="6">
        <v>20.0</v>
      </c>
      <c r="K589" s="6">
        <v>17.0</v>
      </c>
      <c r="L589" s="6">
        <v>17.0</v>
      </c>
      <c r="M589" s="6">
        <v>15.0</v>
      </c>
      <c r="N589" s="6">
        <v>0.0</v>
      </c>
      <c r="O589" s="6"/>
      <c r="P589" s="6">
        <v>14.0</v>
      </c>
      <c r="Q589" s="6">
        <v>20.0</v>
      </c>
    </row>
    <row r="590" ht="15.75" customHeight="1">
      <c r="A590" s="7">
        <v>5.21008552E8</v>
      </c>
      <c r="B590" s="6" t="s">
        <v>789</v>
      </c>
      <c r="C590" s="6" t="s">
        <v>793</v>
      </c>
      <c r="D590" s="3">
        <v>2.0</v>
      </c>
      <c r="E590" s="3">
        <v>110.0</v>
      </c>
      <c r="F590" s="3">
        <v>197.0</v>
      </c>
      <c r="G590" s="3">
        <v>2.0</v>
      </c>
      <c r="H590" s="3" t="s">
        <v>1467</v>
      </c>
      <c r="I590" s="6">
        <v>13.0</v>
      </c>
      <c r="J590" s="6">
        <v>16.0</v>
      </c>
      <c r="K590" s="6">
        <v>9.0</v>
      </c>
      <c r="L590" s="6">
        <v>15.0</v>
      </c>
      <c r="M590" s="6">
        <v>14.0</v>
      </c>
      <c r="N590" s="6">
        <v>16.0</v>
      </c>
      <c r="O590" s="6"/>
      <c r="P590" s="6">
        <v>10.0</v>
      </c>
      <c r="Q590" s="6">
        <v>17.0</v>
      </c>
    </row>
    <row r="591" ht="15.75" customHeight="1">
      <c r="A591" s="7">
        <v>5.21008834E8</v>
      </c>
      <c r="B591" s="6" t="s">
        <v>789</v>
      </c>
      <c r="C591" s="6" t="s">
        <v>794</v>
      </c>
      <c r="D591" s="3">
        <v>1.0</v>
      </c>
      <c r="E591" s="3">
        <v>104.0</v>
      </c>
      <c r="F591" s="3">
        <v>213.0</v>
      </c>
      <c r="G591" s="3">
        <v>2.0</v>
      </c>
      <c r="H591" s="3" t="s">
        <v>1467</v>
      </c>
      <c r="I591" s="6">
        <v>12.0</v>
      </c>
      <c r="J591" s="6">
        <v>15.0</v>
      </c>
      <c r="K591" s="6">
        <v>10.0</v>
      </c>
      <c r="L591" s="6">
        <v>12.0</v>
      </c>
      <c r="M591" s="6">
        <v>13.0</v>
      </c>
      <c r="N591" s="6">
        <v>25.0</v>
      </c>
      <c r="O591" s="6"/>
      <c r="P591" s="6">
        <v>6.0</v>
      </c>
      <c r="Q591" s="6">
        <v>11.0</v>
      </c>
    </row>
    <row r="592" ht="15.75" customHeight="1">
      <c r="A592" s="7">
        <v>5.21008457E8</v>
      </c>
      <c r="B592" s="6" t="s">
        <v>789</v>
      </c>
      <c r="C592" s="6" t="s">
        <v>795</v>
      </c>
      <c r="D592" s="3">
        <v>5.0</v>
      </c>
      <c r="E592" s="3">
        <v>116.0</v>
      </c>
      <c r="F592" s="3">
        <v>208.0</v>
      </c>
      <c r="G592" s="3">
        <v>2.0</v>
      </c>
      <c r="H592" s="3" t="s">
        <v>1467</v>
      </c>
      <c r="I592" s="6">
        <v>18.0</v>
      </c>
      <c r="J592" s="6">
        <v>15.0</v>
      </c>
      <c r="K592" s="6">
        <v>10.0</v>
      </c>
      <c r="L592" s="6">
        <v>16.0</v>
      </c>
      <c r="M592" s="6">
        <v>14.0</v>
      </c>
      <c r="N592" s="6">
        <v>21.0</v>
      </c>
      <c r="O592" s="6"/>
      <c r="P592" s="6">
        <v>7.0</v>
      </c>
      <c r="Q592" s="6">
        <v>15.0</v>
      </c>
    </row>
    <row r="593" ht="15.75" customHeight="1">
      <c r="A593" s="7">
        <v>5.21008859E8</v>
      </c>
      <c r="B593" s="6" t="s">
        <v>789</v>
      </c>
      <c r="C593" s="6" t="s">
        <v>796</v>
      </c>
      <c r="D593" s="3">
        <v>2.0</v>
      </c>
      <c r="E593" s="3">
        <v>129.0</v>
      </c>
      <c r="F593" s="3">
        <v>197.0</v>
      </c>
      <c r="G593" s="3">
        <v>3.0</v>
      </c>
      <c r="H593" s="3" t="s">
        <v>1465</v>
      </c>
      <c r="I593" s="6">
        <v>20.0</v>
      </c>
      <c r="J593" s="6">
        <v>15.0</v>
      </c>
      <c r="K593" s="6">
        <v>11.0</v>
      </c>
      <c r="L593" s="6">
        <v>16.0</v>
      </c>
      <c r="M593" s="6">
        <v>16.0</v>
      </c>
      <c r="N593" s="6">
        <v>23.0</v>
      </c>
      <c r="O593" s="6"/>
      <c r="P593" s="6">
        <v>8.0</v>
      </c>
      <c r="Q593" s="6">
        <v>20.0</v>
      </c>
    </row>
    <row r="594" ht="15.75" customHeight="1">
      <c r="A594" s="7">
        <v>5.210069E8</v>
      </c>
      <c r="B594" s="6" t="s">
        <v>789</v>
      </c>
      <c r="C594" s="6" t="s">
        <v>797</v>
      </c>
      <c r="D594" s="3">
        <v>6.0</v>
      </c>
      <c r="E594" s="3">
        <v>104.0</v>
      </c>
      <c r="F594" s="3">
        <v>192.0</v>
      </c>
      <c r="G594" s="3">
        <v>2.0</v>
      </c>
      <c r="H594" s="3" t="s">
        <v>1467</v>
      </c>
      <c r="I594" s="6">
        <v>17.0</v>
      </c>
      <c r="J594" s="6">
        <v>14.0</v>
      </c>
      <c r="K594" s="6">
        <v>8.0</v>
      </c>
      <c r="L594" s="6">
        <v>14.0</v>
      </c>
      <c r="M594" s="6">
        <v>16.0</v>
      </c>
      <c r="N594" s="6">
        <v>13.0</v>
      </c>
      <c r="O594" s="6"/>
      <c r="P594" s="6">
        <v>7.0</v>
      </c>
      <c r="Q594" s="6">
        <v>15.0</v>
      </c>
    </row>
    <row r="595" ht="15.75" customHeight="1">
      <c r="A595" s="7">
        <v>5.21008697E8</v>
      </c>
      <c r="B595" s="6" t="s">
        <v>789</v>
      </c>
      <c r="C595" s="6" t="s">
        <v>798</v>
      </c>
      <c r="D595" s="3">
        <v>5.0</v>
      </c>
      <c r="E595" s="3">
        <v>102.0</v>
      </c>
      <c r="F595" s="3">
        <v>208.0</v>
      </c>
      <c r="G595" s="3">
        <v>2.0</v>
      </c>
      <c r="H595" s="3" t="s">
        <v>1467</v>
      </c>
      <c r="I595" s="6">
        <v>15.0</v>
      </c>
      <c r="J595" s="6">
        <v>11.0</v>
      </c>
      <c r="K595" s="6">
        <v>10.0</v>
      </c>
      <c r="L595" s="6">
        <v>13.0</v>
      </c>
      <c r="M595" s="6">
        <v>13.0</v>
      </c>
      <c r="N595" s="6">
        <v>21.0</v>
      </c>
      <c r="O595" s="6"/>
      <c r="P595" s="6">
        <v>7.0</v>
      </c>
      <c r="Q595" s="6">
        <v>12.0</v>
      </c>
    </row>
    <row r="596" ht="15.75" customHeight="1">
      <c r="A596" s="7">
        <v>5.21008489E8</v>
      </c>
      <c r="B596" s="6" t="s">
        <v>789</v>
      </c>
      <c r="C596" s="6" t="s">
        <v>799</v>
      </c>
      <c r="D596" s="3">
        <v>2.0</v>
      </c>
      <c r="E596" s="3">
        <v>54.0</v>
      </c>
      <c r="F596" s="3">
        <v>197.0</v>
      </c>
      <c r="G596" s="3">
        <v>1.0</v>
      </c>
      <c r="H596" s="3" t="s">
        <v>1468</v>
      </c>
      <c r="I596" s="6">
        <v>0.0</v>
      </c>
      <c r="J596" s="6">
        <v>9.0</v>
      </c>
      <c r="K596" s="6">
        <v>0.0</v>
      </c>
      <c r="L596" s="6">
        <v>12.0</v>
      </c>
      <c r="M596" s="6">
        <v>15.0</v>
      </c>
      <c r="N596" s="6">
        <v>0.0</v>
      </c>
      <c r="O596" s="6"/>
      <c r="P596" s="6">
        <v>7.0</v>
      </c>
      <c r="Q596" s="6">
        <v>11.0</v>
      </c>
    </row>
    <row r="597" ht="15.75" customHeight="1">
      <c r="A597" s="7">
        <v>5.21008961E8</v>
      </c>
      <c r="B597" s="6" t="s">
        <v>789</v>
      </c>
      <c r="C597" s="6" t="s">
        <v>800</v>
      </c>
      <c r="D597" s="3">
        <v>2.0</v>
      </c>
      <c r="E597" s="3">
        <v>125.0</v>
      </c>
      <c r="F597" s="3">
        <v>197.0</v>
      </c>
      <c r="G597" s="3">
        <v>3.0</v>
      </c>
      <c r="H597" s="3" t="s">
        <v>1465</v>
      </c>
      <c r="I597" s="6">
        <v>18.0</v>
      </c>
      <c r="J597" s="6">
        <v>14.0</v>
      </c>
      <c r="K597" s="6">
        <v>13.0</v>
      </c>
      <c r="L597" s="6">
        <v>18.0</v>
      </c>
      <c r="M597" s="6">
        <v>14.0</v>
      </c>
      <c r="N597" s="6">
        <v>23.0</v>
      </c>
      <c r="O597" s="6"/>
      <c r="P597" s="6">
        <v>8.0</v>
      </c>
      <c r="Q597" s="6">
        <v>17.0</v>
      </c>
    </row>
    <row r="598" ht="15.75" customHeight="1">
      <c r="A598" s="7">
        <v>5.2100864E8</v>
      </c>
      <c r="B598" s="6" t="s">
        <v>789</v>
      </c>
      <c r="C598" s="6" t="s">
        <v>801</v>
      </c>
      <c r="D598" s="3">
        <v>1.0</v>
      </c>
      <c r="E598" s="3">
        <v>129.0</v>
      </c>
      <c r="F598" s="3">
        <v>213.0</v>
      </c>
      <c r="G598" s="3">
        <v>2.0</v>
      </c>
      <c r="H598" s="3" t="s">
        <v>1467</v>
      </c>
      <c r="I598" s="6">
        <v>21.0</v>
      </c>
      <c r="J598" s="6">
        <v>11.0</v>
      </c>
      <c r="K598" s="6">
        <v>17.0</v>
      </c>
      <c r="L598" s="6">
        <v>16.0</v>
      </c>
      <c r="M598" s="6">
        <v>12.0</v>
      </c>
      <c r="N598" s="6">
        <v>26.0</v>
      </c>
      <c r="O598" s="6"/>
      <c r="P598" s="6">
        <v>8.0</v>
      </c>
      <c r="Q598" s="6">
        <v>18.0</v>
      </c>
    </row>
    <row r="599" ht="15.75" customHeight="1">
      <c r="A599" s="7">
        <v>5.21008714E8</v>
      </c>
      <c r="B599" s="6" t="s">
        <v>789</v>
      </c>
      <c r="C599" s="6" t="s">
        <v>802</v>
      </c>
      <c r="D599" s="3">
        <v>1.0</v>
      </c>
      <c r="E599" s="3">
        <v>141.0</v>
      </c>
      <c r="F599" s="3">
        <v>213.0</v>
      </c>
      <c r="G599" s="3">
        <v>2.0</v>
      </c>
      <c r="H599" s="3" t="s">
        <v>1467</v>
      </c>
      <c r="I599" s="6">
        <v>27.0</v>
      </c>
      <c r="J599" s="6">
        <v>18.0</v>
      </c>
      <c r="K599" s="6">
        <v>12.0</v>
      </c>
      <c r="L599" s="6">
        <v>16.0</v>
      </c>
      <c r="M599" s="6">
        <v>16.0</v>
      </c>
      <c r="N599" s="6">
        <v>31.0</v>
      </c>
      <c r="O599" s="6"/>
      <c r="P599" s="6">
        <v>8.0</v>
      </c>
      <c r="Q599" s="6">
        <v>13.0</v>
      </c>
    </row>
    <row r="600" ht="15.75" customHeight="1">
      <c r="A600" s="7">
        <v>5.21008993E8</v>
      </c>
      <c r="B600" s="6" t="s">
        <v>789</v>
      </c>
      <c r="C600" s="6" t="s">
        <v>803</v>
      </c>
      <c r="D600" s="3">
        <v>1.0</v>
      </c>
      <c r="E600" s="3">
        <v>108.0</v>
      </c>
      <c r="F600" s="3">
        <v>213.0</v>
      </c>
      <c r="G600" s="3">
        <v>2.0</v>
      </c>
      <c r="H600" s="3" t="s">
        <v>1467</v>
      </c>
      <c r="I600" s="6">
        <v>15.0</v>
      </c>
      <c r="J600" s="6">
        <v>11.0</v>
      </c>
      <c r="K600" s="6">
        <v>9.0</v>
      </c>
      <c r="L600" s="6">
        <v>15.0</v>
      </c>
      <c r="M600" s="6">
        <v>13.0</v>
      </c>
      <c r="N600" s="6">
        <v>22.0</v>
      </c>
      <c r="O600" s="6"/>
      <c r="P600" s="6">
        <v>9.0</v>
      </c>
      <c r="Q600" s="6">
        <v>14.0</v>
      </c>
    </row>
    <row r="601" ht="15.75" customHeight="1">
      <c r="A601" s="7">
        <v>5.21008464E8</v>
      </c>
      <c r="B601" s="6" t="s">
        <v>789</v>
      </c>
      <c r="C601" s="6" t="s">
        <v>804</v>
      </c>
      <c r="D601" s="3">
        <v>2.0</v>
      </c>
      <c r="E601" s="3">
        <v>107.0</v>
      </c>
      <c r="F601" s="3">
        <v>197.0</v>
      </c>
      <c r="G601" s="3">
        <v>1.0</v>
      </c>
      <c r="H601" s="3" t="s">
        <v>1468</v>
      </c>
      <c r="I601" s="6">
        <v>19.0</v>
      </c>
      <c r="J601" s="6">
        <v>14.0</v>
      </c>
      <c r="K601" s="6">
        <v>15.0</v>
      </c>
      <c r="L601" s="6">
        <v>16.0</v>
      </c>
      <c r="M601" s="6">
        <v>15.0</v>
      </c>
      <c r="N601" s="6">
        <v>0.0</v>
      </c>
      <c r="O601" s="6"/>
      <c r="P601" s="6">
        <v>10.0</v>
      </c>
      <c r="Q601" s="6">
        <v>18.0</v>
      </c>
    </row>
    <row r="602" ht="15.75" customHeight="1">
      <c r="A602" s="7">
        <v>5.21008506E8</v>
      </c>
      <c r="B602" s="6" t="s">
        <v>789</v>
      </c>
      <c r="C602" s="6" t="s">
        <v>805</v>
      </c>
      <c r="D602" s="3">
        <v>1.0</v>
      </c>
      <c r="E602" s="3">
        <v>96.0</v>
      </c>
      <c r="F602" s="3">
        <v>213.0</v>
      </c>
      <c r="G602" s="3">
        <v>1.0</v>
      </c>
      <c r="H602" s="3" t="s">
        <v>1468</v>
      </c>
      <c r="I602" s="6">
        <v>18.0</v>
      </c>
      <c r="J602" s="6">
        <v>13.0</v>
      </c>
      <c r="K602" s="6">
        <v>10.0</v>
      </c>
      <c r="L602" s="6">
        <v>18.0</v>
      </c>
      <c r="M602" s="6">
        <v>17.0</v>
      </c>
      <c r="N602" s="6">
        <v>0.0</v>
      </c>
      <c r="O602" s="6"/>
      <c r="P602" s="6">
        <v>8.0</v>
      </c>
      <c r="Q602" s="6">
        <v>12.0</v>
      </c>
    </row>
    <row r="603" ht="15.75" customHeight="1">
      <c r="A603" s="7">
        <v>5.21008383E8</v>
      </c>
      <c r="B603" s="6" t="s">
        <v>789</v>
      </c>
      <c r="C603" s="6" t="s">
        <v>807</v>
      </c>
      <c r="D603" s="3">
        <v>1.0</v>
      </c>
      <c r="E603" s="3">
        <v>158.0</v>
      </c>
      <c r="F603" s="3">
        <v>213.0</v>
      </c>
      <c r="G603" s="3">
        <v>3.0</v>
      </c>
      <c r="H603" s="3" t="s">
        <v>1465</v>
      </c>
      <c r="I603" s="6">
        <v>26.0</v>
      </c>
      <c r="J603" s="6">
        <v>14.0</v>
      </c>
      <c r="K603" s="6">
        <v>17.0</v>
      </c>
      <c r="L603" s="6">
        <v>14.0</v>
      </c>
      <c r="M603" s="6">
        <v>19.0</v>
      </c>
      <c r="N603" s="6">
        <v>32.0</v>
      </c>
      <c r="O603" s="6"/>
      <c r="P603" s="6">
        <v>12.0</v>
      </c>
      <c r="Q603" s="6">
        <v>24.0</v>
      </c>
    </row>
    <row r="604" ht="15.75" customHeight="1">
      <c r="A604" s="7">
        <v>5.2100856E8</v>
      </c>
      <c r="B604" s="6" t="s">
        <v>789</v>
      </c>
      <c r="C604" s="6" t="s">
        <v>808</v>
      </c>
      <c r="D604" s="3">
        <v>1.0</v>
      </c>
      <c r="E604" s="3">
        <v>163.0</v>
      </c>
      <c r="F604" s="3">
        <v>213.0</v>
      </c>
      <c r="G604" s="3">
        <v>3.0</v>
      </c>
      <c r="H604" s="3" t="s">
        <v>1465</v>
      </c>
      <c r="I604" s="6">
        <v>23.0</v>
      </c>
      <c r="J604" s="6">
        <v>19.0</v>
      </c>
      <c r="K604" s="6">
        <v>12.0</v>
      </c>
      <c r="L604" s="6">
        <v>20.0</v>
      </c>
      <c r="M604" s="6">
        <v>17.0</v>
      </c>
      <c r="N604" s="6">
        <v>39.0</v>
      </c>
      <c r="O604" s="6"/>
      <c r="P604" s="6">
        <v>11.0</v>
      </c>
      <c r="Q604" s="6">
        <v>22.0</v>
      </c>
    </row>
    <row r="605" ht="15.75" customHeight="1">
      <c r="A605" s="7">
        <v>5.21008619E8</v>
      </c>
      <c r="B605" s="6" t="s">
        <v>789</v>
      </c>
      <c r="C605" s="6" t="s">
        <v>806</v>
      </c>
      <c r="D605" s="3">
        <v>1.0</v>
      </c>
      <c r="E605" s="3">
        <v>163.0</v>
      </c>
      <c r="F605" s="3">
        <v>213.0</v>
      </c>
      <c r="G605" s="3">
        <v>3.0</v>
      </c>
      <c r="H605" s="3" t="s">
        <v>1465</v>
      </c>
      <c r="I605" s="6">
        <v>25.0</v>
      </c>
      <c r="J605" s="6">
        <v>17.0</v>
      </c>
      <c r="K605" s="6">
        <v>16.0</v>
      </c>
      <c r="L605" s="6">
        <v>17.0</v>
      </c>
      <c r="M605" s="6">
        <v>18.0</v>
      </c>
      <c r="N605" s="6">
        <v>35.0</v>
      </c>
      <c r="O605" s="6"/>
      <c r="P605" s="6">
        <v>10.0</v>
      </c>
      <c r="Q605" s="6">
        <v>25.0</v>
      </c>
    </row>
    <row r="606" ht="15.75" customHeight="1">
      <c r="A606" s="7">
        <v>5.21008915E8</v>
      </c>
      <c r="B606" s="6" t="s">
        <v>789</v>
      </c>
      <c r="C606" s="6" t="s">
        <v>809</v>
      </c>
      <c r="D606" s="3">
        <v>6.0</v>
      </c>
      <c r="E606" s="3">
        <v>156.0</v>
      </c>
      <c r="F606" s="3">
        <v>192.0</v>
      </c>
      <c r="G606" s="3">
        <v>3.0</v>
      </c>
      <c r="H606" s="3" t="s">
        <v>1465</v>
      </c>
      <c r="I606" s="6">
        <v>27.0</v>
      </c>
      <c r="J606" s="6">
        <v>17.0</v>
      </c>
      <c r="K606" s="6">
        <v>17.0</v>
      </c>
      <c r="L606" s="6">
        <v>19.0</v>
      </c>
      <c r="M606" s="6">
        <v>19.0</v>
      </c>
      <c r="N606" s="6">
        <v>24.0</v>
      </c>
      <c r="O606" s="6"/>
      <c r="P606" s="6">
        <v>8.0</v>
      </c>
      <c r="Q606" s="6">
        <v>25.0</v>
      </c>
    </row>
    <row r="607" ht="15.75" customHeight="1">
      <c r="A607" s="7">
        <v>5.21008922E8</v>
      </c>
      <c r="B607" s="6" t="s">
        <v>789</v>
      </c>
      <c r="C607" s="6" t="s">
        <v>810</v>
      </c>
      <c r="D607" s="3">
        <v>1.0</v>
      </c>
      <c r="E607" s="3">
        <v>131.0</v>
      </c>
      <c r="F607" s="3">
        <v>213.0</v>
      </c>
      <c r="G607" s="3">
        <v>2.0</v>
      </c>
      <c r="H607" s="3" t="s">
        <v>1467</v>
      </c>
      <c r="I607" s="6">
        <v>15.0</v>
      </c>
      <c r="J607" s="6">
        <v>15.0</v>
      </c>
      <c r="K607" s="6">
        <v>13.0</v>
      </c>
      <c r="L607" s="6">
        <v>16.0</v>
      </c>
      <c r="M607" s="6">
        <v>13.0</v>
      </c>
      <c r="N607" s="6">
        <v>35.0</v>
      </c>
      <c r="O607" s="6"/>
      <c r="P607" s="6">
        <v>10.0</v>
      </c>
      <c r="Q607" s="6">
        <v>14.0</v>
      </c>
    </row>
    <row r="608" ht="15.75" customHeight="1">
      <c r="A608" s="7">
        <v>5.21010174E8</v>
      </c>
      <c r="B608" s="6" t="s">
        <v>789</v>
      </c>
      <c r="C608" s="6" t="s">
        <v>811</v>
      </c>
      <c r="D608" s="3">
        <v>1.0</v>
      </c>
      <c r="E608" s="3">
        <v>72.0</v>
      </c>
      <c r="F608" s="3">
        <v>213.0</v>
      </c>
      <c r="G608" s="3">
        <v>1.0</v>
      </c>
      <c r="H608" s="3" t="s">
        <v>1468</v>
      </c>
      <c r="I608" s="6">
        <v>0.0</v>
      </c>
      <c r="J608" s="6">
        <v>11.0</v>
      </c>
      <c r="K608" s="6">
        <v>11.0</v>
      </c>
      <c r="L608" s="6">
        <v>15.0</v>
      </c>
      <c r="M608" s="6">
        <v>11.0</v>
      </c>
      <c r="N608" s="6">
        <v>0.0</v>
      </c>
      <c r="O608" s="6"/>
      <c r="P608" s="6">
        <v>13.0</v>
      </c>
      <c r="Q608" s="6">
        <v>11.0</v>
      </c>
    </row>
    <row r="609" ht="15.75" customHeight="1">
      <c r="A609" s="7">
        <v>5.21009027E8</v>
      </c>
      <c r="B609" s="6" t="s">
        <v>789</v>
      </c>
      <c r="C609" s="6" t="s">
        <v>812</v>
      </c>
      <c r="D609" s="3">
        <v>5.0</v>
      </c>
      <c r="E609" s="3">
        <v>116.0</v>
      </c>
      <c r="F609" s="3">
        <v>208.0</v>
      </c>
      <c r="G609" s="3">
        <v>2.0</v>
      </c>
      <c r="H609" s="3" t="s">
        <v>1467</v>
      </c>
      <c r="I609" s="6">
        <v>18.0</v>
      </c>
      <c r="J609" s="6">
        <v>13.0</v>
      </c>
      <c r="K609" s="6">
        <v>11.0</v>
      </c>
      <c r="L609" s="6">
        <v>12.0</v>
      </c>
      <c r="M609" s="6">
        <v>11.0</v>
      </c>
      <c r="N609" s="6">
        <v>22.0</v>
      </c>
      <c r="O609" s="6"/>
      <c r="P609" s="6">
        <v>8.0</v>
      </c>
      <c r="Q609" s="6">
        <v>21.0</v>
      </c>
    </row>
    <row r="610" ht="15.75" customHeight="1">
      <c r="A610" s="7">
        <v>5.21008432E8</v>
      </c>
      <c r="B610" s="6" t="s">
        <v>789</v>
      </c>
      <c r="C610" s="6" t="s">
        <v>813</v>
      </c>
      <c r="D610" s="3">
        <v>1.0</v>
      </c>
      <c r="E610" s="3">
        <v>134.0</v>
      </c>
      <c r="F610" s="3">
        <v>213.0</v>
      </c>
      <c r="G610" s="3">
        <v>2.0</v>
      </c>
      <c r="H610" s="3" t="s">
        <v>1467</v>
      </c>
      <c r="I610" s="6">
        <v>24.0</v>
      </c>
      <c r="J610" s="6">
        <v>15.0</v>
      </c>
      <c r="K610" s="6">
        <v>13.0</v>
      </c>
      <c r="L610" s="6">
        <v>12.0</v>
      </c>
      <c r="M610" s="6">
        <v>14.0</v>
      </c>
      <c r="N610" s="6">
        <v>32.0</v>
      </c>
      <c r="O610" s="6"/>
      <c r="P610" s="6">
        <v>12.0</v>
      </c>
      <c r="Q610" s="6">
        <v>12.0</v>
      </c>
    </row>
    <row r="611" ht="15.75" customHeight="1">
      <c r="A611" s="7">
        <v>5.21010488E8</v>
      </c>
      <c r="B611" s="6" t="s">
        <v>789</v>
      </c>
      <c r="C611" s="6" t="s">
        <v>814</v>
      </c>
      <c r="D611" s="3">
        <v>2.0</v>
      </c>
      <c r="E611" s="3">
        <v>141.0</v>
      </c>
      <c r="F611" s="3">
        <v>197.0</v>
      </c>
      <c r="G611" s="3">
        <v>3.0</v>
      </c>
      <c r="H611" s="3" t="s">
        <v>1465</v>
      </c>
      <c r="I611" s="6">
        <v>19.0</v>
      </c>
      <c r="J611" s="6">
        <v>16.0</v>
      </c>
      <c r="K611" s="6">
        <v>17.0</v>
      </c>
      <c r="L611" s="6">
        <v>20.0</v>
      </c>
      <c r="M611" s="6">
        <v>14.0</v>
      </c>
      <c r="N611" s="6">
        <v>23.0</v>
      </c>
      <c r="O611" s="6"/>
      <c r="P611" s="6">
        <v>12.0</v>
      </c>
      <c r="Q611" s="6">
        <v>20.0</v>
      </c>
    </row>
    <row r="612" ht="15.75" customHeight="1">
      <c r="A612" s="7">
        <v>5.21008658E8</v>
      </c>
      <c r="B612" s="6" t="s">
        <v>789</v>
      </c>
      <c r="C612" s="6" t="s">
        <v>815</v>
      </c>
      <c r="D612" s="3">
        <v>1.0</v>
      </c>
      <c r="E612" s="3">
        <v>153.0</v>
      </c>
      <c r="F612" s="3">
        <v>213.0</v>
      </c>
      <c r="G612" s="3">
        <v>3.0</v>
      </c>
      <c r="H612" s="3" t="s">
        <v>1465</v>
      </c>
      <c r="I612" s="6">
        <v>25.0</v>
      </c>
      <c r="J612" s="6">
        <v>15.0</v>
      </c>
      <c r="K612" s="6">
        <v>15.0</v>
      </c>
      <c r="L612" s="6">
        <v>17.0</v>
      </c>
      <c r="M612" s="6">
        <v>16.0</v>
      </c>
      <c r="N612" s="6">
        <v>35.0</v>
      </c>
      <c r="O612" s="6"/>
      <c r="P612" s="6">
        <v>11.0</v>
      </c>
      <c r="Q612" s="6">
        <v>19.0</v>
      </c>
    </row>
    <row r="613" ht="15.75" customHeight="1">
      <c r="A613" s="7">
        <v>5.2100852E8</v>
      </c>
      <c r="B613" s="6" t="s">
        <v>789</v>
      </c>
      <c r="C613" s="6" t="s">
        <v>816</v>
      </c>
      <c r="D613" s="3">
        <v>6.0</v>
      </c>
      <c r="E613" s="3">
        <v>152.0</v>
      </c>
      <c r="F613" s="3">
        <v>192.0</v>
      </c>
      <c r="G613" s="3">
        <v>3.0</v>
      </c>
      <c r="H613" s="3" t="s">
        <v>1465</v>
      </c>
      <c r="I613" s="6">
        <v>27.0</v>
      </c>
      <c r="J613" s="6">
        <v>16.0</v>
      </c>
      <c r="K613" s="6">
        <v>13.0</v>
      </c>
      <c r="L613" s="6">
        <v>20.0</v>
      </c>
      <c r="M613" s="6">
        <v>17.0</v>
      </c>
      <c r="N613" s="6">
        <v>27.0</v>
      </c>
      <c r="O613" s="6"/>
      <c r="P613" s="6">
        <v>9.0</v>
      </c>
      <c r="Q613" s="6">
        <v>23.0</v>
      </c>
    </row>
    <row r="614" ht="15.75" customHeight="1">
      <c r="A614" s="7">
        <v>5.21008425E8</v>
      </c>
      <c r="B614" s="6" t="s">
        <v>789</v>
      </c>
      <c r="C614" s="6" t="s">
        <v>817</v>
      </c>
      <c r="D614" s="3">
        <v>1.0</v>
      </c>
      <c r="E614" s="3">
        <v>141.0</v>
      </c>
      <c r="F614" s="3">
        <v>213.0</v>
      </c>
      <c r="G614" s="3">
        <v>3.0</v>
      </c>
      <c r="H614" s="3" t="s">
        <v>1465</v>
      </c>
      <c r="I614" s="6">
        <v>19.0</v>
      </c>
      <c r="J614" s="6">
        <v>14.0</v>
      </c>
      <c r="K614" s="6">
        <v>15.0</v>
      </c>
      <c r="L614" s="6">
        <v>17.0</v>
      </c>
      <c r="M614" s="6">
        <v>14.0</v>
      </c>
      <c r="N614" s="6">
        <v>32.0</v>
      </c>
      <c r="O614" s="6"/>
      <c r="P614" s="6">
        <v>11.0</v>
      </c>
      <c r="Q614" s="6">
        <v>19.0</v>
      </c>
    </row>
    <row r="615" ht="15.75" customHeight="1">
      <c r="A615" s="7">
        <v>5.21010209E8</v>
      </c>
      <c r="B615" s="6" t="s">
        <v>789</v>
      </c>
      <c r="C615" s="6" t="s">
        <v>818</v>
      </c>
      <c r="D615" s="3">
        <v>6.0</v>
      </c>
      <c r="E615" s="3">
        <v>121.0</v>
      </c>
      <c r="F615" s="3">
        <v>192.0</v>
      </c>
      <c r="G615" s="3">
        <v>3.0</v>
      </c>
      <c r="H615" s="3" t="s">
        <v>1465</v>
      </c>
      <c r="I615" s="6">
        <v>23.0</v>
      </c>
      <c r="J615" s="6">
        <v>16.0</v>
      </c>
      <c r="K615" s="6">
        <v>11.0</v>
      </c>
      <c r="L615" s="6">
        <v>15.0</v>
      </c>
      <c r="M615" s="6">
        <v>14.0</v>
      </c>
      <c r="N615" s="6">
        <v>19.0</v>
      </c>
      <c r="O615" s="6"/>
      <c r="P615" s="6">
        <v>8.0</v>
      </c>
      <c r="Q615" s="6">
        <v>15.0</v>
      </c>
    </row>
    <row r="616" ht="15.75" customHeight="1">
      <c r="A616" s="7">
        <v>5.21008538E8</v>
      </c>
      <c r="B616" s="6" t="s">
        <v>789</v>
      </c>
      <c r="C616" s="6" t="s">
        <v>819</v>
      </c>
      <c r="D616" s="3">
        <v>2.0</v>
      </c>
      <c r="E616" s="3">
        <v>164.0</v>
      </c>
      <c r="F616" s="3">
        <v>197.0</v>
      </c>
      <c r="G616" s="3">
        <v>4.0</v>
      </c>
      <c r="H616" s="3" t="s">
        <v>1466</v>
      </c>
      <c r="I616" s="6">
        <v>29.0</v>
      </c>
      <c r="J616" s="6">
        <v>20.0</v>
      </c>
      <c r="K616" s="6">
        <v>16.0</v>
      </c>
      <c r="L616" s="6">
        <v>18.0</v>
      </c>
      <c r="M616" s="6">
        <v>19.0</v>
      </c>
      <c r="N616" s="6">
        <v>26.0</v>
      </c>
      <c r="O616" s="6"/>
      <c r="P616" s="6">
        <v>12.0</v>
      </c>
      <c r="Q616" s="6">
        <v>24.0</v>
      </c>
    </row>
    <row r="617" ht="15.75" customHeight="1">
      <c r="A617" s="7">
        <v>5.21008496E8</v>
      </c>
      <c r="B617" s="6" t="s">
        <v>789</v>
      </c>
      <c r="C617" s="6" t="s">
        <v>820</v>
      </c>
      <c r="D617" s="3">
        <v>6.0</v>
      </c>
      <c r="E617" s="3">
        <v>124.0</v>
      </c>
      <c r="F617" s="3">
        <v>192.0</v>
      </c>
      <c r="G617" s="3">
        <v>2.0</v>
      </c>
      <c r="H617" s="3" t="s">
        <v>1467</v>
      </c>
      <c r="I617" s="6">
        <v>18.0</v>
      </c>
      <c r="J617" s="6">
        <v>13.0</v>
      </c>
      <c r="K617" s="6">
        <v>13.0</v>
      </c>
      <c r="L617" s="6">
        <v>18.0</v>
      </c>
      <c r="M617" s="6">
        <v>15.0</v>
      </c>
      <c r="N617" s="6">
        <v>16.0</v>
      </c>
      <c r="O617" s="6"/>
      <c r="P617" s="6">
        <v>11.0</v>
      </c>
      <c r="Q617" s="6">
        <v>20.0</v>
      </c>
    </row>
    <row r="618" ht="15.75" customHeight="1">
      <c r="A618" s="7">
        <v>5.21008471E8</v>
      </c>
      <c r="B618" s="6" t="s">
        <v>789</v>
      </c>
      <c r="C618" s="6" t="s">
        <v>821</v>
      </c>
      <c r="D618" s="3">
        <v>2.0</v>
      </c>
      <c r="E618" s="3">
        <v>151.0</v>
      </c>
      <c r="F618" s="3">
        <v>197.0</v>
      </c>
      <c r="G618" s="3">
        <v>3.0</v>
      </c>
      <c r="H618" s="3" t="s">
        <v>1465</v>
      </c>
      <c r="I618" s="6">
        <v>25.0</v>
      </c>
      <c r="J618" s="6">
        <v>14.0</v>
      </c>
      <c r="K618" s="6">
        <v>16.0</v>
      </c>
      <c r="L618" s="6">
        <v>17.0</v>
      </c>
      <c r="M618" s="6">
        <v>18.0</v>
      </c>
      <c r="N618" s="6">
        <v>26.0</v>
      </c>
      <c r="O618" s="6"/>
      <c r="P618" s="6">
        <v>12.0</v>
      </c>
      <c r="Q618" s="6">
        <v>23.0</v>
      </c>
    </row>
    <row r="619" ht="15.75" customHeight="1">
      <c r="A619" s="7">
        <v>5.21009806E8</v>
      </c>
      <c r="B619" s="6" t="s">
        <v>789</v>
      </c>
      <c r="C619" s="6" t="s">
        <v>822</v>
      </c>
      <c r="D619" s="3">
        <v>6.0</v>
      </c>
      <c r="E619" s="3">
        <v>146.0</v>
      </c>
      <c r="F619" s="3">
        <v>192.0</v>
      </c>
      <c r="G619" s="3">
        <v>3.0</v>
      </c>
      <c r="H619" s="3" t="s">
        <v>1465</v>
      </c>
      <c r="I619" s="6">
        <v>24.0</v>
      </c>
      <c r="J619" s="6">
        <v>16.0</v>
      </c>
      <c r="K619" s="6">
        <v>14.0</v>
      </c>
      <c r="L619" s="6">
        <v>20.0</v>
      </c>
      <c r="M619" s="6">
        <v>16.0</v>
      </c>
      <c r="N619" s="6">
        <v>24.0</v>
      </c>
      <c r="O619" s="6"/>
      <c r="P619" s="6">
        <v>11.0</v>
      </c>
      <c r="Q619" s="6">
        <v>21.0</v>
      </c>
    </row>
    <row r="620" ht="15.75" customHeight="1">
      <c r="A620" s="7">
        <v>5.21009796E8</v>
      </c>
      <c r="B620" s="6" t="s">
        <v>789</v>
      </c>
      <c r="C620" s="6" t="s">
        <v>823</v>
      </c>
      <c r="D620" s="3">
        <v>1.0</v>
      </c>
      <c r="E620" s="3">
        <v>108.0</v>
      </c>
      <c r="F620" s="3">
        <v>213.0</v>
      </c>
      <c r="G620" s="3">
        <v>2.0</v>
      </c>
      <c r="H620" s="3" t="s">
        <v>1467</v>
      </c>
      <c r="I620" s="6">
        <v>11.0</v>
      </c>
      <c r="J620" s="6">
        <v>13.0</v>
      </c>
      <c r="K620" s="6">
        <v>8.0</v>
      </c>
      <c r="L620" s="6">
        <v>14.0</v>
      </c>
      <c r="M620" s="6">
        <v>16.0</v>
      </c>
      <c r="N620" s="6">
        <v>25.0</v>
      </c>
      <c r="O620" s="6"/>
      <c r="P620" s="6">
        <v>7.0</v>
      </c>
      <c r="Q620" s="6">
        <v>14.0</v>
      </c>
    </row>
    <row r="621" ht="15.75" customHeight="1">
      <c r="A621" s="7">
        <v>5.21008369E8</v>
      </c>
      <c r="B621" s="6" t="s">
        <v>789</v>
      </c>
      <c r="C621" s="6" t="s">
        <v>824</v>
      </c>
      <c r="D621" s="3">
        <v>1.0</v>
      </c>
      <c r="E621" s="3">
        <v>149.0</v>
      </c>
      <c r="F621" s="3">
        <v>213.0</v>
      </c>
      <c r="G621" s="3">
        <v>3.0</v>
      </c>
      <c r="H621" s="3" t="s">
        <v>1465</v>
      </c>
      <c r="I621" s="6">
        <v>23.0</v>
      </c>
      <c r="J621" s="6">
        <v>18.0</v>
      </c>
      <c r="K621" s="6">
        <v>14.0</v>
      </c>
      <c r="L621" s="6">
        <v>18.0</v>
      </c>
      <c r="M621" s="6">
        <v>15.0</v>
      </c>
      <c r="N621" s="6">
        <v>30.0</v>
      </c>
      <c r="O621" s="6"/>
      <c r="P621" s="6">
        <v>11.0</v>
      </c>
      <c r="Q621" s="6">
        <v>20.0</v>
      </c>
    </row>
    <row r="622" ht="15.75" customHeight="1">
      <c r="A622" s="7">
        <v>5.2101047E8</v>
      </c>
      <c r="B622" s="6" t="s">
        <v>789</v>
      </c>
      <c r="C622" s="6" t="s">
        <v>825</v>
      </c>
      <c r="D622" s="3">
        <v>1.0</v>
      </c>
      <c r="E622" s="3">
        <v>162.0</v>
      </c>
      <c r="F622" s="3">
        <v>213.0</v>
      </c>
      <c r="G622" s="3">
        <v>3.0</v>
      </c>
      <c r="H622" s="3" t="s">
        <v>1465</v>
      </c>
      <c r="I622" s="6">
        <v>23.0</v>
      </c>
      <c r="J622" s="6">
        <v>18.0</v>
      </c>
      <c r="K622" s="6">
        <v>14.0</v>
      </c>
      <c r="L622" s="6">
        <v>19.0</v>
      </c>
      <c r="M622" s="6">
        <v>19.0</v>
      </c>
      <c r="N622" s="6">
        <v>34.0</v>
      </c>
      <c r="O622" s="6"/>
      <c r="P622" s="6">
        <v>12.0</v>
      </c>
      <c r="Q622" s="6">
        <v>23.0</v>
      </c>
    </row>
    <row r="623" ht="15.75" customHeight="1">
      <c r="A623" s="7">
        <v>5.2100844E8</v>
      </c>
      <c r="B623" s="6" t="s">
        <v>789</v>
      </c>
      <c r="C623" s="6" t="s">
        <v>826</v>
      </c>
      <c r="D623" s="3">
        <v>2.0</v>
      </c>
      <c r="E623" s="3">
        <v>126.0</v>
      </c>
      <c r="F623" s="3">
        <v>197.0</v>
      </c>
      <c r="G623" s="3">
        <v>3.0</v>
      </c>
      <c r="H623" s="3" t="s">
        <v>1465</v>
      </c>
      <c r="I623" s="6">
        <v>22.0</v>
      </c>
      <c r="J623" s="6">
        <v>15.0</v>
      </c>
      <c r="K623" s="6">
        <v>13.0</v>
      </c>
      <c r="L623" s="6">
        <v>12.0</v>
      </c>
      <c r="M623" s="6">
        <v>17.0</v>
      </c>
      <c r="N623" s="6">
        <v>23.0</v>
      </c>
      <c r="O623" s="6"/>
      <c r="P623" s="6">
        <v>8.0</v>
      </c>
      <c r="Q623" s="6">
        <v>16.0</v>
      </c>
    </row>
    <row r="624" ht="15.75" customHeight="1">
      <c r="A624" s="7">
        <v>5.21007189E8</v>
      </c>
      <c r="B624" s="6" t="s">
        <v>789</v>
      </c>
      <c r="C624" s="6" t="s">
        <v>827</v>
      </c>
      <c r="D624" s="3">
        <v>1.0</v>
      </c>
      <c r="E624" s="3">
        <v>144.0</v>
      </c>
      <c r="F624" s="3">
        <v>213.0</v>
      </c>
      <c r="G624" s="3">
        <v>3.0</v>
      </c>
      <c r="H624" s="3" t="s">
        <v>1465</v>
      </c>
      <c r="I624" s="6">
        <v>22.0</v>
      </c>
      <c r="J624" s="6">
        <v>13.0</v>
      </c>
      <c r="K624" s="6">
        <v>13.0</v>
      </c>
      <c r="L624" s="6">
        <v>17.0</v>
      </c>
      <c r="M624" s="6">
        <v>17.0</v>
      </c>
      <c r="N624" s="6">
        <v>33.0</v>
      </c>
      <c r="O624" s="6"/>
      <c r="P624" s="6">
        <v>10.0</v>
      </c>
      <c r="Q624" s="6">
        <v>19.0</v>
      </c>
    </row>
    <row r="625" ht="15.75" customHeight="1">
      <c r="A625" s="7">
        <v>5.21010336E8</v>
      </c>
      <c r="B625" s="6" t="s">
        <v>789</v>
      </c>
      <c r="C625" s="6" t="s">
        <v>828</v>
      </c>
      <c r="D625" s="3">
        <v>2.0</v>
      </c>
      <c r="E625" s="3">
        <v>145.0</v>
      </c>
      <c r="F625" s="3">
        <v>197.0</v>
      </c>
      <c r="G625" s="3">
        <v>3.0</v>
      </c>
      <c r="H625" s="3" t="s">
        <v>1465</v>
      </c>
      <c r="I625" s="6">
        <v>23.0</v>
      </c>
      <c r="J625" s="6">
        <v>15.0</v>
      </c>
      <c r="K625" s="6">
        <v>14.0</v>
      </c>
      <c r="L625" s="6">
        <v>17.0</v>
      </c>
      <c r="M625" s="6">
        <v>20.0</v>
      </c>
      <c r="N625" s="6">
        <v>25.0</v>
      </c>
      <c r="O625" s="6"/>
      <c r="P625" s="6">
        <v>10.0</v>
      </c>
      <c r="Q625" s="6">
        <v>21.0</v>
      </c>
    </row>
    <row r="626" ht="15.75" customHeight="1">
      <c r="A626" s="7">
        <v>5.23004257E8</v>
      </c>
      <c r="B626" s="6" t="s">
        <v>829</v>
      </c>
      <c r="C626" s="6" t="s">
        <v>830</v>
      </c>
      <c r="D626" s="3">
        <v>1.0</v>
      </c>
      <c r="E626" s="3">
        <v>147.0</v>
      </c>
      <c r="F626" s="3">
        <v>213.0</v>
      </c>
      <c r="G626" s="3">
        <v>3.0</v>
      </c>
      <c r="H626" s="3" t="s">
        <v>1465</v>
      </c>
      <c r="I626" s="6">
        <v>20.0</v>
      </c>
      <c r="J626" s="6">
        <v>17.0</v>
      </c>
      <c r="K626" s="6">
        <v>13.0</v>
      </c>
      <c r="L626" s="6">
        <v>18.0</v>
      </c>
      <c r="M626" s="6">
        <v>15.0</v>
      </c>
      <c r="N626" s="6">
        <v>35.0</v>
      </c>
      <c r="O626" s="6"/>
      <c r="P626" s="6">
        <v>12.0</v>
      </c>
      <c r="Q626" s="6">
        <v>17.0</v>
      </c>
    </row>
    <row r="627" ht="15.75" customHeight="1">
      <c r="A627" s="7">
        <v>5.23000252E8</v>
      </c>
      <c r="B627" s="6" t="s">
        <v>829</v>
      </c>
      <c r="C627" s="6" t="s">
        <v>831</v>
      </c>
      <c r="D627" s="3">
        <v>1.0</v>
      </c>
      <c r="E627" s="3">
        <v>150.0</v>
      </c>
      <c r="F627" s="3">
        <v>213.0</v>
      </c>
      <c r="G627" s="3">
        <v>3.0</v>
      </c>
      <c r="H627" s="3" t="s">
        <v>1465</v>
      </c>
      <c r="I627" s="6">
        <v>20.0</v>
      </c>
      <c r="J627" s="6">
        <v>17.0</v>
      </c>
      <c r="K627" s="6">
        <v>15.0</v>
      </c>
      <c r="L627" s="6">
        <v>19.0</v>
      </c>
      <c r="M627" s="6">
        <v>16.0</v>
      </c>
      <c r="N627" s="6">
        <v>33.0</v>
      </c>
      <c r="O627" s="6"/>
      <c r="P627" s="6">
        <v>10.0</v>
      </c>
      <c r="Q627" s="6">
        <v>20.0</v>
      </c>
    </row>
    <row r="628" ht="15.75" customHeight="1">
      <c r="A628" s="7">
        <v>5.2300063E8</v>
      </c>
      <c r="B628" s="6" t="s">
        <v>829</v>
      </c>
      <c r="C628" s="6" t="s">
        <v>832</v>
      </c>
      <c r="D628" s="3">
        <v>1.0</v>
      </c>
      <c r="E628" s="3">
        <v>170.0</v>
      </c>
      <c r="F628" s="3">
        <v>213.0</v>
      </c>
      <c r="G628" s="3">
        <v>3.0</v>
      </c>
      <c r="H628" s="3" t="s">
        <v>1465</v>
      </c>
      <c r="I628" s="6">
        <v>26.0</v>
      </c>
      <c r="J628" s="6">
        <v>14.0</v>
      </c>
      <c r="K628" s="6">
        <v>14.0</v>
      </c>
      <c r="L628" s="6">
        <v>20.0</v>
      </c>
      <c r="M628" s="6">
        <v>18.0</v>
      </c>
      <c r="N628" s="6">
        <v>40.0</v>
      </c>
      <c r="O628" s="6"/>
      <c r="P628" s="6">
        <v>13.0</v>
      </c>
      <c r="Q628" s="6">
        <v>25.0</v>
      </c>
    </row>
    <row r="629" ht="15.75" customHeight="1">
      <c r="A629" s="7">
        <v>5.23000365E8</v>
      </c>
      <c r="B629" s="6" t="s">
        <v>829</v>
      </c>
      <c r="C629" s="6" t="s">
        <v>833</v>
      </c>
      <c r="D629" s="3">
        <v>1.0</v>
      </c>
      <c r="E629" s="3">
        <v>191.0</v>
      </c>
      <c r="F629" s="3">
        <v>213.0</v>
      </c>
      <c r="G629" s="3">
        <v>4.0</v>
      </c>
      <c r="H629" s="3" t="s">
        <v>1466</v>
      </c>
      <c r="I629" s="6">
        <v>30.0</v>
      </c>
      <c r="J629" s="6">
        <v>21.0</v>
      </c>
      <c r="K629" s="6">
        <v>17.0</v>
      </c>
      <c r="L629" s="6">
        <v>20.0</v>
      </c>
      <c r="M629" s="6">
        <v>19.0</v>
      </c>
      <c r="N629" s="6">
        <v>43.0</v>
      </c>
      <c r="O629" s="6"/>
      <c r="P629" s="6">
        <v>14.0</v>
      </c>
      <c r="Q629" s="6">
        <v>27.0</v>
      </c>
    </row>
    <row r="630" ht="15.75" customHeight="1">
      <c r="A630" s="7">
        <v>5.2300424E8</v>
      </c>
      <c r="B630" s="6" t="s">
        <v>829</v>
      </c>
      <c r="C630" s="6" t="s">
        <v>834</v>
      </c>
      <c r="D630" s="3">
        <v>6.0</v>
      </c>
      <c r="E630" s="3">
        <v>122.0</v>
      </c>
      <c r="F630" s="3">
        <v>192.0</v>
      </c>
      <c r="G630" s="3">
        <v>3.0</v>
      </c>
      <c r="H630" s="3" t="s">
        <v>1465</v>
      </c>
      <c r="I630" s="6">
        <v>17.0</v>
      </c>
      <c r="J630" s="6">
        <v>11.0</v>
      </c>
      <c r="K630" s="6">
        <v>11.0</v>
      </c>
      <c r="L630" s="6">
        <v>17.0</v>
      </c>
      <c r="M630" s="6">
        <v>16.0</v>
      </c>
      <c r="N630" s="6">
        <v>23.0</v>
      </c>
      <c r="O630" s="6"/>
      <c r="P630" s="6">
        <v>10.0</v>
      </c>
      <c r="Q630" s="6">
        <v>17.0</v>
      </c>
    </row>
    <row r="631" ht="15.75" customHeight="1">
      <c r="A631" s="7">
        <v>5.23000453E8</v>
      </c>
      <c r="B631" s="6" t="s">
        <v>829</v>
      </c>
      <c r="C631" s="6" t="s">
        <v>835</v>
      </c>
      <c r="D631" s="3">
        <v>1.0</v>
      </c>
      <c r="E631" s="3">
        <v>161.0</v>
      </c>
      <c r="F631" s="3">
        <v>213.0</v>
      </c>
      <c r="G631" s="3">
        <v>3.0</v>
      </c>
      <c r="H631" s="3" t="s">
        <v>1465</v>
      </c>
      <c r="I631" s="6">
        <v>21.0</v>
      </c>
      <c r="J631" s="6">
        <v>18.0</v>
      </c>
      <c r="K631" s="6">
        <v>17.0</v>
      </c>
      <c r="L631" s="6">
        <v>19.0</v>
      </c>
      <c r="M631" s="6">
        <v>16.0</v>
      </c>
      <c r="N631" s="6">
        <v>35.0</v>
      </c>
      <c r="O631" s="6"/>
      <c r="P631" s="6">
        <v>13.0</v>
      </c>
      <c r="Q631" s="6">
        <v>22.0</v>
      </c>
    </row>
    <row r="632" ht="15.75" customHeight="1">
      <c r="A632" s="7">
        <v>5.23000421E8</v>
      </c>
      <c r="B632" s="6" t="s">
        <v>829</v>
      </c>
      <c r="C632" s="6" t="s">
        <v>836</v>
      </c>
      <c r="D632" s="3">
        <v>5.0</v>
      </c>
      <c r="E632" s="3">
        <v>93.0</v>
      </c>
      <c r="F632" s="3">
        <v>208.0</v>
      </c>
      <c r="G632" s="3">
        <v>1.0</v>
      </c>
      <c r="H632" s="3" t="s">
        <v>1468</v>
      </c>
      <c r="I632" s="6">
        <v>18.0</v>
      </c>
      <c r="J632" s="6">
        <v>17.0</v>
      </c>
      <c r="K632" s="6">
        <v>7.0</v>
      </c>
      <c r="L632" s="6">
        <v>15.0</v>
      </c>
      <c r="M632" s="6">
        <v>12.0</v>
      </c>
      <c r="N632" s="6">
        <v>0.0</v>
      </c>
      <c r="O632" s="6"/>
      <c r="P632" s="6">
        <v>10.0</v>
      </c>
      <c r="Q632" s="6">
        <v>14.0</v>
      </c>
    </row>
    <row r="633" ht="15.75" customHeight="1">
      <c r="A633" s="7">
        <v>5.23000421E8</v>
      </c>
      <c r="B633" s="6" t="s">
        <v>829</v>
      </c>
      <c r="C633" s="6" t="s">
        <v>836</v>
      </c>
      <c r="D633" s="3">
        <v>6.0</v>
      </c>
      <c r="E633" s="3">
        <v>116.0</v>
      </c>
      <c r="F633" s="3">
        <v>192.0</v>
      </c>
      <c r="G633" s="3">
        <v>3.0</v>
      </c>
      <c r="H633" s="3" t="s">
        <v>1465</v>
      </c>
      <c r="I633" s="6">
        <v>19.0</v>
      </c>
      <c r="J633" s="6">
        <v>11.0</v>
      </c>
      <c r="K633" s="6">
        <v>9.0</v>
      </c>
      <c r="L633" s="6">
        <v>16.0</v>
      </c>
      <c r="M633" s="6">
        <v>12.0</v>
      </c>
      <c r="N633" s="6">
        <v>24.0</v>
      </c>
      <c r="O633" s="6"/>
      <c r="P633" s="6">
        <v>9.0</v>
      </c>
      <c r="Q633" s="6">
        <v>16.0</v>
      </c>
    </row>
    <row r="634" ht="15.75" customHeight="1">
      <c r="A634" s="7">
        <v>5.23000277E8</v>
      </c>
      <c r="B634" s="6" t="s">
        <v>829</v>
      </c>
      <c r="C634" s="6" t="s">
        <v>837</v>
      </c>
      <c r="D634" s="3">
        <v>1.0</v>
      </c>
      <c r="E634" s="3">
        <v>123.0</v>
      </c>
      <c r="F634" s="3">
        <v>213.0</v>
      </c>
      <c r="G634" s="3">
        <v>2.0</v>
      </c>
      <c r="H634" s="3" t="s">
        <v>1467</v>
      </c>
      <c r="I634" s="6">
        <v>16.0</v>
      </c>
      <c r="J634" s="6">
        <v>14.0</v>
      </c>
      <c r="K634" s="6">
        <v>7.0</v>
      </c>
      <c r="L634" s="6">
        <v>16.0</v>
      </c>
      <c r="M634" s="6">
        <v>14.0</v>
      </c>
      <c r="N634" s="6">
        <v>28.0</v>
      </c>
      <c r="O634" s="6"/>
      <c r="P634" s="6">
        <v>9.0</v>
      </c>
      <c r="Q634" s="6">
        <v>19.0</v>
      </c>
    </row>
    <row r="635" ht="15.75" customHeight="1">
      <c r="A635" s="7">
        <v>5.2300014E8</v>
      </c>
      <c r="B635" s="6" t="s">
        <v>829</v>
      </c>
      <c r="C635" s="6" t="s">
        <v>838</v>
      </c>
      <c r="D635" s="3">
        <v>1.0</v>
      </c>
      <c r="E635" s="3">
        <v>155.0</v>
      </c>
      <c r="F635" s="3">
        <v>213.0</v>
      </c>
      <c r="G635" s="3">
        <v>3.0</v>
      </c>
      <c r="H635" s="3" t="s">
        <v>1465</v>
      </c>
      <c r="I635" s="6">
        <v>20.0</v>
      </c>
      <c r="J635" s="6">
        <v>15.0</v>
      </c>
      <c r="K635" s="6">
        <v>16.0</v>
      </c>
      <c r="L635" s="6">
        <v>19.0</v>
      </c>
      <c r="M635" s="6">
        <v>17.0</v>
      </c>
      <c r="N635" s="6">
        <v>34.0</v>
      </c>
      <c r="O635" s="6"/>
      <c r="P635" s="6">
        <v>11.0</v>
      </c>
      <c r="Q635" s="6">
        <v>23.0</v>
      </c>
    </row>
    <row r="636" ht="15.75" customHeight="1">
      <c r="A636" s="7">
        <v>5.23000164E8</v>
      </c>
      <c r="B636" s="6" t="s">
        <v>829</v>
      </c>
      <c r="C636" s="6" t="s">
        <v>839</v>
      </c>
      <c r="D636" s="3">
        <v>2.0</v>
      </c>
      <c r="E636" s="3">
        <v>145.0</v>
      </c>
      <c r="F636" s="3">
        <v>197.0</v>
      </c>
      <c r="G636" s="3">
        <v>3.0</v>
      </c>
      <c r="H636" s="3" t="s">
        <v>1465</v>
      </c>
      <c r="I636" s="6">
        <v>21.0</v>
      </c>
      <c r="J636" s="6">
        <v>17.0</v>
      </c>
      <c r="K636" s="6">
        <v>14.0</v>
      </c>
      <c r="L636" s="6">
        <v>19.0</v>
      </c>
      <c r="M636" s="6">
        <v>15.0</v>
      </c>
      <c r="N636" s="6">
        <v>28.0</v>
      </c>
      <c r="O636" s="6"/>
      <c r="P636" s="6">
        <v>11.0</v>
      </c>
      <c r="Q636" s="6">
        <v>20.0</v>
      </c>
    </row>
    <row r="637" ht="15.75" customHeight="1">
      <c r="A637" s="7">
        <v>5.23000693E8</v>
      </c>
      <c r="B637" s="6" t="s">
        <v>829</v>
      </c>
      <c r="C637" s="6" t="s">
        <v>840</v>
      </c>
      <c r="D637" s="3">
        <v>5.0</v>
      </c>
      <c r="E637" s="3">
        <v>157.0</v>
      </c>
      <c r="F637" s="3">
        <v>208.0</v>
      </c>
      <c r="G637" s="3">
        <v>3.0</v>
      </c>
      <c r="H637" s="3" t="s">
        <v>1465</v>
      </c>
      <c r="I637" s="6">
        <v>23.0</v>
      </c>
      <c r="J637" s="6">
        <v>18.0</v>
      </c>
      <c r="K637" s="6">
        <v>14.0</v>
      </c>
      <c r="L637" s="6">
        <v>19.0</v>
      </c>
      <c r="M637" s="6">
        <v>16.0</v>
      </c>
      <c r="N637" s="6">
        <v>34.0</v>
      </c>
      <c r="O637" s="6"/>
      <c r="P637" s="6">
        <v>10.0</v>
      </c>
      <c r="Q637" s="6">
        <v>23.0</v>
      </c>
    </row>
    <row r="638" ht="15.75" customHeight="1">
      <c r="A638" s="7">
        <v>5.2300046E8</v>
      </c>
      <c r="B638" s="6" t="s">
        <v>829</v>
      </c>
      <c r="C638" s="6" t="s">
        <v>841</v>
      </c>
      <c r="D638" s="3">
        <v>1.0</v>
      </c>
      <c r="E638" s="3">
        <v>143.0</v>
      </c>
      <c r="F638" s="3">
        <v>213.0</v>
      </c>
      <c r="G638" s="3">
        <v>3.0</v>
      </c>
      <c r="H638" s="3" t="s">
        <v>1465</v>
      </c>
      <c r="I638" s="6">
        <v>17.0</v>
      </c>
      <c r="J638" s="6">
        <v>15.0</v>
      </c>
      <c r="K638" s="6">
        <v>11.0</v>
      </c>
      <c r="L638" s="6">
        <v>19.0</v>
      </c>
      <c r="M638" s="6">
        <v>16.0</v>
      </c>
      <c r="N638" s="6">
        <v>33.0</v>
      </c>
      <c r="O638" s="6"/>
      <c r="P638" s="6">
        <v>11.0</v>
      </c>
      <c r="Q638" s="6">
        <v>21.0</v>
      </c>
    </row>
    <row r="639" ht="15.75" customHeight="1">
      <c r="A639" s="7">
        <v>5.23000301E8</v>
      </c>
      <c r="B639" s="6" t="s">
        <v>829</v>
      </c>
      <c r="C639" s="6" t="s">
        <v>842</v>
      </c>
      <c r="D639" s="3">
        <v>1.0</v>
      </c>
      <c r="E639" s="3">
        <v>144.0</v>
      </c>
      <c r="F639" s="3">
        <v>213.0</v>
      </c>
      <c r="G639" s="3">
        <v>3.0</v>
      </c>
      <c r="H639" s="3" t="s">
        <v>1465</v>
      </c>
      <c r="I639" s="6">
        <v>17.0</v>
      </c>
      <c r="J639" s="6">
        <v>15.0</v>
      </c>
      <c r="K639" s="6">
        <v>12.0</v>
      </c>
      <c r="L639" s="6">
        <v>18.0</v>
      </c>
      <c r="M639" s="6">
        <v>17.0</v>
      </c>
      <c r="N639" s="6">
        <v>35.0</v>
      </c>
      <c r="O639" s="6"/>
      <c r="P639" s="6">
        <v>11.0</v>
      </c>
      <c r="Q639" s="6">
        <v>19.0</v>
      </c>
    </row>
    <row r="640" ht="15.75" customHeight="1">
      <c r="A640" s="7">
        <v>5.23000615E8</v>
      </c>
      <c r="B640" s="6" t="s">
        <v>829</v>
      </c>
      <c r="C640" s="6" t="s">
        <v>843</v>
      </c>
      <c r="D640" s="3">
        <v>1.0</v>
      </c>
      <c r="E640" s="3">
        <v>170.0</v>
      </c>
      <c r="F640" s="3">
        <v>213.0</v>
      </c>
      <c r="G640" s="3">
        <v>3.0</v>
      </c>
      <c r="H640" s="3" t="s">
        <v>1465</v>
      </c>
      <c r="I640" s="6">
        <v>23.0</v>
      </c>
      <c r="J640" s="6">
        <v>18.0</v>
      </c>
      <c r="K640" s="6">
        <v>14.0</v>
      </c>
      <c r="L640" s="6">
        <v>19.0</v>
      </c>
      <c r="M640" s="6">
        <v>18.0</v>
      </c>
      <c r="N640" s="6">
        <v>41.0</v>
      </c>
      <c r="O640" s="6"/>
      <c r="P640" s="6">
        <v>13.0</v>
      </c>
      <c r="Q640" s="6">
        <v>24.0</v>
      </c>
    </row>
    <row r="641" ht="15.75" customHeight="1">
      <c r="A641" s="7">
        <v>5.23000686E8</v>
      </c>
      <c r="B641" s="6" t="s">
        <v>829</v>
      </c>
      <c r="C641" s="6" t="s">
        <v>844</v>
      </c>
      <c r="D641" s="3">
        <v>1.0</v>
      </c>
      <c r="E641" s="3">
        <v>145.0</v>
      </c>
      <c r="F641" s="3">
        <v>213.0</v>
      </c>
      <c r="G641" s="3">
        <v>3.0</v>
      </c>
      <c r="H641" s="3" t="s">
        <v>1465</v>
      </c>
      <c r="I641" s="6">
        <v>19.0</v>
      </c>
      <c r="J641" s="6">
        <v>15.0</v>
      </c>
      <c r="K641" s="6">
        <v>14.0</v>
      </c>
      <c r="L641" s="6">
        <v>18.0</v>
      </c>
      <c r="M641" s="6">
        <v>16.0</v>
      </c>
      <c r="N641" s="6">
        <v>34.0</v>
      </c>
      <c r="O641" s="6"/>
      <c r="P641" s="6">
        <v>11.0</v>
      </c>
      <c r="Q641" s="6">
        <v>18.0</v>
      </c>
    </row>
    <row r="642" ht="15.75" customHeight="1">
      <c r="A642" s="7">
        <v>5.23004313E8</v>
      </c>
      <c r="B642" s="6" t="s">
        <v>829</v>
      </c>
      <c r="C642" s="6" t="s">
        <v>845</v>
      </c>
      <c r="D642" s="3">
        <v>4.0</v>
      </c>
      <c r="E642" s="3">
        <v>78.0</v>
      </c>
      <c r="F642" s="3">
        <v>166.0</v>
      </c>
      <c r="G642" s="3">
        <v>2.0</v>
      </c>
      <c r="H642" s="3" t="s">
        <v>1467</v>
      </c>
      <c r="I642" s="6">
        <v>13.0</v>
      </c>
      <c r="J642" s="6">
        <v>10.0</v>
      </c>
      <c r="K642" s="6">
        <v>7.0</v>
      </c>
      <c r="L642" s="6">
        <v>12.0</v>
      </c>
      <c r="M642" s="6">
        <v>10.0</v>
      </c>
      <c r="N642" s="6">
        <v>14.0</v>
      </c>
      <c r="O642" s="6"/>
      <c r="P642" s="6">
        <v>0.0</v>
      </c>
      <c r="Q642" s="6">
        <v>12.0</v>
      </c>
    </row>
    <row r="643" ht="15.75" customHeight="1">
      <c r="A643" s="7">
        <v>5.23000446E8</v>
      </c>
      <c r="B643" s="6" t="s">
        <v>829</v>
      </c>
      <c r="C643" s="6" t="s">
        <v>846</v>
      </c>
      <c r="D643" s="3">
        <v>1.0</v>
      </c>
      <c r="E643" s="3">
        <v>119.0</v>
      </c>
      <c r="F643" s="3">
        <v>213.0</v>
      </c>
      <c r="G643" s="3">
        <v>2.0</v>
      </c>
      <c r="H643" s="3" t="s">
        <v>1467</v>
      </c>
      <c r="I643" s="6">
        <v>16.0</v>
      </c>
      <c r="J643" s="6">
        <v>11.0</v>
      </c>
      <c r="K643" s="6">
        <v>12.0</v>
      </c>
      <c r="L643" s="6">
        <v>16.0</v>
      </c>
      <c r="M643" s="6">
        <v>16.0</v>
      </c>
      <c r="N643" s="6">
        <v>26.0</v>
      </c>
      <c r="O643" s="6"/>
      <c r="P643" s="6">
        <v>8.0</v>
      </c>
      <c r="Q643" s="6">
        <v>14.0</v>
      </c>
    </row>
    <row r="644" ht="15.75" customHeight="1">
      <c r="A644" s="7">
        <v>5.23000446E8</v>
      </c>
      <c r="B644" s="6" t="s">
        <v>829</v>
      </c>
      <c r="C644" s="6" t="s">
        <v>846</v>
      </c>
      <c r="D644" s="3">
        <v>2.0</v>
      </c>
      <c r="E644" s="3">
        <v>86.0</v>
      </c>
      <c r="F644" s="3">
        <v>197.0</v>
      </c>
      <c r="G644" s="3">
        <v>1.0</v>
      </c>
      <c r="H644" s="3" t="s">
        <v>1468</v>
      </c>
      <c r="I644" s="6">
        <v>16.0</v>
      </c>
      <c r="J644" s="6">
        <v>13.0</v>
      </c>
      <c r="K644" s="6">
        <v>12.0</v>
      </c>
      <c r="L644" s="6">
        <v>0.0</v>
      </c>
      <c r="M644" s="6">
        <v>14.0</v>
      </c>
      <c r="N644" s="6">
        <v>21.0</v>
      </c>
      <c r="O644" s="6"/>
      <c r="P644" s="6">
        <v>10.0</v>
      </c>
      <c r="Q644" s="6">
        <v>0.0</v>
      </c>
    </row>
    <row r="645" ht="15.75" customHeight="1">
      <c r="A645" s="7">
        <v>5.23000647E8</v>
      </c>
      <c r="B645" s="6" t="s">
        <v>829</v>
      </c>
      <c r="C645" s="6" t="s">
        <v>847</v>
      </c>
      <c r="D645" s="3">
        <v>1.0</v>
      </c>
      <c r="E645" s="3">
        <v>159.0</v>
      </c>
      <c r="F645" s="3">
        <v>213.0</v>
      </c>
      <c r="G645" s="3">
        <v>3.0</v>
      </c>
      <c r="H645" s="3" t="s">
        <v>1465</v>
      </c>
      <c r="I645" s="6">
        <v>19.0</v>
      </c>
      <c r="J645" s="6">
        <v>16.0</v>
      </c>
      <c r="K645" s="6">
        <v>17.0</v>
      </c>
      <c r="L645" s="6">
        <v>20.0</v>
      </c>
      <c r="M645" s="6">
        <v>19.0</v>
      </c>
      <c r="N645" s="6">
        <v>34.0</v>
      </c>
      <c r="O645" s="6"/>
      <c r="P645" s="6">
        <v>11.0</v>
      </c>
      <c r="Q645" s="6">
        <v>23.0</v>
      </c>
    </row>
    <row r="646" ht="15.75" customHeight="1">
      <c r="A646" s="7">
        <v>5.23000654E8</v>
      </c>
      <c r="B646" s="6" t="s">
        <v>829</v>
      </c>
      <c r="C646" s="6" t="s">
        <v>848</v>
      </c>
      <c r="D646" s="3">
        <v>1.0</v>
      </c>
      <c r="E646" s="3">
        <v>168.0</v>
      </c>
      <c r="F646" s="3">
        <v>213.0</v>
      </c>
      <c r="G646" s="3">
        <v>3.0</v>
      </c>
      <c r="H646" s="3" t="s">
        <v>1465</v>
      </c>
      <c r="I646" s="6">
        <v>23.0</v>
      </c>
      <c r="J646" s="6">
        <v>15.0</v>
      </c>
      <c r="K646" s="6">
        <v>13.0</v>
      </c>
      <c r="L646" s="6">
        <v>19.0</v>
      </c>
      <c r="M646" s="6">
        <v>18.0</v>
      </c>
      <c r="N646" s="6">
        <v>41.0</v>
      </c>
      <c r="O646" s="6"/>
      <c r="P646" s="6">
        <v>13.0</v>
      </c>
      <c r="Q646" s="6">
        <v>26.0</v>
      </c>
    </row>
    <row r="647" ht="15.75" customHeight="1">
      <c r="A647" s="7">
        <v>5.2300026E8</v>
      </c>
      <c r="B647" s="6" t="s">
        <v>829</v>
      </c>
      <c r="C647" s="6" t="s">
        <v>849</v>
      </c>
      <c r="D647" s="3">
        <v>5.0</v>
      </c>
      <c r="E647" s="3">
        <v>135.0</v>
      </c>
      <c r="F647" s="3">
        <v>208.0</v>
      </c>
      <c r="G647" s="3">
        <v>3.0</v>
      </c>
      <c r="H647" s="3" t="s">
        <v>1465</v>
      </c>
      <c r="I647" s="6">
        <v>18.0</v>
      </c>
      <c r="J647" s="6">
        <v>12.0</v>
      </c>
      <c r="K647" s="6">
        <v>11.0</v>
      </c>
      <c r="L647" s="6">
        <v>19.0</v>
      </c>
      <c r="M647" s="6">
        <v>14.0</v>
      </c>
      <c r="N647" s="6">
        <v>30.0</v>
      </c>
      <c r="O647" s="6"/>
      <c r="P647" s="6">
        <v>11.0</v>
      </c>
      <c r="Q647" s="6">
        <v>20.0</v>
      </c>
    </row>
    <row r="648" ht="15.75" customHeight="1">
      <c r="A648" s="7">
        <v>5.23000326E8</v>
      </c>
      <c r="B648" s="6" t="s">
        <v>829</v>
      </c>
      <c r="C648" s="6" t="s">
        <v>850</v>
      </c>
      <c r="D648" s="3">
        <v>1.0</v>
      </c>
      <c r="E648" s="3">
        <v>162.0</v>
      </c>
      <c r="F648" s="3">
        <v>213.0</v>
      </c>
      <c r="G648" s="3">
        <v>3.0</v>
      </c>
      <c r="H648" s="3" t="s">
        <v>1465</v>
      </c>
      <c r="I648" s="6">
        <v>23.0</v>
      </c>
      <c r="J648" s="6">
        <v>15.0</v>
      </c>
      <c r="K648" s="6">
        <v>14.0</v>
      </c>
      <c r="L648" s="6">
        <v>20.0</v>
      </c>
      <c r="M648" s="6">
        <v>17.0</v>
      </c>
      <c r="N648" s="6">
        <v>39.0</v>
      </c>
      <c r="O648" s="6"/>
      <c r="P648" s="6">
        <v>13.0</v>
      </c>
      <c r="Q648" s="6">
        <v>21.0</v>
      </c>
    </row>
    <row r="649" ht="15.75" customHeight="1">
      <c r="A649" s="7">
        <v>5.23000478E8</v>
      </c>
      <c r="B649" s="6" t="s">
        <v>829</v>
      </c>
      <c r="C649" s="6" t="s">
        <v>851</v>
      </c>
      <c r="D649" s="3">
        <v>1.0</v>
      </c>
      <c r="E649" s="3">
        <v>148.0</v>
      </c>
      <c r="F649" s="3">
        <v>213.0</v>
      </c>
      <c r="G649" s="3">
        <v>3.0</v>
      </c>
      <c r="H649" s="3" t="s">
        <v>1465</v>
      </c>
      <c r="I649" s="6">
        <v>22.0</v>
      </c>
      <c r="J649" s="6">
        <v>16.0</v>
      </c>
      <c r="K649" s="6">
        <v>13.0</v>
      </c>
      <c r="L649" s="6">
        <v>17.0</v>
      </c>
      <c r="M649" s="6">
        <v>16.0</v>
      </c>
      <c r="N649" s="6">
        <v>30.0</v>
      </c>
      <c r="O649" s="6"/>
      <c r="P649" s="6">
        <v>13.0</v>
      </c>
      <c r="Q649" s="6">
        <v>21.0</v>
      </c>
    </row>
    <row r="650" ht="15.75" customHeight="1">
      <c r="A650" s="7">
        <v>5.23004264E8</v>
      </c>
      <c r="B650" s="6" t="s">
        <v>829</v>
      </c>
      <c r="C650" s="6" t="s">
        <v>852</v>
      </c>
      <c r="D650" s="3">
        <v>1.0</v>
      </c>
      <c r="E650" s="3">
        <v>127.0</v>
      </c>
      <c r="F650" s="3">
        <v>213.0</v>
      </c>
      <c r="G650" s="3">
        <v>2.0</v>
      </c>
      <c r="H650" s="3" t="s">
        <v>1467</v>
      </c>
      <c r="I650" s="6">
        <v>19.0</v>
      </c>
      <c r="J650" s="6">
        <v>9.0</v>
      </c>
      <c r="K650" s="6">
        <v>11.0</v>
      </c>
      <c r="L650" s="6">
        <v>18.0</v>
      </c>
      <c r="M650" s="6">
        <v>15.0</v>
      </c>
      <c r="N650" s="6">
        <v>29.0</v>
      </c>
      <c r="O650" s="6"/>
      <c r="P650" s="6">
        <v>11.0</v>
      </c>
      <c r="Q650" s="6">
        <v>15.0</v>
      </c>
    </row>
    <row r="651" ht="15.75" customHeight="1">
      <c r="A651" s="7">
        <v>5.2300432E8</v>
      </c>
      <c r="B651" s="6" t="s">
        <v>829</v>
      </c>
      <c r="C651" s="6" t="s">
        <v>853</v>
      </c>
      <c r="D651" s="3">
        <v>6.0</v>
      </c>
      <c r="E651" s="3">
        <v>120.0</v>
      </c>
      <c r="F651" s="3">
        <v>192.0</v>
      </c>
      <c r="G651" s="3">
        <v>2.0</v>
      </c>
      <c r="H651" s="3" t="s">
        <v>1467</v>
      </c>
      <c r="I651" s="6">
        <v>18.0</v>
      </c>
      <c r="J651" s="6">
        <v>14.0</v>
      </c>
      <c r="K651" s="6">
        <v>10.0</v>
      </c>
      <c r="L651" s="6">
        <v>18.0</v>
      </c>
      <c r="M651" s="6">
        <v>15.0</v>
      </c>
      <c r="N651" s="6">
        <v>16.0</v>
      </c>
      <c r="O651" s="6"/>
      <c r="P651" s="6">
        <v>11.0</v>
      </c>
      <c r="Q651" s="6">
        <v>18.0</v>
      </c>
    </row>
    <row r="652" ht="15.75" customHeight="1">
      <c r="A652" s="7">
        <v>5.23004271E8</v>
      </c>
      <c r="B652" s="6" t="s">
        <v>829</v>
      </c>
      <c r="C652" s="6" t="s">
        <v>854</v>
      </c>
      <c r="D652" s="3">
        <v>2.0</v>
      </c>
      <c r="E652" s="3">
        <v>126.0</v>
      </c>
      <c r="F652" s="3">
        <v>197.0</v>
      </c>
      <c r="G652" s="3">
        <v>2.0</v>
      </c>
      <c r="H652" s="3" t="s">
        <v>1467</v>
      </c>
      <c r="I652" s="6">
        <v>15.0</v>
      </c>
      <c r="J652" s="6">
        <v>12.0</v>
      </c>
      <c r="K652" s="6">
        <v>14.0</v>
      </c>
      <c r="L652" s="6">
        <v>18.0</v>
      </c>
      <c r="M652" s="6">
        <v>15.0</v>
      </c>
      <c r="N652" s="6">
        <v>25.0</v>
      </c>
      <c r="O652" s="6"/>
      <c r="P652" s="6">
        <v>10.0</v>
      </c>
      <c r="Q652" s="6">
        <v>17.0</v>
      </c>
    </row>
    <row r="653" ht="15.75" customHeight="1">
      <c r="A653" s="7">
        <v>5.23000703E8</v>
      </c>
      <c r="B653" s="6" t="s">
        <v>829</v>
      </c>
      <c r="C653" s="6" t="s">
        <v>855</v>
      </c>
      <c r="D653" s="3">
        <v>1.0</v>
      </c>
      <c r="E653" s="3">
        <v>144.0</v>
      </c>
      <c r="F653" s="3">
        <v>213.0</v>
      </c>
      <c r="G653" s="3">
        <v>3.0</v>
      </c>
      <c r="H653" s="3" t="s">
        <v>1465</v>
      </c>
      <c r="I653" s="6">
        <v>21.0</v>
      </c>
      <c r="J653" s="6">
        <v>11.0</v>
      </c>
      <c r="K653" s="6">
        <v>15.0</v>
      </c>
      <c r="L653" s="6">
        <v>19.0</v>
      </c>
      <c r="M653" s="6">
        <v>14.0</v>
      </c>
      <c r="N653" s="6">
        <v>32.0</v>
      </c>
      <c r="O653" s="6"/>
      <c r="P653" s="6">
        <v>10.0</v>
      </c>
      <c r="Q653" s="6">
        <v>22.0</v>
      </c>
    </row>
    <row r="654" ht="15.75" customHeight="1">
      <c r="A654" s="7">
        <v>5.23000439E8</v>
      </c>
      <c r="B654" s="6" t="s">
        <v>829</v>
      </c>
      <c r="C654" s="6" t="s">
        <v>856</v>
      </c>
      <c r="D654" s="3">
        <v>2.0</v>
      </c>
      <c r="E654" s="3">
        <v>143.0</v>
      </c>
      <c r="F654" s="3">
        <v>197.0</v>
      </c>
      <c r="G654" s="3">
        <v>3.0</v>
      </c>
      <c r="H654" s="3" t="s">
        <v>1465</v>
      </c>
      <c r="I654" s="6">
        <v>23.0</v>
      </c>
      <c r="J654" s="6">
        <v>20.0</v>
      </c>
      <c r="K654" s="6">
        <v>13.0</v>
      </c>
      <c r="L654" s="6">
        <v>19.0</v>
      </c>
      <c r="M654" s="6">
        <v>15.0</v>
      </c>
      <c r="N654" s="6">
        <v>24.0</v>
      </c>
      <c r="O654" s="6"/>
      <c r="P654" s="6">
        <v>11.0</v>
      </c>
      <c r="Q654" s="6">
        <v>18.0</v>
      </c>
    </row>
    <row r="655" ht="15.75" customHeight="1">
      <c r="A655" s="7">
        <v>5.23000333E8</v>
      </c>
      <c r="B655" s="6" t="s">
        <v>829</v>
      </c>
      <c r="C655" s="6" t="s">
        <v>857</v>
      </c>
      <c r="D655" s="3">
        <v>6.0</v>
      </c>
      <c r="E655" s="3">
        <v>116.0</v>
      </c>
      <c r="F655" s="3">
        <v>192.0</v>
      </c>
      <c r="G655" s="3">
        <v>2.0</v>
      </c>
      <c r="H655" s="3" t="s">
        <v>1467</v>
      </c>
      <c r="I655" s="6">
        <v>22.0</v>
      </c>
      <c r="J655" s="6">
        <v>14.0</v>
      </c>
      <c r="K655" s="6">
        <v>10.0</v>
      </c>
      <c r="L655" s="6">
        <v>16.0</v>
      </c>
      <c r="M655" s="6">
        <v>14.0</v>
      </c>
      <c r="N655" s="6">
        <v>17.0</v>
      </c>
      <c r="O655" s="6"/>
      <c r="P655" s="6">
        <v>11.0</v>
      </c>
      <c r="Q655" s="6">
        <v>12.0</v>
      </c>
    </row>
    <row r="656" ht="15.75" customHeight="1">
      <c r="A656" s="7">
        <v>5.23000622E8</v>
      </c>
      <c r="B656" s="6" t="s">
        <v>829</v>
      </c>
      <c r="C656" s="6" t="s">
        <v>858</v>
      </c>
      <c r="D656" s="3">
        <v>1.0</v>
      </c>
      <c r="E656" s="3">
        <v>148.0</v>
      </c>
      <c r="F656" s="3">
        <v>213.0</v>
      </c>
      <c r="G656" s="3">
        <v>3.0</v>
      </c>
      <c r="H656" s="3" t="s">
        <v>1465</v>
      </c>
      <c r="I656" s="6">
        <v>19.0</v>
      </c>
      <c r="J656" s="6">
        <v>17.0</v>
      </c>
      <c r="K656" s="6">
        <v>13.0</v>
      </c>
      <c r="L656" s="6">
        <v>20.0</v>
      </c>
      <c r="M656" s="6">
        <v>16.0</v>
      </c>
      <c r="N656" s="6">
        <v>33.0</v>
      </c>
      <c r="O656" s="6"/>
      <c r="P656" s="6">
        <v>12.0</v>
      </c>
      <c r="Q656" s="6">
        <v>18.0</v>
      </c>
    </row>
    <row r="657" ht="15.75" customHeight="1">
      <c r="A657" s="7">
        <v>5.23000284E8</v>
      </c>
      <c r="B657" s="6" t="s">
        <v>829</v>
      </c>
      <c r="C657" s="6" t="s">
        <v>859</v>
      </c>
      <c r="D657" s="3">
        <v>2.0</v>
      </c>
      <c r="E657" s="3">
        <v>146.0</v>
      </c>
      <c r="F657" s="3">
        <v>197.0</v>
      </c>
      <c r="G657" s="3">
        <v>3.0</v>
      </c>
      <c r="H657" s="3" t="s">
        <v>1465</v>
      </c>
      <c r="I657" s="6">
        <v>21.0</v>
      </c>
      <c r="J657" s="6">
        <v>17.0</v>
      </c>
      <c r="K657" s="6">
        <v>14.0</v>
      </c>
      <c r="L657" s="6">
        <v>18.0</v>
      </c>
      <c r="M657" s="6">
        <v>14.0</v>
      </c>
      <c r="N657" s="6">
        <v>31.0</v>
      </c>
      <c r="O657" s="6"/>
      <c r="P657" s="6">
        <v>10.0</v>
      </c>
      <c r="Q657" s="6">
        <v>21.0</v>
      </c>
    </row>
    <row r="658" ht="15.75" customHeight="1">
      <c r="A658" s="7">
        <v>5.23000502E8</v>
      </c>
      <c r="B658" s="6" t="s">
        <v>829</v>
      </c>
      <c r="C658" s="6" t="s">
        <v>860</v>
      </c>
      <c r="D658" s="3">
        <v>1.0</v>
      </c>
      <c r="E658" s="3">
        <v>184.0</v>
      </c>
      <c r="F658" s="3">
        <v>213.0</v>
      </c>
      <c r="G658" s="3">
        <v>4.0</v>
      </c>
      <c r="H658" s="3" t="s">
        <v>1466</v>
      </c>
      <c r="I658" s="6">
        <v>24.0</v>
      </c>
      <c r="J658" s="6">
        <v>21.0</v>
      </c>
      <c r="K658" s="6">
        <v>18.0</v>
      </c>
      <c r="L658" s="6">
        <v>22.0</v>
      </c>
      <c r="M658" s="6">
        <v>19.0</v>
      </c>
      <c r="N658" s="6">
        <v>41.0</v>
      </c>
      <c r="O658" s="6"/>
      <c r="P658" s="6">
        <v>13.0</v>
      </c>
      <c r="Q658" s="6">
        <v>26.0</v>
      </c>
    </row>
    <row r="659" ht="15.75" customHeight="1">
      <c r="A659" s="7">
        <v>5.2300071E8</v>
      </c>
      <c r="B659" s="6" t="s">
        <v>829</v>
      </c>
      <c r="C659" s="6" t="s">
        <v>861</v>
      </c>
      <c r="D659" s="3">
        <v>5.0</v>
      </c>
      <c r="E659" s="3">
        <v>101.0</v>
      </c>
      <c r="F659" s="3">
        <v>208.0</v>
      </c>
      <c r="G659" s="3">
        <v>2.0</v>
      </c>
      <c r="H659" s="3" t="s">
        <v>1467</v>
      </c>
      <c r="I659" s="6">
        <v>17.0</v>
      </c>
      <c r="J659" s="6">
        <v>15.0</v>
      </c>
      <c r="K659" s="6">
        <v>7.0</v>
      </c>
      <c r="L659" s="6">
        <v>10.0</v>
      </c>
      <c r="M659" s="6">
        <v>9.0</v>
      </c>
      <c r="N659" s="6">
        <v>22.0</v>
      </c>
      <c r="O659" s="6"/>
      <c r="P659" s="6">
        <v>8.0</v>
      </c>
      <c r="Q659" s="6">
        <v>13.0</v>
      </c>
    </row>
    <row r="660" ht="15.75" customHeight="1">
      <c r="A660" s="7">
        <v>5.2300071E8</v>
      </c>
      <c r="B660" s="6" t="s">
        <v>829</v>
      </c>
      <c r="C660" s="6" t="s">
        <v>861</v>
      </c>
      <c r="D660" s="3">
        <v>1.0</v>
      </c>
      <c r="E660" s="3">
        <v>60.0</v>
      </c>
      <c r="F660" s="3">
        <v>213.0</v>
      </c>
      <c r="G660" s="3">
        <v>1.0</v>
      </c>
      <c r="H660" s="3" t="s">
        <v>1468</v>
      </c>
      <c r="I660" s="6">
        <v>0.0</v>
      </c>
      <c r="J660" s="6">
        <v>12.0</v>
      </c>
      <c r="K660" s="6">
        <v>12.0</v>
      </c>
      <c r="L660" s="6">
        <v>13.0</v>
      </c>
      <c r="M660" s="6">
        <v>13.0</v>
      </c>
      <c r="N660" s="6">
        <v>0.0</v>
      </c>
      <c r="O660" s="6"/>
      <c r="P660" s="6">
        <v>10.0</v>
      </c>
      <c r="Q660" s="6">
        <v>0.0</v>
      </c>
    </row>
    <row r="661" ht="15.75" customHeight="1">
      <c r="A661" s="7">
        <v>5.24006465E8</v>
      </c>
      <c r="B661" s="6" t="s">
        <v>862</v>
      </c>
      <c r="C661" s="6" t="s">
        <v>863</v>
      </c>
      <c r="D661" s="3">
        <v>1.0</v>
      </c>
      <c r="E661" s="3">
        <v>166.0</v>
      </c>
      <c r="F661" s="3">
        <v>213.0</v>
      </c>
      <c r="G661" s="3">
        <v>3.0</v>
      </c>
      <c r="H661" s="3" t="s">
        <v>1465</v>
      </c>
      <c r="I661" s="6">
        <v>27.0</v>
      </c>
      <c r="J661" s="6">
        <v>19.0</v>
      </c>
      <c r="K661" s="6">
        <v>19.0</v>
      </c>
      <c r="L661" s="6">
        <v>18.0</v>
      </c>
      <c r="M661" s="6">
        <v>17.0</v>
      </c>
      <c r="N661" s="6">
        <v>35.0</v>
      </c>
      <c r="O661" s="6"/>
      <c r="P661" s="6">
        <v>13.0</v>
      </c>
      <c r="Q661" s="6">
        <v>18.0</v>
      </c>
    </row>
    <row r="662" ht="15.75" customHeight="1">
      <c r="A662" s="7">
        <v>5.24005366E8</v>
      </c>
      <c r="B662" s="6" t="s">
        <v>862</v>
      </c>
      <c r="C662" s="6" t="s">
        <v>864</v>
      </c>
      <c r="D662" s="3">
        <v>1.0</v>
      </c>
      <c r="E662" s="3">
        <v>141.0</v>
      </c>
      <c r="F662" s="3">
        <v>213.0</v>
      </c>
      <c r="G662" s="3">
        <v>2.0</v>
      </c>
      <c r="H662" s="3" t="s">
        <v>1467</v>
      </c>
      <c r="I662" s="6">
        <v>23.0</v>
      </c>
      <c r="J662" s="6">
        <v>17.0</v>
      </c>
      <c r="K662" s="6">
        <v>13.0</v>
      </c>
      <c r="L662" s="6">
        <v>16.0</v>
      </c>
      <c r="M662" s="6">
        <v>15.0</v>
      </c>
      <c r="N662" s="6">
        <v>24.0</v>
      </c>
      <c r="O662" s="6"/>
      <c r="P662" s="6">
        <v>12.0</v>
      </c>
      <c r="Q662" s="6">
        <v>21.0</v>
      </c>
    </row>
    <row r="663" ht="15.75" customHeight="1">
      <c r="A663" s="7">
        <v>5.24005119E8</v>
      </c>
      <c r="B663" s="6" t="s">
        <v>862</v>
      </c>
      <c r="C663" s="6" t="s">
        <v>865</v>
      </c>
      <c r="D663" s="3">
        <v>1.0</v>
      </c>
      <c r="E663" s="3">
        <v>158.0</v>
      </c>
      <c r="F663" s="3">
        <v>213.0</v>
      </c>
      <c r="G663" s="3">
        <v>3.0</v>
      </c>
      <c r="H663" s="3" t="s">
        <v>1465</v>
      </c>
      <c r="I663" s="6">
        <v>24.0</v>
      </c>
      <c r="J663" s="6">
        <v>19.0</v>
      </c>
      <c r="K663" s="6">
        <v>16.0</v>
      </c>
      <c r="L663" s="6">
        <v>19.0</v>
      </c>
      <c r="M663" s="6">
        <v>16.0</v>
      </c>
      <c r="N663" s="6">
        <v>29.0</v>
      </c>
      <c r="O663" s="6"/>
      <c r="P663" s="6">
        <v>11.0</v>
      </c>
      <c r="Q663" s="6">
        <v>24.0</v>
      </c>
    </row>
    <row r="664" ht="15.75" customHeight="1">
      <c r="A664" s="7">
        <v>5.24005091E8</v>
      </c>
      <c r="B664" s="6" t="s">
        <v>862</v>
      </c>
      <c r="C664" s="6" t="s">
        <v>866</v>
      </c>
      <c r="D664" s="3">
        <v>1.0</v>
      </c>
      <c r="E664" s="3">
        <v>138.0</v>
      </c>
      <c r="F664" s="3">
        <v>213.0</v>
      </c>
      <c r="G664" s="3">
        <v>2.0</v>
      </c>
      <c r="H664" s="3" t="s">
        <v>1467</v>
      </c>
      <c r="I664" s="6">
        <v>17.0</v>
      </c>
      <c r="J664" s="6">
        <v>14.0</v>
      </c>
      <c r="K664" s="6">
        <v>14.0</v>
      </c>
      <c r="L664" s="6">
        <v>17.0</v>
      </c>
      <c r="M664" s="6">
        <v>17.0</v>
      </c>
      <c r="N664" s="6">
        <v>25.0</v>
      </c>
      <c r="O664" s="6"/>
      <c r="P664" s="6">
        <v>13.0</v>
      </c>
      <c r="Q664" s="6">
        <v>21.0</v>
      </c>
    </row>
    <row r="665" ht="15.75" customHeight="1">
      <c r="A665" s="7">
        <v>5.24005197E8</v>
      </c>
      <c r="B665" s="6" t="s">
        <v>862</v>
      </c>
      <c r="C665" s="6" t="s">
        <v>867</v>
      </c>
      <c r="D665" s="3">
        <v>1.0</v>
      </c>
      <c r="E665" s="3">
        <v>151.0</v>
      </c>
      <c r="F665" s="3">
        <v>213.0</v>
      </c>
      <c r="G665" s="3">
        <v>3.0</v>
      </c>
      <c r="H665" s="3" t="s">
        <v>1465</v>
      </c>
      <c r="I665" s="6">
        <v>23.0</v>
      </c>
      <c r="J665" s="6">
        <v>13.0</v>
      </c>
      <c r="K665" s="6">
        <v>12.0</v>
      </c>
      <c r="L665" s="6">
        <v>19.0</v>
      </c>
      <c r="M665" s="6">
        <v>17.0</v>
      </c>
      <c r="N665" s="6">
        <v>35.0</v>
      </c>
      <c r="O665" s="6"/>
      <c r="P665" s="6">
        <v>13.0</v>
      </c>
      <c r="Q665" s="6">
        <v>19.0</v>
      </c>
    </row>
    <row r="666" ht="15.75" customHeight="1">
      <c r="A666" s="7">
        <v>5.24007356E8</v>
      </c>
      <c r="B666" s="6" t="s">
        <v>862</v>
      </c>
      <c r="C666" s="6" t="s">
        <v>868</v>
      </c>
      <c r="D666" s="3">
        <v>1.0</v>
      </c>
      <c r="E666" s="3">
        <v>145.0</v>
      </c>
      <c r="F666" s="3">
        <v>213.0</v>
      </c>
      <c r="G666" s="3">
        <v>3.0</v>
      </c>
      <c r="H666" s="3" t="s">
        <v>1465</v>
      </c>
      <c r="I666" s="6">
        <v>22.0</v>
      </c>
      <c r="J666" s="6">
        <v>15.0</v>
      </c>
      <c r="K666" s="6">
        <v>14.0</v>
      </c>
      <c r="L666" s="6">
        <v>18.0</v>
      </c>
      <c r="M666" s="6">
        <v>16.0</v>
      </c>
      <c r="N666" s="6">
        <v>29.0</v>
      </c>
      <c r="O666" s="6"/>
      <c r="P666" s="6">
        <v>13.0</v>
      </c>
      <c r="Q666" s="6">
        <v>18.0</v>
      </c>
    </row>
    <row r="667" ht="15.75" customHeight="1">
      <c r="A667" s="7">
        <v>5.24005341E8</v>
      </c>
      <c r="B667" s="6" t="s">
        <v>862</v>
      </c>
      <c r="C667" s="6" t="s">
        <v>869</v>
      </c>
      <c r="D667" s="3">
        <v>1.0</v>
      </c>
      <c r="E667" s="3">
        <v>161.0</v>
      </c>
      <c r="F667" s="3">
        <v>213.0</v>
      </c>
      <c r="G667" s="3">
        <v>3.0</v>
      </c>
      <c r="H667" s="3" t="s">
        <v>1465</v>
      </c>
      <c r="I667" s="6">
        <v>27.0</v>
      </c>
      <c r="J667" s="6">
        <v>16.0</v>
      </c>
      <c r="K667" s="6">
        <v>12.0</v>
      </c>
      <c r="L667" s="6">
        <v>19.0</v>
      </c>
      <c r="M667" s="6">
        <v>19.0</v>
      </c>
      <c r="N667" s="6">
        <v>35.0</v>
      </c>
      <c r="O667" s="6"/>
      <c r="P667" s="6">
        <v>12.0</v>
      </c>
      <c r="Q667" s="6">
        <v>21.0</v>
      </c>
    </row>
    <row r="668" ht="15.75" customHeight="1">
      <c r="A668" s="7">
        <v>5.2400518E8</v>
      </c>
      <c r="B668" s="6" t="s">
        <v>862</v>
      </c>
      <c r="C668" s="6" t="s">
        <v>870</v>
      </c>
      <c r="D668" s="3">
        <v>1.0</v>
      </c>
      <c r="E668" s="3">
        <v>180.0</v>
      </c>
      <c r="F668" s="3">
        <v>213.0</v>
      </c>
      <c r="G668" s="3">
        <v>4.0</v>
      </c>
      <c r="H668" s="3" t="s">
        <v>1466</v>
      </c>
      <c r="I668" s="6">
        <v>26.0</v>
      </c>
      <c r="J668" s="6">
        <v>18.0</v>
      </c>
      <c r="K668" s="6">
        <v>17.0</v>
      </c>
      <c r="L668" s="6">
        <v>21.0</v>
      </c>
      <c r="M668" s="6">
        <v>19.0</v>
      </c>
      <c r="N668" s="6">
        <v>42.0</v>
      </c>
      <c r="O668" s="6"/>
      <c r="P668" s="6">
        <v>12.0</v>
      </c>
      <c r="Q668" s="6">
        <v>25.0</v>
      </c>
    </row>
    <row r="669" ht="15.75" customHeight="1">
      <c r="A669" s="7">
        <v>5.24008141E8</v>
      </c>
      <c r="B669" s="6" t="s">
        <v>862</v>
      </c>
      <c r="C669" s="6" t="s">
        <v>871</v>
      </c>
      <c r="D669" s="3">
        <v>1.0</v>
      </c>
      <c r="E669" s="3">
        <v>149.0</v>
      </c>
      <c r="F669" s="3">
        <v>213.0</v>
      </c>
      <c r="G669" s="3">
        <v>3.0</v>
      </c>
      <c r="H669" s="3" t="s">
        <v>1465</v>
      </c>
      <c r="I669" s="6">
        <v>20.0</v>
      </c>
      <c r="J669" s="6">
        <v>13.0</v>
      </c>
      <c r="K669" s="6">
        <v>14.0</v>
      </c>
      <c r="L669" s="6">
        <v>21.0</v>
      </c>
      <c r="M669" s="6">
        <v>17.0</v>
      </c>
      <c r="N669" s="6">
        <v>28.0</v>
      </c>
      <c r="O669" s="6"/>
      <c r="P669" s="6">
        <v>13.0</v>
      </c>
      <c r="Q669" s="6">
        <v>23.0</v>
      </c>
    </row>
    <row r="670" ht="15.75" customHeight="1">
      <c r="A670" s="7">
        <v>5.24005101E8</v>
      </c>
      <c r="B670" s="6" t="s">
        <v>862</v>
      </c>
      <c r="C670" s="6" t="s">
        <v>873</v>
      </c>
      <c r="D670" s="3">
        <v>1.0</v>
      </c>
      <c r="E670" s="3">
        <v>136.0</v>
      </c>
      <c r="F670" s="3">
        <v>213.0</v>
      </c>
      <c r="G670" s="3">
        <v>3.0</v>
      </c>
      <c r="H670" s="3" t="s">
        <v>1465</v>
      </c>
      <c r="I670" s="6">
        <v>16.0</v>
      </c>
      <c r="J670" s="6">
        <v>13.0</v>
      </c>
      <c r="K670" s="6">
        <v>13.0</v>
      </c>
      <c r="L670" s="6">
        <v>18.0</v>
      </c>
      <c r="M670" s="6">
        <v>17.0</v>
      </c>
      <c r="N670" s="6">
        <v>27.0</v>
      </c>
      <c r="O670" s="6"/>
      <c r="P670" s="6">
        <v>12.0</v>
      </c>
      <c r="Q670" s="6">
        <v>20.0</v>
      </c>
    </row>
    <row r="671" ht="15.75" customHeight="1">
      <c r="A671" s="7">
        <v>5.24006313E8</v>
      </c>
      <c r="B671" s="6" t="s">
        <v>862</v>
      </c>
      <c r="C671" s="6" t="s">
        <v>872</v>
      </c>
      <c r="D671" s="3">
        <v>1.0</v>
      </c>
      <c r="E671" s="3">
        <v>155.0</v>
      </c>
      <c r="F671" s="3">
        <v>213.0</v>
      </c>
      <c r="G671" s="3">
        <v>3.0</v>
      </c>
      <c r="H671" s="3" t="s">
        <v>1465</v>
      </c>
      <c r="I671" s="6">
        <v>21.0</v>
      </c>
      <c r="J671" s="6">
        <v>15.0</v>
      </c>
      <c r="K671" s="6">
        <v>16.0</v>
      </c>
      <c r="L671" s="6">
        <v>18.0</v>
      </c>
      <c r="M671" s="6">
        <v>19.0</v>
      </c>
      <c r="N671" s="6">
        <v>36.0</v>
      </c>
      <c r="O671" s="6"/>
      <c r="P671" s="6">
        <v>11.0</v>
      </c>
      <c r="Q671" s="6">
        <v>19.0</v>
      </c>
    </row>
    <row r="672" ht="15.75" customHeight="1">
      <c r="A672" s="7">
        <v>5.2400506E8</v>
      </c>
      <c r="B672" s="6" t="s">
        <v>862</v>
      </c>
      <c r="C672" s="6" t="s">
        <v>874</v>
      </c>
      <c r="D672" s="3">
        <v>1.0</v>
      </c>
      <c r="E672" s="3">
        <v>157.0</v>
      </c>
      <c r="F672" s="3">
        <v>213.0</v>
      </c>
      <c r="G672" s="3">
        <v>3.0</v>
      </c>
      <c r="H672" s="3" t="s">
        <v>1465</v>
      </c>
      <c r="I672" s="6">
        <v>24.0</v>
      </c>
      <c r="J672" s="6">
        <v>18.0</v>
      </c>
      <c r="K672" s="6">
        <v>13.0</v>
      </c>
      <c r="L672" s="6">
        <v>19.0</v>
      </c>
      <c r="M672" s="6">
        <v>15.0</v>
      </c>
      <c r="N672" s="6">
        <v>32.0</v>
      </c>
      <c r="O672" s="6"/>
      <c r="P672" s="6">
        <v>13.0</v>
      </c>
      <c r="Q672" s="6">
        <v>23.0</v>
      </c>
    </row>
    <row r="673" ht="15.75" customHeight="1">
      <c r="A673" s="7">
        <v>5.24005126E8</v>
      </c>
      <c r="B673" s="6" t="s">
        <v>862</v>
      </c>
      <c r="C673" s="6" t="s">
        <v>875</v>
      </c>
      <c r="D673" s="3">
        <v>1.0</v>
      </c>
      <c r="E673" s="3">
        <v>160.0</v>
      </c>
      <c r="F673" s="3">
        <v>213.0</v>
      </c>
      <c r="G673" s="3">
        <v>3.0</v>
      </c>
      <c r="H673" s="3" t="s">
        <v>1465</v>
      </c>
      <c r="I673" s="6">
        <v>17.0</v>
      </c>
      <c r="J673" s="6">
        <v>21.0</v>
      </c>
      <c r="K673" s="6">
        <v>16.0</v>
      </c>
      <c r="L673" s="6">
        <v>19.0</v>
      </c>
      <c r="M673" s="6">
        <v>16.0</v>
      </c>
      <c r="N673" s="6">
        <v>39.0</v>
      </c>
      <c r="O673" s="6"/>
      <c r="P673" s="6">
        <v>12.0</v>
      </c>
      <c r="Q673" s="6">
        <v>20.0</v>
      </c>
    </row>
    <row r="674" ht="15.75" customHeight="1">
      <c r="A674" s="7">
        <v>5.24007331E8</v>
      </c>
      <c r="B674" s="6" t="s">
        <v>862</v>
      </c>
      <c r="C674" s="6" t="s">
        <v>876</v>
      </c>
      <c r="D674" s="3">
        <v>1.0</v>
      </c>
      <c r="E674" s="3">
        <v>175.0</v>
      </c>
      <c r="F674" s="3">
        <v>213.0</v>
      </c>
      <c r="G674" s="3">
        <v>4.0</v>
      </c>
      <c r="H674" s="3" t="s">
        <v>1466</v>
      </c>
      <c r="I674" s="6">
        <v>27.0</v>
      </c>
      <c r="J674" s="6">
        <v>19.0</v>
      </c>
      <c r="K674" s="6">
        <v>16.0</v>
      </c>
      <c r="L674" s="6">
        <v>19.0</v>
      </c>
      <c r="M674" s="6">
        <v>20.0</v>
      </c>
      <c r="N674" s="6">
        <v>38.0</v>
      </c>
      <c r="O674" s="6"/>
      <c r="P674" s="6">
        <v>14.0</v>
      </c>
      <c r="Q674" s="6">
        <v>22.0</v>
      </c>
    </row>
    <row r="675" ht="15.75" customHeight="1">
      <c r="A675" s="7">
        <v>5.2400486E8</v>
      </c>
      <c r="B675" s="6" t="s">
        <v>862</v>
      </c>
      <c r="C675" s="6" t="s">
        <v>877</v>
      </c>
      <c r="D675" s="3">
        <v>5.0</v>
      </c>
      <c r="E675" s="3">
        <v>130.0</v>
      </c>
      <c r="F675" s="3">
        <v>208.0</v>
      </c>
      <c r="G675" s="3">
        <v>2.0</v>
      </c>
      <c r="H675" s="3" t="s">
        <v>1467</v>
      </c>
      <c r="I675" s="6">
        <v>18.0</v>
      </c>
      <c r="J675" s="6">
        <v>16.0</v>
      </c>
      <c r="K675" s="6">
        <v>14.0</v>
      </c>
      <c r="L675" s="6">
        <v>17.0</v>
      </c>
      <c r="M675" s="6">
        <v>10.0</v>
      </c>
      <c r="N675" s="6">
        <v>22.0</v>
      </c>
      <c r="O675" s="6"/>
      <c r="P675" s="6">
        <v>11.0</v>
      </c>
      <c r="Q675" s="6">
        <v>22.0</v>
      </c>
    </row>
    <row r="676" ht="15.75" customHeight="1">
      <c r="A676" s="7">
        <v>5.24007268E8</v>
      </c>
      <c r="B676" s="6" t="s">
        <v>862</v>
      </c>
      <c r="C676" s="6" t="s">
        <v>878</v>
      </c>
      <c r="D676" s="3">
        <v>1.0</v>
      </c>
      <c r="E676" s="3">
        <v>143.0</v>
      </c>
      <c r="F676" s="3">
        <v>213.0</v>
      </c>
      <c r="G676" s="3">
        <v>3.0</v>
      </c>
      <c r="H676" s="3" t="s">
        <v>1465</v>
      </c>
      <c r="I676" s="6">
        <v>21.0</v>
      </c>
      <c r="J676" s="6">
        <v>13.0</v>
      </c>
      <c r="K676" s="6">
        <v>16.0</v>
      </c>
      <c r="L676" s="6">
        <v>20.0</v>
      </c>
      <c r="M676" s="6">
        <v>14.0</v>
      </c>
      <c r="N676" s="6">
        <v>29.0</v>
      </c>
      <c r="O676" s="6"/>
      <c r="P676" s="6">
        <v>12.0</v>
      </c>
      <c r="Q676" s="6">
        <v>18.0</v>
      </c>
    </row>
    <row r="677" ht="15.75" customHeight="1">
      <c r="A677" s="7">
        <v>5.24005422E8</v>
      </c>
      <c r="B677" s="6" t="s">
        <v>862</v>
      </c>
      <c r="C677" s="6" t="s">
        <v>879</v>
      </c>
      <c r="D677" s="3">
        <v>1.0</v>
      </c>
      <c r="E677" s="3">
        <v>138.0</v>
      </c>
      <c r="F677" s="3">
        <v>213.0</v>
      </c>
      <c r="G677" s="3">
        <v>2.0</v>
      </c>
      <c r="H677" s="3" t="s">
        <v>1467</v>
      </c>
      <c r="I677" s="6">
        <v>21.0</v>
      </c>
      <c r="J677" s="6">
        <v>18.0</v>
      </c>
      <c r="K677" s="6">
        <v>13.0</v>
      </c>
      <c r="L677" s="6">
        <v>17.0</v>
      </c>
      <c r="M677" s="6">
        <v>11.0</v>
      </c>
      <c r="N677" s="6">
        <v>24.0</v>
      </c>
      <c r="O677" s="6"/>
      <c r="P677" s="6">
        <v>12.0</v>
      </c>
      <c r="Q677" s="6">
        <v>22.0</v>
      </c>
    </row>
    <row r="678" ht="15.75" customHeight="1">
      <c r="A678" s="7">
        <v>5.24005133E8</v>
      </c>
      <c r="B678" s="6" t="s">
        <v>862</v>
      </c>
      <c r="C678" s="6" t="s">
        <v>880</v>
      </c>
      <c r="D678" s="3">
        <v>2.0</v>
      </c>
      <c r="E678" s="3">
        <v>133.0</v>
      </c>
      <c r="F678" s="3">
        <v>197.0</v>
      </c>
      <c r="G678" s="3">
        <v>3.0</v>
      </c>
      <c r="H678" s="3" t="s">
        <v>1465</v>
      </c>
      <c r="I678" s="6">
        <v>18.0</v>
      </c>
      <c r="J678" s="6">
        <v>18.0</v>
      </c>
      <c r="K678" s="6">
        <v>13.0</v>
      </c>
      <c r="L678" s="6">
        <v>16.0</v>
      </c>
      <c r="M678" s="6">
        <v>14.0</v>
      </c>
      <c r="N678" s="6">
        <v>25.0</v>
      </c>
      <c r="O678" s="6"/>
      <c r="P678" s="6">
        <v>10.0</v>
      </c>
      <c r="Q678" s="6">
        <v>19.0</v>
      </c>
    </row>
    <row r="679" ht="15.75" customHeight="1">
      <c r="A679" s="7">
        <v>5.24008889E8</v>
      </c>
      <c r="B679" s="6" t="s">
        <v>862</v>
      </c>
      <c r="C679" s="6" t="s">
        <v>881</v>
      </c>
      <c r="D679" s="3">
        <v>1.0</v>
      </c>
      <c r="E679" s="3">
        <v>105.0</v>
      </c>
      <c r="F679" s="3">
        <v>213.0</v>
      </c>
      <c r="G679" s="3">
        <v>1.0</v>
      </c>
      <c r="H679" s="3" t="s">
        <v>1468</v>
      </c>
      <c r="I679" s="6">
        <v>0.0</v>
      </c>
      <c r="J679" s="6">
        <v>15.0</v>
      </c>
      <c r="K679" s="6">
        <v>11.0</v>
      </c>
      <c r="L679" s="6">
        <v>15.0</v>
      </c>
      <c r="M679" s="6">
        <v>13.0</v>
      </c>
      <c r="N679" s="6">
        <v>28.0</v>
      </c>
      <c r="O679" s="6"/>
      <c r="P679" s="6">
        <v>10.0</v>
      </c>
      <c r="Q679" s="6">
        <v>13.0</v>
      </c>
    </row>
    <row r="680" ht="15.75" customHeight="1">
      <c r="A680" s="7">
        <v>5.24008582E8</v>
      </c>
      <c r="B680" s="6" t="s">
        <v>862</v>
      </c>
      <c r="C680" s="6" t="s">
        <v>882</v>
      </c>
      <c r="D680" s="3">
        <v>1.0</v>
      </c>
      <c r="E680" s="3">
        <v>170.0</v>
      </c>
      <c r="F680" s="3">
        <v>213.0</v>
      </c>
      <c r="G680" s="3">
        <v>3.0</v>
      </c>
      <c r="H680" s="3" t="s">
        <v>1465</v>
      </c>
      <c r="I680" s="6">
        <v>26.0</v>
      </c>
      <c r="J680" s="6">
        <v>21.0</v>
      </c>
      <c r="K680" s="6">
        <v>14.0</v>
      </c>
      <c r="L680" s="6">
        <v>21.0</v>
      </c>
      <c r="M680" s="6">
        <v>16.0</v>
      </c>
      <c r="N680" s="6">
        <v>38.0</v>
      </c>
      <c r="O680" s="6"/>
      <c r="P680" s="6">
        <v>12.0</v>
      </c>
      <c r="Q680" s="6">
        <v>22.0</v>
      </c>
    </row>
    <row r="681" ht="15.75" customHeight="1">
      <c r="A681" s="7">
        <v>5.24005359E8</v>
      </c>
      <c r="B681" s="6" t="s">
        <v>862</v>
      </c>
      <c r="C681" s="6" t="s">
        <v>883</v>
      </c>
      <c r="D681" s="3">
        <v>1.0</v>
      </c>
      <c r="E681" s="3">
        <v>153.0</v>
      </c>
      <c r="F681" s="3">
        <v>213.0</v>
      </c>
      <c r="G681" s="3">
        <v>3.0</v>
      </c>
      <c r="H681" s="3" t="s">
        <v>1465</v>
      </c>
      <c r="I681" s="6">
        <v>22.0</v>
      </c>
      <c r="J681" s="6">
        <v>18.0</v>
      </c>
      <c r="K681" s="6">
        <v>15.0</v>
      </c>
      <c r="L681" s="6">
        <v>20.0</v>
      </c>
      <c r="M681" s="6">
        <v>15.0</v>
      </c>
      <c r="N681" s="6">
        <v>31.0</v>
      </c>
      <c r="O681" s="6"/>
      <c r="P681" s="6">
        <v>12.0</v>
      </c>
      <c r="Q681" s="6">
        <v>20.0</v>
      </c>
    </row>
    <row r="682" ht="15.75" customHeight="1">
      <c r="A682" s="7">
        <v>5.24005172E8</v>
      </c>
      <c r="B682" s="6" t="s">
        <v>862</v>
      </c>
      <c r="C682" s="6" t="s">
        <v>884</v>
      </c>
      <c r="D682" s="3">
        <v>1.0</v>
      </c>
      <c r="E682" s="3">
        <v>146.0</v>
      </c>
      <c r="F682" s="3">
        <v>213.0</v>
      </c>
      <c r="G682" s="3">
        <v>3.0</v>
      </c>
      <c r="H682" s="3" t="s">
        <v>1465</v>
      </c>
      <c r="I682" s="6">
        <v>24.0</v>
      </c>
      <c r="J682" s="6">
        <v>12.0</v>
      </c>
      <c r="K682" s="6">
        <v>10.0</v>
      </c>
      <c r="L682" s="6">
        <v>19.0</v>
      </c>
      <c r="M682" s="6">
        <v>17.0</v>
      </c>
      <c r="N682" s="6">
        <v>36.0</v>
      </c>
      <c r="O682" s="6"/>
      <c r="P682" s="6">
        <v>9.0</v>
      </c>
      <c r="Q682" s="6">
        <v>19.0</v>
      </c>
    </row>
    <row r="683" ht="15.75" customHeight="1">
      <c r="A683" s="7">
        <v>5.24005214E8</v>
      </c>
      <c r="B683" s="6" t="s">
        <v>862</v>
      </c>
      <c r="C683" s="6" t="s">
        <v>885</v>
      </c>
      <c r="D683" s="3">
        <v>19.0</v>
      </c>
      <c r="E683" s="3">
        <v>173.0</v>
      </c>
      <c r="F683" s="3">
        <v>208.0</v>
      </c>
      <c r="G683" s="3">
        <v>4.0</v>
      </c>
      <c r="H683" s="3" t="s">
        <v>1466</v>
      </c>
      <c r="I683" s="6">
        <v>24.0</v>
      </c>
      <c r="J683" s="6">
        <v>19.0</v>
      </c>
      <c r="K683" s="6">
        <v>14.0</v>
      </c>
      <c r="L683" s="6">
        <v>19.0</v>
      </c>
      <c r="M683" s="6">
        <v>18.0</v>
      </c>
      <c r="N683" s="6">
        <v>38.0</v>
      </c>
      <c r="O683" s="6"/>
      <c r="P683" s="6">
        <v>13.0</v>
      </c>
      <c r="Q683" s="6">
        <v>28.0</v>
      </c>
    </row>
    <row r="684" ht="15.75" customHeight="1">
      <c r="A684" s="7">
        <v>5.25005947E8</v>
      </c>
      <c r="B684" s="6" t="s">
        <v>886</v>
      </c>
      <c r="C684" s="6" t="s">
        <v>887</v>
      </c>
      <c r="D684" s="3">
        <v>1.0</v>
      </c>
      <c r="E684" s="3">
        <v>136.0</v>
      </c>
      <c r="F684" s="3">
        <v>213.0</v>
      </c>
      <c r="G684" s="3">
        <v>3.0</v>
      </c>
      <c r="H684" s="3" t="s">
        <v>1465</v>
      </c>
      <c r="I684" s="6">
        <v>17.0</v>
      </c>
      <c r="J684" s="6">
        <v>14.0</v>
      </c>
      <c r="K684" s="6">
        <v>14.0</v>
      </c>
      <c r="L684" s="6">
        <v>18.0</v>
      </c>
      <c r="M684" s="6">
        <v>14.0</v>
      </c>
      <c r="N684" s="6">
        <v>29.0</v>
      </c>
      <c r="O684" s="6"/>
      <c r="P684" s="6">
        <v>11.0</v>
      </c>
      <c r="Q684" s="6">
        <v>19.0</v>
      </c>
    </row>
    <row r="685" ht="15.75" customHeight="1">
      <c r="A685" s="7">
        <v>5.25005908E8</v>
      </c>
      <c r="B685" s="6" t="s">
        <v>886</v>
      </c>
      <c r="C685" s="6" t="s">
        <v>888</v>
      </c>
      <c r="D685" s="3">
        <v>1.0</v>
      </c>
      <c r="E685" s="3">
        <v>167.0</v>
      </c>
      <c r="F685" s="3">
        <v>213.0</v>
      </c>
      <c r="G685" s="3">
        <v>3.0</v>
      </c>
      <c r="H685" s="3" t="s">
        <v>1465</v>
      </c>
      <c r="I685" s="6">
        <v>27.0</v>
      </c>
      <c r="J685" s="6">
        <v>19.0</v>
      </c>
      <c r="K685" s="6">
        <v>14.0</v>
      </c>
      <c r="L685" s="6">
        <v>18.0</v>
      </c>
      <c r="M685" s="6">
        <v>15.0</v>
      </c>
      <c r="N685" s="6">
        <v>40.0</v>
      </c>
      <c r="O685" s="6"/>
      <c r="P685" s="6">
        <v>11.0</v>
      </c>
      <c r="Q685" s="6">
        <v>23.0</v>
      </c>
    </row>
    <row r="686" ht="15.75" customHeight="1">
      <c r="A686" s="7">
        <v>5.25005915E8</v>
      </c>
      <c r="B686" s="6" t="s">
        <v>886</v>
      </c>
      <c r="C686" s="6" t="s">
        <v>889</v>
      </c>
      <c r="D686" s="3">
        <v>2.0</v>
      </c>
      <c r="E686" s="3">
        <v>172.0</v>
      </c>
      <c r="F686" s="3">
        <v>197.0</v>
      </c>
      <c r="G686" s="3">
        <v>4.0</v>
      </c>
      <c r="H686" s="3" t="s">
        <v>1466</v>
      </c>
      <c r="I686" s="6">
        <v>27.0</v>
      </c>
      <c r="J686" s="6">
        <v>21.0</v>
      </c>
      <c r="K686" s="6">
        <v>15.0</v>
      </c>
      <c r="L686" s="6">
        <v>20.0</v>
      </c>
      <c r="M686" s="6">
        <v>18.0</v>
      </c>
      <c r="N686" s="6">
        <v>32.0</v>
      </c>
      <c r="O686" s="6"/>
      <c r="P686" s="6">
        <v>11.0</v>
      </c>
      <c r="Q686" s="6">
        <v>28.0</v>
      </c>
    </row>
    <row r="687" ht="15.75" customHeight="1">
      <c r="A687" s="7">
        <v>5.2500593E8</v>
      </c>
      <c r="B687" s="6" t="s">
        <v>886</v>
      </c>
      <c r="C687" s="6" t="s">
        <v>890</v>
      </c>
      <c r="D687" s="3">
        <v>1.0</v>
      </c>
      <c r="E687" s="3">
        <v>174.0</v>
      </c>
      <c r="F687" s="3">
        <v>213.0</v>
      </c>
      <c r="G687" s="3">
        <v>4.0</v>
      </c>
      <c r="H687" s="3" t="s">
        <v>1466</v>
      </c>
      <c r="I687" s="6">
        <v>27.0</v>
      </c>
      <c r="J687" s="6">
        <v>20.0</v>
      </c>
      <c r="K687" s="6">
        <v>14.0</v>
      </c>
      <c r="L687" s="6">
        <v>19.0</v>
      </c>
      <c r="M687" s="6">
        <v>19.0</v>
      </c>
      <c r="N687" s="6">
        <v>38.0</v>
      </c>
      <c r="O687" s="6"/>
      <c r="P687" s="6">
        <v>10.0</v>
      </c>
      <c r="Q687" s="6">
        <v>27.0</v>
      </c>
    </row>
    <row r="688" ht="15.75" customHeight="1">
      <c r="A688" s="7">
        <v>5.25006002E8</v>
      </c>
      <c r="B688" s="6" t="s">
        <v>886</v>
      </c>
      <c r="C688" s="6" t="s">
        <v>891</v>
      </c>
      <c r="D688" s="3">
        <v>1.0</v>
      </c>
      <c r="E688" s="3">
        <v>178.0</v>
      </c>
      <c r="F688" s="3">
        <v>213.0</v>
      </c>
      <c r="G688" s="3">
        <v>4.0</v>
      </c>
      <c r="H688" s="3" t="s">
        <v>1466</v>
      </c>
      <c r="I688" s="6">
        <v>28.0</v>
      </c>
      <c r="J688" s="6">
        <v>19.0</v>
      </c>
      <c r="K688" s="6">
        <v>16.0</v>
      </c>
      <c r="L688" s="6">
        <v>20.0</v>
      </c>
      <c r="M688" s="6">
        <v>21.0</v>
      </c>
      <c r="N688" s="6">
        <v>38.0</v>
      </c>
      <c r="O688" s="6"/>
      <c r="P688" s="6">
        <v>11.0</v>
      </c>
      <c r="Q688" s="6">
        <v>25.0</v>
      </c>
    </row>
    <row r="689" ht="15.75" customHeight="1">
      <c r="A689" s="7">
        <v>5.25005979E8</v>
      </c>
      <c r="B689" s="6" t="s">
        <v>886</v>
      </c>
      <c r="C689" s="6" t="s">
        <v>892</v>
      </c>
      <c r="D689" s="3">
        <v>1.0</v>
      </c>
      <c r="E689" s="3">
        <v>157.0</v>
      </c>
      <c r="F689" s="3">
        <v>213.0</v>
      </c>
      <c r="G689" s="3">
        <v>3.0</v>
      </c>
      <c r="H689" s="3" t="s">
        <v>1465</v>
      </c>
      <c r="I689" s="6">
        <v>23.0</v>
      </c>
      <c r="J689" s="6">
        <v>15.0</v>
      </c>
      <c r="K689" s="6">
        <v>15.0</v>
      </c>
      <c r="L689" s="6">
        <v>18.0</v>
      </c>
      <c r="M689" s="6">
        <v>19.0</v>
      </c>
      <c r="N689" s="6">
        <v>35.0</v>
      </c>
      <c r="O689" s="6"/>
      <c r="P689" s="6">
        <v>9.0</v>
      </c>
      <c r="Q689" s="6">
        <v>23.0</v>
      </c>
    </row>
    <row r="690" ht="15.75" customHeight="1">
      <c r="A690" s="7">
        <v>5.25006161E8</v>
      </c>
      <c r="B690" s="6" t="s">
        <v>886</v>
      </c>
      <c r="C690" s="6" t="s">
        <v>893</v>
      </c>
      <c r="D690" s="3">
        <v>1.0</v>
      </c>
      <c r="E690" s="3">
        <v>186.0</v>
      </c>
      <c r="F690" s="3">
        <v>213.0</v>
      </c>
      <c r="G690" s="3">
        <v>4.0</v>
      </c>
      <c r="H690" s="3" t="s">
        <v>1466</v>
      </c>
      <c r="I690" s="6">
        <v>25.0</v>
      </c>
      <c r="J690" s="6">
        <v>20.0</v>
      </c>
      <c r="K690" s="6">
        <v>17.0</v>
      </c>
      <c r="L690" s="6">
        <v>19.0</v>
      </c>
      <c r="M690" s="6">
        <v>21.0</v>
      </c>
      <c r="N690" s="6">
        <v>46.0</v>
      </c>
      <c r="O690" s="6"/>
      <c r="P690" s="6">
        <v>13.0</v>
      </c>
      <c r="Q690" s="6">
        <v>25.0</v>
      </c>
    </row>
    <row r="691" ht="15.75" customHeight="1">
      <c r="A691" s="7">
        <v>5.25006147E8</v>
      </c>
      <c r="B691" s="6" t="s">
        <v>886</v>
      </c>
      <c r="C691" s="6" t="s">
        <v>894</v>
      </c>
      <c r="D691" s="3">
        <v>1.0</v>
      </c>
      <c r="E691" s="3">
        <v>175.0</v>
      </c>
      <c r="F691" s="3">
        <v>213.0</v>
      </c>
      <c r="G691" s="3">
        <v>4.0</v>
      </c>
      <c r="H691" s="3" t="s">
        <v>1466</v>
      </c>
      <c r="I691" s="6">
        <v>25.0</v>
      </c>
      <c r="J691" s="6">
        <v>17.0</v>
      </c>
      <c r="K691" s="6">
        <v>17.0</v>
      </c>
      <c r="L691" s="6">
        <v>20.0</v>
      </c>
      <c r="M691" s="6">
        <v>18.0</v>
      </c>
      <c r="N691" s="6">
        <v>42.0</v>
      </c>
      <c r="O691" s="6"/>
      <c r="P691" s="6">
        <v>9.0</v>
      </c>
      <c r="Q691" s="6">
        <v>27.0</v>
      </c>
    </row>
    <row r="692" ht="15.75" customHeight="1">
      <c r="A692" s="7">
        <v>5.25006108E8</v>
      </c>
      <c r="B692" s="6" t="s">
        <v>886</v>
      </c>
      <c r="C692" s="6" t="s">
        <v>895</v>
      </c>
      <c r="D692" s="3">
        <v>1.0</v>
      </c>
      <c r="E692" s="3">
        <v>170.0</v>
      </c>
      <c r="F692" s="3">
        <v>213.0</v>
      </c>
      <c r="G692" s="3">
        <v>3.0</v>
      </c>
      <c r="H692" s="3" t="s">
        <v>1465</v>
      </c>
      <c r="I692" s="6">
        <v>21.0</v>
      </c>
      <c r="J692" s="6">
        <v>16.0</v>
      </c>
      <c r="K692" s="6">
        <v>18.0</v>
      </c>
      <c r="L692" s="6">
        <v>20.0</v>
      </c>
      <c r="M692" s="6">
        <v>20.0</v>
      </c>
      <c r="N692" s="6">
        <v>41.0</v>
      </c>
      <c r="O692" s="6"/>
      <c r="P692" s="6">
        <v>11.0</v>
      </c>
      <c r="Q692" s="6">
        <v>23.0</v>
      </c>
    </row>
    <row r="693" ht="15.75" customHeight="1">
      <c r="A693" s="7">
        <v>5.25006154E8</v>
      </c>
      <c r="B693" s="6" t="s">
        <v>886</v>
      </c>
      <c r="C693" s="6" t="s">
        <v>896</v>
      </c>
      <c r="D693" s="3">
        <v>1.0</v>
      </c>
      <c r="E693" s="3">
        <v>186.0</v>
      </c>
      <c r="F693" s="3">
        <v>213.0</v>
      </c>
      <c r="G693" s="3">
        <v>4.0</v>
      </c>
      <c r="H693" s="3" t="s">
        <v>1466</v>
      </c>
      <c r="I693" s="6">
        <v>30.0</v>
      </c>
      <c r="J693" s="6">
        <v>20.0</v>
      </c>
      <c r="K693" s="6">
        <v>16.0</v>
      </c>
      <c r="L693" s="6">
        <v>21.0</v>
      </c>
      <c r="M693" s="6">
        <v>21.0</v>
      </c>
      <c r="N693" s="6">
        <v>38.0</v>
      </c>
      <c r="O693" s="6"/>
      <c r="P693" s="6">
        <v>12.0</v>
      </c>
      <c r="Q693" s="6">
        <v>28.0</v>
      </c>
    </row>
    <row r="694" ht="15.75" customHeight="1">
      <c r="A694" s="7">
        <v>5.25005859E8</v>
      </c>
      <c r="B694" s="6" t="s">
        <v>886</v>
      </c>
      <c r="C694" s="6" t="s">
        <v>897</v>
      </c>
      <c r="D694" s="3">
        <v>1.0</v>
      </c>
      <c r="E694" s="3">
        <v>138.0</v>
      </c>
      <c r="F694" s="3">
        <v>213.0</v>
      </c>
      <c r="G694" s="3">
        <v>1.0</v>
      </c>
      <c r="H694" s="3" t="s">
        <v>1468</v>
      </c>
      <c r="I694" s="6">
        <v>23.0</v>
      </c>
      <c r="J694" s="6">
        <v>16.0</v>
      </c>
      <c r="K694" s="6">
        <v>17.0</v>
      </c>
      <c r="L694" s="6">
        <v>21.0</v>
      </c>
      <c r="M694" s="6">
        <v>21.0</v>
      </c>
      <c r="N694" s="6">
        <v>0.0</v>
      </c>
      <c r="O694" s="6"/>
      <c r="P694" s="6">
        <v>14.0</v>
      </c>
      <c r="Q694" s="6">
        <v>26.0</v>
      </c>
    </row>
    <row r="695" ht="15.75" customHeight="1">
      <c r="A695" s="7">
        <v>5.2500588E8</v>
      </c>
      <c r="B695" s="6" t="s">
        <v>886</v>
      </c>
      <c r="C695" s="6" t="s">
        <v>898</v>
      </c>
      <c r="D695" s="3">
        <v>1.0</v>
      </c>
      <c r="E695" s="3">
        <v>165.0</v>
      </c>
      <c r="F695" s="3">
        <v>213.0</v>
      </c>
      <c r="G695" s="3">
        <v>3.0</v>
      </c>
      <c r="H695" s="3" t="s">
        <v>1465</v>
      </c>
      <c r="I695" s="6">
        <v>24.0</v>
      </c>
      <c r="J695" s="6">
        <v>17.0</v>
      </c>
      <c r="K695" s="6">
        <v>13.0</v>
      </c>
      <c r="L695" s="6">
        <v>20.0</v>
      </c>
      <c r="M695" s="6">
        <v>18.0</v>
      </c>
      <c r="N695" s="6">
        <v>33.0</v>
      </c>
      <c r="O695" s="6"/>
      <c r="P695" s="6">
        <v>12.0</v>
      </c>
      <c r="Q695" s="6">
        <v>28.0</v>
      </c>
    </row>
    <row r="696" ht="15.75" customHeight="1">
      <c r="A696" s="7">
        <v>5.25005961E8</v>
      </c>
      <c r="B696" s="6" t="s">
        <v>886</v>
      </c>
      <c r="C696" s="6" t="s">
        <v>899</v>
      </c>
      <c r="D696" s="3">
        <v>6.0</v>
      </c>
      <c r="E696" s="3">
        <v>149.0</v>
      </c>
      <c r="F696" s="3">
        <v>192.0</v>
      </c>
      <c r="G696" s="3">
        <v>3.0</v>
      </c>
      <c r="H696" s="3" t="s">
        <v>1465</v>
      </c>
      <c r="I696" s="6">
        <v>27.0</v>
      </c>
      <c r="J696" s="6">
        <v>18.0</v>
      </c>
      <c r="K696" s="6">
        <v>12.0</v>
      </c>
      <c r="L696" s="6">
        <v>18.0</v>
      </c>
      <c r="M696" s="6">
        <v>16.0</v>
      </c>
      <c r="N696" s="6">
        <v>23.0</v>
      </c>
      <c r="O696" s="6"/>
      <c r="P696" s="6">
        <v>11.0</v>
      </c>
      <c r="Q696" s="6">
        <v>24.0</v>
      </c>
    </row>
    <row r="697" ht="15.75" customHeight="1">
      <c r="A697" s="7">
        <v>5.25005898E8</v>
      </c>
      <c r="B697" s="6" t="s">
        <v>886</v>
      </c>
      <c r="C697" s="6" t="s">
        <v>900</v>
      </c>
      <c r="D697" s="3">
        <v>1.0</v>
      </c>
      <c r="E697" s="3">
        <v>179.0</v>
      </c>
      <c r="F697" s="3">
        <v>213.0</v>
      </c>
      <c r="G697" s="3">
        <v>4.0</v>
      </c>
      <c r="H697" s="3" t="s">
        <v>1466</v>
      </c>
      <c r="I697" s="6">
        <v>29.0</v>
      </c>
      <c r="J697" s="6">
        <v>20.0</v>
      </c>
      <c r="K697" s="6">
        <v>15.0</v>
      </c>
      <c r="L697" s="6">
        <v>20.0</v>
      </c>
      <c r="M697" s="6">
        <v>18.0</v>
      </c>
      <c r="N697" s="6">
        <v>41.0</v>
      </c>
      <c r="O697" s="6"/>
      <c r="P697" s="6">
        <v>10.0</v>
      </c>
      <c r="Q697" s="6">
        <v>26.0</v>
      </c>
    </row>
    <row r="698" ht="15.75" customHeight="1">
      <c r="A698" s="7">
        <v>5.2500625E8</v>
      </c>
      <c r="B698" s="6" t="s">
        <v>886</v>
      </c>
      <c r="C698" s="6" t="s">
        <v>901</v>
      </c>
      <c r="D698" s="3">
        <v>1.0</v>
      </c>
      <c r="E698" s="3">
        <v>126.0</v>
      </c>
      <c r="F698" s="3">
        <v>213.0</v>
      </c>
      <c r="G698" s="3">
        <v>1.0</v>
      </c>
      <c r="H698" s="3" t="s">
        <v>1468</v>
      </c>
      <c r="I698" s="6">
        <v>18.0</v>
      </c>
      <c r="J698" s="6">
        <v>20.0</v>
      </c>
      <c r="K698" s="6">
        <v>9.0</v>
      </c>
      <c r="L698" s="6">
        <v>19.0</v>
      </c>
      <c r="M698" s="6">
        <v>15.0</v>
      </c>
      <c r="N698" s="6">
        <v>38.0</v>
      </c>
      <c r="O698" s="6"/>
      <c r="P698" s="6">
        <v>7.0</v>
      </c>
      <c r="Q698" s="6">
        <v>0.0</v>
      </c>
    </row>
    <row r="699" ht="15.75" customHeight="1">
      <c r="A699" s="7">
        <v>5.25005922E8</v>
      </c>
      <c r="B699" s="6" t="s">
        <v>886</v>
      </c>
      <c r="C699" s="6" t="s">
        <v>902</v>
      </c>
      <c r="D699" s="3">
        <v>5.0</v>
      </c>
      <c r="E699" s="3">
        <v>163.0</v>
      </c>
      <c r="F699" s="3">
        <v>208.0</v>
      </c>
      <c r="G699" s="3">
        <v>3.0</v>
      </c>
      <c r="H699" s="3" t="s">
        <v>1465</v>
      </c>
      <c r="I699" s="6">
        <v>23.0</v>
      </c>
      <c r="J699" s="6">
        <v>20.0</v>
      </c>
      <c r="K699" s="6">
        <v>17.0</v>
      </c>
      <c r="L699" s="6">
        <v>20.0</v>
      </c>
      <c r="M699" s="6">
        <v>15.0</v>
      </c>
      <c r="N699" s="6">
        <v>30.0</v>
      </c>
      <c r="O699" s="6"/>
      <c r="P699" s="6">
        <v>12.0</v>
      </c>
      <c r="Q699" s="6">
        <v>26.0</v>
      </c>
    </row>
    <row r="700" ht="15.75" customHeight="1">
      <c r="A700" s="7">
        <v>5.07017058E8</v>
      </c>
      <c r="B700" s="6" t="s">
        <v>903</v>
      </c>
      <c r="C700" s="6" t="s">
        <v>904</v>
      </c>
      <c r="D700" s="3">
        <v>10.0</v>
      </c>
      <c r="E700" s="3">
        <v>170.0</v>
      </c>
      <c r="F700" s="3">
        <v>195.0</v>
      </c>
      <c r="G700" s="3">
        <v>4.0</v>
      </c>
      <c r="H700" s="3" t="s">
        <v>1466</v>
      </c>
      <c r="I700" s="6">
        <v>25.0</v>
      </c>
      <c r="J700" s="6">
        <v>18.0</v>
      </c>
      <c r="K700" s="6">
        <v>17.0</v>
      </c>
      <c r="L700" s="6">
        <v>20.0</v>
      </c>
      <c r="M700" s="6">
        <v>17.0</v>
      </c>
      <c r="N700" s="6">
        <v>34.0</v>
      </c>
      <c r="O700" s="6"/>
      <c r="P700" s="6">
        <v>13.0</v>
      </c>
      <c r="Q700" s="6">
        <v>26.0</v>
      </c>
    </row>
    <row r="701" ht="15.75" customHeight="1">
      <c r="A701" s="7">
        <v>5.62044856E8</v>
      </c>
      <c r="B701" s="6" t="s">
        <v>903</v>
      </c>
      <c r="C701" s="6" t="s">
        <v>905</v>
      </c>
      <c r="D701" s="3">
        <v>10.0</v>
      </c>
      <c r="E701" s="3">
        <v>180.0</v>
      </c>
      <c r="F701" s="3">
        <v>195.0</v>
      </c>
      <c r="G701" s="3">
        <v>4.0</v>
      </c>
      <c r="H701" s="3" t="s">
        <v>1466</v>
      </c>
      <c r="I701" s="6">
        <v>28.0</v>
      </c>
      <c r="J701" s="6">
        <v>21.0</v>
      </c>
      <c r="K701" s="6">
        <v>17.0</v>
      </c>
      <c r="L701" s="6">
        <v>20.0</v>
      </c>
      <c r="M701" s="6">
        <v>20.0</v>
      </c>
      <c r="N701" s="6">
        <v>32.0</v>
      </c>
      <c r="O701" s="6"/>
      <c r="P701" s="6">
        <v>14.0</v>
      </c>
      <c r="Q701" s="6">
        <v>28.0</v>
      </c>
    </row>
    <row r="702" ht="15.75" customHeight="1">
      <c r="A702" s="7">
        <v>5.62055216E8</v>
      </c>
      <c r="B702" s="6" t="s">
        <v>903</v>
      </c>
      <c r="C702" s="6" t="s">
        <v>906</v>
      </c>
      <c r="D702" s="3">
        <v>2.0</v>
      </c>
      <c r="E702" s="3">
        <v>171.0</v>
      </c>
      <c r="F702" s="3">
        <v>197.0</v>
      </c>
      <c r="G702" s="3">
        <v>4.0</v>
      </c>
      <c r="H702" s="3" t="s">
        <v>1466</v>
      </c>
      <c r="I702" s="6">
        <v>25.0</v>
      </c>
      <c r="J702" s="6">
        <v>19.0</v>
      </c>
      <c r="K702" s="6">
        <v>18.0</v>
      </c>
      <c r="L702" s="6">
        <v>20.0</v>
      </c>
      <c r="M702" s="6">
        <v>20.0</v>
      </c>
      <c r="N702" s="6">
        <v>32.0</v>
      </c>
      <c r="O702" s="6"/>
      <c r="P702" s="6">
        <v>12.0</v>
      </c>
      <c r="Q702" s="6">
        <v>25.0</v>
      </c>
    </row>
    <row r="703" ht="15.75" customHeight="1">
      <c r="A703" s="7">
        <v>5.54003246E8</v>
      </c>
      <c r="B703" s="6" t="s">
        <v>903</v>
      </c>
      <c r="C703" s="6" t="s">
        <v>907</v>
      </c>
      <c r="D703" s="3">
        <v>1.0</v>
      </c>
      <c r="E703" s="3">
        <v>177.0</v>
      </c>
      <c r="F703" s="3">
        <v>213.0</v>
      </c>
      <c r="G703" s="3">
        <v>4.0</v>
      </c>
      <c r="H703" s="3" t="s">
        <v>1466</v>
      </c>
      <c r="I703" s="6">
        <v>25.0</v>
      </c>
      <c r="J703" s="6">
        <v>19.0</v>
      </c>
      <c r="K703" s="6">
        <v>17.0</v>
      </c>
      <c r="L703" s="6">
        <v>20.0</v>
      </c>
      <c r="M703" s="6">
        <v>20.0</v>
      </c>
      <c r="N703" s="6">
        <v>34.0</v>
      </c>
      <c r="O703" s="6"/>
      <c r="P703" s="6">
        <v>13.0</v>
      </c>
      <c r="Q703" s="6">
        <v>29.0</v>
      </c>
    </row>
    <row r="704" ht="15.75" customHeight="1">
      <c r="A704" s="7">
        <v>5.4101838E8</v>
      </c>
      <c r="B704" s="6" t="s">
        <v>903</v>
      </c>
      <c r="C704" s="6" t="s">
        <v>908</v>
      </c>
      <c r="D704" s="3">
        <v>15.0</v>
      </c>
      <c r="E704" s="3">
        <v>191.0</v>
      </c>
      <c r="F704" s="3">
        <v>210.0</v>
      </c>
      <c r="G704" s="3">
        <v>4.0</v>
      </c>
      <c r="H704" s="3" t="s">
        <v>1466</v>
      </c>
      <c r="I704" s="6">
        <v>29.0</v>
      </c>
      <c r="J704" s="6">
        <v>20.0</v>
      </c>
      <c r="K704" s="6">
        <v>19.0</v>
      </c>
      <c r="L704" s="6">
        <v>19.0</v>
      </c>
      <c r="M704" s="6">
        <v>23.0</v>
      </c>
      <c r="N704" s="6">
        <v>44.0</v>
      </c>
      <c r="O704" s="6"/>
      <c r="P704" s="6">
        <v>13.0</v>
      </c>
      <c r="Q704" s="6">
        <v>24.0</v>
      </c>
    </row>
    <row r="705" ht="15.75" customHeight="1">
      <c r="A705" s="7">
        <v>5.46011349E8</v>
      </c>
      <c r="B705" s="6" t="s">
        <v>903</v>
      </c>
      <c r="C705" s="6" t="s">
        <v>909</v>
      </c>
      <c r="D705" s="3">
        <v>2.0</v>
      </c>
      <c r="E705" s="3">
        <v>156.0</v>
      </c>
      <c r="F705" s="3">
        <v>197.0</v>
      </c>
      <c r="G705" s="3">
        <v>3.0</v>
      </c>
      <c r="H705" s="3" t="s">
        <v>1465</v>
      </c>
      <c r="I705" s="6">
        <v>21.0</v>
      </c>
      <c r="J705" s="6">
        <v>18.0</v>
      </c>
      <c r="K705" s="6">
        <v>17.0</v>
      </c>
      <c r="L705" s="6">
        <v>19.0</v>
      </c>
      <c r="M705" s="6">
        <v>17.0</v>
      </c>
      <c r="N705" s="6">
        <v>30.0</v>
      </c>
      <c r="O705" s="6"/>
      <c r="P705" s="6">
        <v>13.0</v>
      </c>
      <c r="Q705" s="6">
        <v>21.0</v>
      </c>
    </row>
    <row r="706" ht="15.75" customHeight="1">
      <c r="A706" s="7">
        <v>5.43001134E8</v>
      </c>
      <c r="B706" s="6" t="s">
        <v>903</v>
      </c>
      <c r="C706" s="6" t="s">
        <v>910</v>
      </c>
      <c r="D706" s="3">
        <v>6.0</v>
      </c>
      <c r="E706" s="3">
        <v>152.0</v>
      </c>
      <c r="F706" s="3">
        <v>192.0</v>
      </c>
      <c r="G706" s="3">
        <v>3.0</v>
      </c>
      <c r="H706" s="3" t="s">
        <v>1465</v>
      </c>
      <c r="I706" s="6">
        <v>27.0</v>
      </c>
      <c r="J706" s="6">
        <v>17.0</v>
      </c>
      <c r="K706" s="6">
        <v>16.0</v>
      </c>
      <c r="L706" s="6">
        <v>19.0</v>
      </c>
      <c r="M706" s="6">
        <v>14.0</v>
      </c>
      <c r="N706" s="6">
        <v>25.0</v>
      </c>
      <c r="O706" s="6"/>
      <c r="P706" s="6">
        <v>10.0</v>
      </c>
      <c r="Q706" s="6">
        <v>24.0</v>
      </c>
    </row>
    <row r="707" ht="15.75" customHeight="1">
      <c r="A707" s="7">
        <v>5.45011138E8</v>
      </c>
      <c r="B707" s="6" t="s">
        <v>903</v>
      </c>
      <c r="C707" s="6" t="s">
        <v>911</v>
      </c>
      <c r="D707" s="3">
        <v>1.0</v>
      </c>
      <c r="E707" s="3">
        <v>162.0</v>
      </c>
      <c r="F707" s="3">
        <v>213.0</v>
      </c>
      <c r="G707" s="3">
        <v>3.0</v>
      </c>
      <c r="H707" s="3" t="s">
        <v>1465</v>
      </c>
      <c r="I707" s="6">
        <v>20.0</v>
      </c>
      <c r="J707" s="6">
        <v>17.0</v>
      </c>
      <c r="K707" s="6">
        <v>16.0</v>
      </c>
      <c r="L707" s="6">
        <v>19.0</v>
      </c>
      <c r="M707" s="6">
        <v>20.0</v>
      </c>
      <c r="N707" s="6">
        <v>34.0</v>
      </c>
      <c r="O707" s="6"/>
      <c r="P707" s="6">
        <v>10.0</v>
      </c>
      <c r="Q707" s="6">
        <v>26.0</v>
      </c>
    </row>
    <row r="708" ht="15.75" customHeight="1">
      <c r="A708" s="7">
        <v>5.45011434E8</v>
      </c>
      <c r="B708" s="6" t="s">
        <v>903</v>
      </c>
      <c r="C708" s="6" t="s">
        <v>912</v>
      </c>
      <c r="D708" s="3">
        <v>1.0</v>
      </c>
      <c r="E708" s="3">
        <v>140.0</v>
      </c>
      <c r="F708" s="3">
        <v>213.0</v>
      </c>
      <c r="G708" s="3">
        <v>1.0</v>
      </c>
      <c r="H708" s="3" t="s">
        <v>1468</v>
      </c>
      <c r="I708" s="6">
        <v>0.0</v>
      </c>
      <c r="J708" s="6">
        <v>18.0</v>
      </c>
      <c r="K708" s="6">
        <v>17.0</v>
      </c>
      <c r="L708" s="6">
        <v>18.0</v>
      </c>
      <c r="M708" s="6">
        <v>19.0</v>
      </c>
      <c r="N708" s="6">
        <v>36.0</v>
      </c>
      <c r="O708" s="6"/>
      <c r="P708" s="6">
        <v>10.0</v>
      </c>
      <c r="Q708" s="6">
        <v>22.0</v>
      </c>
    </row>
    <row r="709" ht="15.75" customHeight="1">
      <c r="A709" s="7">
        <v>5.2200894E8</v>
      </c>
      <c r="B709" s="6" t="s">
        <v>903</v>
      </c>
      <c r="C709" s="6" t="s">
        <v>913</v>
      </c>
      <c r="D709" s="3">
        <v>17.0</v>
      </c>
      <c r="E709" s="3">
        <v>138.0</v>
      </c>
      <c r="F709" s="3">
        <v>208.0</v>
      </c>
      <c r="G709" s="3">
        <v>3.0</v>
      </c>
      <c r="H709" s="3" t="s">
        <v>1465</v>
      </c>
      <c r="I709" s="6">
        <v>19.0</v>
      </c>
      <c r="J709" s="6">
        <v>14.0</v>
      </c>
      <c r="K709" s="6">
        <v>13.0</v>
      </c>
      <c r="L709" s="6">
        <v>14.0</v>
      </c>
      <c r="M709" s="6">
        <v>16.0</v>
      </c>
      <c r="N709" s="6">
        <v>33.0</v>
      </c>
      <c r="O709" s="6"/>
      <c r="P709" s="6">
        <v>9.0</v>
      </c>
      <c r="Q709" s="6">
        <v>20.0</v>
      </c>
    </row>
    <row r="710" ht="15.75" customHeight="1">
      <c r="A710" s="7">
        <v>5.23000855E8</v>
      </c>
      <c r="B710" s="6" t="s">
        <v>903</v>
      </c>
      <c r="C710" s="6" t="s">
        <v>914</v>
      </c>
      <c r="D710" s="3">
        <v>17.0</v>
      </c>
      <c r="E710" s="3">
        <v>151.0</v>
      </c>
      <c r="F710" s="3">
        <v>208.0</v>
      </c>
      <c r="G710" s="3">
        <v>3.0</v>
      </c>
      <c r="H710" s="3" t="s">
        <v>1465</v>
      </c>
      <c r="I710" s="6">
        <v>23.0</v>
      </c>
      <c r="J710" s="6">
        <v>15.0</v>
      </c>
      <c r="K710" s="6">
        <v>16.0</v>
      </c>
      <c r="L710" s="6">
        <v>15.0</v>
      </c>
      <c r="M710" s="6">
        <v>19.0</v>
      </c>
      <c r="N710" s="6">
        <v>31.0</v>
      </c>
      <c r="O710" s="6"/>
      <c r="P710" s="6">
        <v>12.0</v>
      </c>
      <c r="Q710" s="6">
        <v>20.0</v>
      </c>
    </row>
    <row r="711" ht="15.75" customHeight="1">
      <c r="A711" s="7">
        <v>5.62076449E8</v>
      </c>
      <c r="B711" s="6" t="s">
        <v>903</v>
      </c>
      <c r="C711" s="6" t="s">
        <v>915</v>
      </c>
      <c r="D711" s="3">
        <v>1.0</v>
      </c>
      <c r="E711" s="3">
        <v>164.0</v>
      </c>
      <c r="F711" s="3">
        <v>213.0</v>
      </c>
      <c r="G711" s="3">
        <v>3.0</v>
      </c>
      <c r="H711" s="3" t="s">
        <v>1465</v>
      </c>
      <c r="I711" s="6">
        <v>31.0</v>
      </c>
      <c r="J711" s="6">
        <v>17.0</v>
      </c>
      <c r="K711" s="6">
        <v>18.0</v>
      </c>
      <c r="L711" s="6">
        <v>14.0</v>
      </c>
      <c r="M711" s="6">
        <v>13.0</v>
      </c>
      <c r="N711" s="6">
        <v>43.0</v>
      </c>
      <c r="O711" s="6"/>
      <c r="P711" s="6">
        <v>13.0</v>
      </c>
      <c r="Q711" s="6">
        <v>15.0</v>
      </c>
    </row>
    <row r="712" ht="15.75" customHeight="1">
      <c r="A712" s="7">
        <v>5.44002532E8</v>
      </c>
      <c r="B712" s="6" t="s">
        <v>903</v>
      </c>
      <c r="C712" s="6" t="s">
        <v>916</v>
      </c>
      <c r="D712" s="3">
        <v>10.0</v>
      </c>
      <c r="E712" s="3">
        <v>148.0</v>
      </c>
      <c r="F712" s="3">
        <v>195.0</v>
      </c>
      <c r="G712" s="3">
        <v>3.0</v>
      </c>
      <c r="H712" s="3" t="s">
        <v>1465</v>
      </c>
      <c r="I712" s="6">
        <v>21.0</v>
      </c>
      <c r="J712" s="6">
        <v>20.0</v>
      </c>
      <c r="K712" s="6">
        <v>15.0</v>
      </c>
      <c r="L712" s="6">
        <v>17.0</v>
      </c>
      <c r="M712" s="6">
        <v>19.0</v>
      </c>
      <c r="N712" s="6">
        <v>27.0</v>
      </c>
      <c r="O712" s="6"/>
      <c r="P712" s="6">
        <v>12.0</v>
      </c>
      <c r="Q712" s="6">
        <v>17.0</v>
      </c>
    </row>
    <row r="713" ht="15.75" customHeight="1">
      <c r="A713" s="7">
        <v>5.42009645E8</v>
      </c>
      <c r="B713" s="6" t="s">
        <v>903</v>
      </c>
      <c r="C713" s="6" t="s">
        <v>917</v>
      </c>
      <c r="D713" s="3">
        <v>1.0</v>
      </c>
      <c r="E713" s="3">
        <v>171.0</v>
      </c>
      <c r="F713" s="3">
        <v>213.0</v>
      </c>
      <c r="G713" s="3">
        <v>3.0</v>
      </c>
      <c r="H713" s="3" t="s">
        <v>1465</v>
      </c>
      <c r="I713" s="6">
        <v>24.0</v>
      </c>
      <c r="J713" s="6">
        <v>19.0</v>
      </c>
      <c r="K713" s="6">
        <v>18.0</v>
      </c>
      <c r="L713" s="6">
        <v>19.0</v>
      </c>
      <c r="M713" s="6">
        <v>20.0</v>
      </c>
      <c r="N713" s="6">
        <v>35.0</v>
      </c>
      <c r="O713" s="6"/>
      <c r="P713" s="6">
        <v>12.0</v>
      </c>
      <c r="Q713" s="6">
        <v>24.0</v>
      </c>
    </row>
    <row r="714" ht="15.75" customHeight="1">
      <c r="A714" s="7">
        <v>5.44013446E8</v>
      </c>
      <c r="B714" s="6" t="s">
        <v>903</v>
      </c>
      <c r="C714" s="6" t="s">
        <v>918</v>
      </c>
      <c r="D714" s="3">
        <v>6.0</v>
      </c>
      <c r="E714" s="3">
        <v>105.0</v>
      </c>
      <c r="F714" s="3">
        <v>192.0</v>
      </c>
      <c r="G714" s="3">
        <v>2.0</v>
      </c>
      <c r="H714" s="3" t="s">
        <v>1467</v>
      </c>
      <c r="I714" s="6">
        <v>11.0</v>
      </c>
      <c r="J714" s="6">
        <v>16.0</v>
      </c>
      <c r="K714" s="6">
        <v>11.0</v>
      </c>
      <c r="L714" s="6">
        <v>14.0</v>
      </c>
      <c r="M714" s="6">
        <v>11.0</v>
      </c>
      <c r="N714" s="6">
        <v>18.0</v>
      </c>
      <c r="O714" s="6"/>
      <c r="P714" s="6">
        <v>10.0</v>
      </c>
      <c r="Q714" s="6">
        <v>14.0</v>
      </c>
    </row>
    <row r="715" ht="15.75" customHeight="1">
      <c r="A715" s="7">
        <v>5.26005562E8</v>
      </c>
      <c r="B715" s="6" t="s">
        <v>919</v>
      </c>
      <c r="C715" s="6" t="s">
        <v>920</v>
      </c>
      <c r="D715" s="3">
        <v>1.0</v>
      </c>
      <c r="E715" s="3">
        <v>171.0</v>
      </c>
      <c r="F715" s="3">
        <v>213.0</v>
      </c>
      <c r="G715" s="3">
        <v>3.0</v>
      </c>
      <c r="H715" s="3" t="s">
        <v>1465</v>
      </c>
      <c r="I715" s="6">
        <v>24.0</v>
      </c>
      <c r="J715" s="6">
        <v>19.0</v>
      </c>
      <c r="K715" s="6">
        <v>18.0</v>
      </c>
      <c r="L715" s="6">
        <v>20.0</v>
      </c>
      <c r="M715" s="6">
        <v>19.0</v>
      </c>
      <c r="N715" s="6">
        <v>37.0</v>
      </c>
      <c r="O715" s="6"/>
      <c r="P715" s="6">
        <v>12.0</v>
      </c>
      <c r="Q715" s="6">
        <v>22.0</v>
      </c>
    </row>
    <row r="716" ht="15.75" customHeight="1">
      <c r="A716" s="7">
        <v>5.26013186E8</v>
      </c>
      <c r="B716" s="6" t="s">
        <v>919</v>
      </c>
      <c r="C716" s="6" t="s">
        <v>921</v>
      </c>
      <c r="D716" s="3">
        <v>3.0</v>
      </c>
      <c r="E716" s="3">
        <v>148.0</v>
      </c>
      <c r="F716" s="3">
        <v>182.0</v>
      </c>
      <c r="G716" s="3">
        <v>2.0</v>
      </c>
      <c r="H716" s="3" t="s">
        <v>1467</v>
      </c>
      <c r="I716" s="6">
        <v>24.0</v>
      </c>
      <c r="J716" s="6">
        <v>20.0</v>
      </c>
      <c r="K716" s="6">
        <v>13.0</v>
      </c>
      <c r="L716" s="6">
        <v>19.0</v>
      </c>
      <c r="M716" s="6">
        <v>19.0</v>
      </c>
      <c r="N716" s="6">
        <v>33.0</v>
      </c>
      <c r="O716" s="6"/>
      <c r="P716" s="6">
        <v>0.0</v>
      </c>
      <c r="Q716" s="6">
        <v>20.0</v>
      </c>
    </row>
    <row r="717" ht="15.75" customHeight="1">
      <c r="A717" s="7">
        <v>5.26013316E8</v>
      </c>
      <c r="B717" s="6" t="s">
        <v>919</v>
      </c>
      <c r="C717" s="6" t="s">
        <v>923</v>
      </c>
      <c r="D717" s="3">
        <v>2.0</v>
      </c>
      <c r="E717" s="3">
        <v>167.0</v>
      </c>
      <c r="F717" s="3">
        <v>197.0</v>
      </c>
      <c r="G717" s="3">
        <v>4.0</v>
      </c>
      <c r="H717" s="3" t="s">
        <v>1466</v>
      </c>
      <c r="I717" s="6">
        <v>27.0</v>
      </c>
      <c r="J717" s="6">
        <v>20.0</v>
      </c>
      <c r="K717" s="6">
        <v>17.0</v>
      </c>
      <c r="L717" s="6">
        <v>21.0</v>
      </c>
      <c r="M717" s="6">
        <v>19.0</v>
      </c>
      <c r="N717" s="6">
        <v>28.0</v>
      </c>
      <c r="O717" s="6"/>
      <c r="P717" s="6">
        <v>13.0</v>
      </c>
      <c r="Q717" s="6">
        <v>22.0</v>
      </c>
    </row>
    <row r="718" ht="15.75" customHeight="1">
      <c r="A718" s="7">
        <v>5.26013161E8</v>
      </c>
      <c r="B718" s="6" t="s">
        <v>919</v>
      </c>
      <c r="C718" s="6" t="s">
        <v>924</v>
      </c>
      <c r="D718" s="3">
        <v>2.0</v>
      </c>
      <c r="E718" s="3">
        <v>143.0</v>
      </c>
      <c r="F718" s="3">
        <v>197.0</v>
      </c>
      <c r="G718" s="3">
        <v>3.0</v>
      </c>
      <c r="H718" s="3" t="s">
        <v>1465</v>
      </c>
      <c r="I718" s="6">
        <v>21.0</v>
      </c>
      <c r="J718" s="6">
        <v>16.0</v>
      </c>
      <c r="K718" s="6">
        <v>11.0</v>
      </c>
      <c r="L718" s="6">
        <v>20.0</v>
      </c>
      <c r="M718" s="6">
        <v>16.0</v>
      </c>
      <c r="N718" s="6">
        <v>23.0</v>
      </c>
      <c r="O718" s="6"/>
      <c r="P718" s="6">
        <v>13.0</v>
      </c>
      <c r="Q718" s="6">
        <v>23.0</v>
      </c>
    </row>
    <row r="719" ht="15.75" customHeight="1">
      <c r="A719" s="7">
        <v>5.26013193E8</v>
      </c>
      <c r="B719" s="6" t="s">
        <v>919</v>
      </c>
      <c r="C719" s="6" t="s">
        <v>925</v>
      </c>
      <c r="D719" s="3">
        <v>2.0</v>
      </c>
      <c r="E719" s="3">
        <v>159.0</v>
      </c>
      <c r="F719" s="3">
        <v>197.0</v>
      </c>
      <c r="G719" s="3">
        <v>3.0</v>
      </c>
      <c r="H719" s="3" t="s">
        <v>1465</v>
      </c>
      <c r="I719" s="6">
        <v>26.0</v>
      </c>
      <c r="J719" s="6">
        <v>17.0</v>
      </c>
      <c r="K719" s="6">
        <v>15.0</v>
      </c>
      <c r="L719" s="6">
        <v>20.0</v>
      </c>
      <c r="M719" s="6">
        <v>19.0</v>
      </c>
      <c r="N719" s="6">
        <v>27.0</v>
      </c>
      <c r="O719" s="6"/>
      <c r="P719" s="6">
        <v>13.0</v>
      </c>
      <c r="Q719" s="6">
        <v>22.0</v>
      </c>
    </row>
    <row r="720" ht="15.75" customHeight="1">
      <c r="A720" s="7">
        <v>5.26013355E8</v>
      </c>
      <c r="B720" s="6" t="s">
        <v>919</v>
      </c>
      <c r="C720" s="6" t="s">
        <v>926</v>
      </c>
      <c r="D720" s="3">
        <v>2.0</v>
      </c>
      <c r="E720" s="3">
        <v>150.0</v>
      </c>
      <c r="F720" s="3">
        <v>197.0</v>
      </c>
      <c r="G720" s="3">
        <v>3.0</v>
      </c>
      <c r="H720" s="3" t="s">
        <v>1465</v>
      </c>
      <c r="I720" s="6">
        <v>24.0</v>
      </c>
      <c r="J720" s="6">
        <v>18.0</v>
      </c>
      <c r="K720" s="6">
        <v>14.0</v>
      </c>
      <c r="L720" s="6">
        <v>19.0</v>
      </c>
      <c r="M720" s="6">
        <v>16.0</v>
      </c>
      <c r="N720" s="6">
        <v>27.0</v>
      </c>
      <c r="O720" s="6"/>
      <c r="P720" s="6">
        <v>11.0</v>
      </c>
      <c r="Q720" s="6">
        <v>21.0</v>
      </c>
    </row>
    <row r="721" ht="15.75" customHeight="1">
      <c r="A721" s="7">
        <v>5.26013348E8</v>
      </c>
      <c r="B721" s="6" t="s">
        <v>919</v>
      </c>
      <c r="C721" s="6" t="s">
        <v>927</v>
      </c>
      <c r="D721" s="3">
        <v>2.0</v>
      </c>
      <c r="E721" s="3">
        <v>169.0</v>
      </c>
      <c r="F721" s="3">
        <v>197.0</v>
      </c>
      <c r="G721" s="3">
        <v>4.0</v>
      </c>
      <c r="H721" s="3" t="s">
        <v>1466</v>
      </c>
      <c r="I721" s="6">
        <v>27.0</v>
      </c>
      <c r="J721" s="6">
        <v>20.0</v>
      </c>
      <c r="K721" s="6">
        <v>17.0</v>
      </c>
      <c r="L721" s="6">
        <v>21.0</v>
      </c>
      <c r="M721" s="6">
        <v>18.0</v>
      </c>
      <c r="N721" s="6">
        <v>30.0</v>
      </c>
      <c r="O721" s="6"/>
      <c r="P721" s="6">
        <v>13.0</v>
      </c>
      <c r="Q721" s="6">
        <v>23.0</v>
      </c>
    </row>
    <row r="722" ht="15.75" customHeight="1">
      <c r="A722" s="7">
        <v>5.26003766E8</v>
      </c>
      <c r="B722" s="6" t="s">
        <v>919</v>
      </c>
      <c r="C722" s="6" t="s">
        <v>928</v>
      </c>
      <c r="D722" s="3">
        <v>1.0</v>
      </c>
      <c r="E722" s="3">
        <v>174.0</v>
      </c>
      <c r="F722" s="3">
        <v>213.0</v>
      </c>
      <c r="G722" s="3">
        <v>4.0</v>
      </c>
      <c r="H722" s="3" t="s">
        <v>1466</v>
      </c>
      <c r="I722" s="6">
        <v>26.0</v>
      </c>
      <c r="J722" s="6">
        <v>19.0</v>
      </c>
      <c r="K722" s="6">
        <v>18.0</v>
      </c>
      <c r="L722" s="6">
        <v>20.0</v>
      </c>
      <c r="M722" s="6">
        <v>21.0</v>
      </c>
      <c r="N722" s="6">
        <v>34.0</v>
      </c>
      <c r="O722" s="6"/>
      <c r="P722" s="6">
        <v>13.0</v>
      </c>
      <c r="Q722" s="6">
        <v>23.0</v>
      </c>
    </row>
    <row r="723" ht="15.75" customHeight="1">
      <c r="A723" s="7">
        <v>5.26013154E8</v>
      </c>
      <c r="B723" s="6" t="s">
        <v>919</v>
      </c>
      <c r="C723" s="6" t="s">
        <v>929</v>
      </c>
      <c r="D723" s="3">
        <v>2.0</v>
      </c>
      <c r="E723" s="3">
        <v>162.0</v>
      </c>
      <c r="F723" s="3">
        <v>197.0</v>
      </c>
      <c r="G723" s="3">
        <v>3.0</v>
      </c>
      <c r="H723" s="3" t="s">
        <v>1465</v>
      </c>
      <c r="I723" s="6">
        <v>26.0</v>
      </c>
      <c r="J723" s="6">
        <v>19.0</v>
      </c>
      <c r="K723" s="6">
        <v>15.0</v>
      </c>
      <c r="L723" s="6">
        <v>21.0</v>
      </c>
      <c r="M723" s="6">
        <v>19.0</v>
      </c>
      <c r="N723" s="6">
        <v>27.0</v>
      </c>
      <c r="O723" s="6"/>
      <c r="P723" s="6">
        <v>13.0</v>
      </c>
      <c r="Q723" s="6">
        <v>22.0</v>
      </c>
    </row>
    <row r="724" ht="15.75" customHeight="1">
      <c r="A724" s="7">
        <v>5.26013098E8</v>
      </c>
      <c r="B724" s="6" t="s">
        <v>919</v>
      </c>
      <c r="C724" s="6" t="s">
        <v>930</v>
      </c>
      <c r="D724" s="3">
        <v>2.0</v>
      </c>
      <c r="E724" s="3">
        <v>98.0</v>
      </c>
      <c r="F724" s="3">
        <v>197.0</v>
      </c>
      <c r="G724" s="3">
        <v>1.0</v>
      </c>
      <c r="H724" s="3" t="s">
        <v>1468</v>
      </c>
      <c r="I724" s="6">
        <v>17.0</v>
      </c>
      <c r="J724" s="6">
        <v>19.0</v>
      </c>
      <c r="K724" s="6">
        <v>11.0</v>
      </c>
      <c r="L724" s="6">
        <v>16.0</v>
      </c>
      <c r="M724" s="6">
        <v>10.0</v>
      </c>
      <c r="N724" s="6">
        <v>0.0</v>
      </c>
      <c r="O724" s="6"/>
      <c r="P724" s="6">
        <v>10.0</v>
      </c>
      <c r="Q724" s="6">
        <v>15.0</v>
      </c>
    </row>
    <row r="725" ht="15.75" customHeight="1">
      <c r="A725" s="7">
        <v>5.26013387E8</v>
      </c>
      <c r="B725" s="6" t="s">
        <v>919</v>
      </c>
      <c r="C725" s="6" t="s">
        <v>932</v>
      </c>
      <c r="D725" s="3">
        <v>2.0</v>
      </c>
      <c r="E725" s="3">
        <v>158.0</v>
      </c>
      <c r="F725" s="3">
        <v>197.0</v>
      </c>
      <c r="G725" s="3">
        <v>3.0</v>
      </c>
      <c r="H725" s="3" t="s">
        <v>1465</v>
      </c>
      <c r="I725" s="6">
        <v>28.0</v>
      </c>
      <c r="J725" s="6">
        <v>18.0</v>
      </c>
      <c r="K725" s="6">
        <v>16.0</v>
      </c>
      <c r="L725" s="6">
        <v>21.0</v>
      </c>
      <c r="M725" s="6">
        <v>17.0</v>
      </c>
      <c r="N725" s="6">
        <v>25.0</v>
      </c>
      <c r="O725" s="6"/>
      <c r="P725" s="6">
        <v>13.0</v>
      </c>
      <c r="Q725" s="6">
        <v>20.0</v>
      </c>
    </row>
    <row r="726" ht="15.75" customHeight="1">
      <c r="A726" s="7">
        <v>5.26013387E8</v>
      </c>
      <c r="B726" s="6" t="s">
        <v>919</v>
      </c>
      <c r="C726" s="6" t="s">
        <v>932</v>
      </c>
      <c r="D726" s="3">
        <v>6.0</v>
      </c>
      <c r="E726" s="3">
        <v>144.0</v>
      </c>
      <c r="F726" s="3">
        <v>192.0</v>
      </c>
      <c r="G726" s="3">
        <v>3.0</v>
      </c>
      <c r="H726" s="3" t="s">
        <v>1465</v>
      </c>
      <c r="I726" s="6">
        <v>24.0</v>
      </c>
      <c r="J726" s="6">
        <v>18.0</v>
      </c>
      <c r="K726" s="6">
        <v>17.0</v>
      </c>
      <c r="L726" s="6">
        <v>20.0</v>
      </c>
      <c r="M726" s="6">
        <v>14.0</v>
      </c>
      <c r="N726" s="6">
        <v>21.0</v>
      </c>
      <c r="O726" s="6"/>
      <c r="P726" s="6">
        <v>12.0</v>
      </c>
      <c r="Q726" s="6">
        <v>18.0</v>
      </c>
    </row>
    <row r="727" ht="15.75" customHeight="1">
      <c r="A727" s="7">
        <v>5.2601333E8</v>
      </c>
      <c r="B727" s="6" t="s">
        <v>919</v>
      </c>
      <c r="C727" s="6" t="s">
        <v>933</v>
      </c>
      <c r="D727" s="3">
        <v>2.0</v>
      </c>
      <c r="E727" s="3">
        <v>163.0</v>
      </c>
      <c r="F727" s="3">
        <v>197.0</v>
      </c>
      <c r="G727" s="3">
        <v>3.0</v>
      </c>
      <c r="H727" s="3" t="s">
        <v>1465</v>
      </c>
      <c r="I727" s="6">
        <v>27.0</v>
      </c>
      <c r="J727" s="6">
        <v>19.0</v>
      </c>
      <c r="K727" s="6">
        <v>17.0</v>
      </c>
      <c r="L727" s="6">
        <v>20.0</v>
      </c>
      <c r="M727" s="6">
        <v>17.0</v>
      </c>
      <c r="N727" s="6">
        <v>27.0</v>
      </c>
      <c r="O727" s="6"/>
      <c r="P727" s="6">
        <v>13.0</v>
      </c>
      <c r="Q727" s="6">
        <v>23.0</v>
      </c>
    </row>
    <row r="728" ht="15.75" customHeight="1">
      <c r="A728" s="7">
        <v>5.26013235E8</v>
      </c>
      <c r="B728" s="6" t="s">
        <v>919</v>
      </c>
      <c r="C728" s="6" t="s">
        <v>934</v>
      </c>
      <c r="D728" s="3">
        <v>2.0</v>
      </c>
      <c r="E728" s="3">
        <v>162.0</v>
      </c>
      <c r="F728" s="3">
        <v>197.0</v>
      </c>
      <c r="G728" s="3">
        <v>3.0</v>
      </c>
      <c r="H728" s="3" t="s">
        <v>1465</v>
      </c>
      <c r="I728" s="6">
        <v>25.0</v>
      </c>
      <c r="J728" s="6">
        <v>19.0</v>
      </c>
      <c r="K728" s="6">
        <v>17.0</v>
      </c>
      <c r="L728" s="6">
        <v>20.0</v>
      </c>
      <c r="M728" s="6">
        <v>19.0</v>
      </c>
      <c r="N728" s="6">
        <v>28.0</v>
      </c>
      <c r="O728" s="6"/>
      <c r="P728" s="6">
        <v>13.0</v>
      </c>
      <c r="Q728" s="6">
        <v>21.0</v>
      </c>
    </row>
    <row r="729" ht="15.75" customHeight="1">
      <c r="A729" s="7">
        <v>5.26013274E8</v>
      </c>
      <c r="B729" s="6" t="s">
        <v>919</v>
      </c>
      <c r="C729" s="6" t="s">
        <v>935</v>
      </c>
      <c r="D729" s="3">
        <v>4.0</v>
      </c>
      <c r="E729" s="3">
        <v>116.0</v>
      </c>
      <c r="F729" s="3">
        <v>166.0</v>
      </c>
      <c r="G729" s="3">
        <v>2.0</v>
      </c>
      <c r="H729" s="3" t="s">
        <v>1467</v>
      </c>
      <c r="I729" s="6">
        <v>22.0</v>
      </c>
      <c r="J729" s="6">
        <v>18.0</v>
      </c>
      <c r="K729" s="6">
        <v>12.0</v>
      </c>
      <c r="L729" s="6">
        <v>17.0</v>
      </c>
      <c r="M729" s="6">
        <v>13.0</v>
      </c>
      <c r="N729" s="6">
        <v>18.0</v>
      </c>
      <c r="O729" s="6"/>
      <c r="P729" s="6">
        <v>0.0</v>
      </c>
      <c r="Q729" s="6">
        <v>16.0</v>
      </c>
    </row>
    <row r="730" ht="15.75" customHeight="1">
      <c r="A730" s="7">
        <v>5.2601337E8</v>
      </c>
      <c r="B730" s="6" t="s">
        <v>919</v>
      </c>
      <c r="C730" s="6" t="s">
        <v>936</v>
      </c>
      <c r="D730" s="3">
        <v>2.0</v>
      </c>
      <c r="E730" s="3">
        <v>161.0</v>
      </c>
      <c r="F730" s="3">
        <v>197.0</v>
      </c>
      <c r="G730" s="3">
        <v>3.0</v>
      </c>
      <c r="H730" s="3" t="s">
        <v>1465</v>
      </c>
      <c r="I730" s="6">
        <v>25.0</v>
      </c>
      <c r="J730" s="6">
        <v>19.0</v>
      </c>
      <c r="K730" s="6">
        <v>17.0</v>
      </c>
      <c r="L730" s="6">
        <v>20.0</v>
      </c>
      <c r="M730" s="6">
        <v>18.0</v>
      </c>
      <c r="N730" s="6">
        <v>27.0</v>
      </c>
      <c r="O730" s="6"/>
      <c r="P730" s="6">
        <v>13.0</v>
      </c>
      <c r="Q730" s="6">
        <v>22.0</v>
      </c>
    </row>
    <row r="731" ht="15.75" customHeight="1">
      <c r="A731" s="7">
        <v>5.26003886E8</v>
      </c>
      <c r="B731" s="6" t="s">
        <v>919</v>
      </c>
      <c r="C731" s="6" t="s">
        <v>937</v>
      </c>
      <c r="D731" s="3">
        <v>1.0</v>
      </c>
      <c r="E731" s="3">
        <v>176.0</v>
      </c>
      <c r="F731" s="3">
        <v>213.0</v>
      </c>
      <c r="G731" s="3">
        <v>1.0</v>
      </c>
      <c r="H731" s="3" t="s">
        <v>1468</v>
      </c>
      <c r="I731" s="6">
        <v>28.0</v>
      </c>
      <c r="J731" s="6">
        <v>0.0</v>
      </c>
      <c r="K731" s="6">
        <v>18.0</v>
      </c>
      <c r="L731" s="6">
        <v>20.0</v>
      </c>
      <c r="M731" s="6">
        <v>24.0</v>
      </c>
      <c r="N731" s="6">
        <v>46.0</v>
      </c>
      <c r="O731" s="6"/>
      <c r="P731" s="6">
        <v>13.0</v>
      </c>
      <c r="Q731" s="6">
        <v>27.0</v>
      </c>
    </row>
    <row r="732" ht="15.75" customHeight="1">
      <c r="A732" s="7">
        <v>5.26013027E8</v>
      </c>
      <c r="B732" s="6" t="s">
        <v>919</v>
      </c>
      <c r="C732" s="6" t="s">
        <v>938</v>
      </c>
      <c r="D732" s="3">
        <v>2.0</v>
      </c>
      <c r="E732" s="3">
        <v>182.0</v>
      </c>
      <c r="F732" s="3">
        <v>197.0</v>
      </c>
      <c r="G732" s="3">
        <v>4.0</v>
      </c>
      <c r="H732" s="3" t="s">
        <v>1466</v>
      </c>
      <c r="I732" s="6">
        <v>29.0</v>
      </c>
      <c r="J732" s="6">
        <v>21.0</v>
      </c>
      <c r="K732" s="6">
        <v>17.0</v>
      </c>
      <c r="L732" s="6">
        <v>21.0</v>
      </c>
      <c r="M732" s="6">
        <v>19.0</v>
      </c>
      <c r="N732" s="6">
        <v>36.0</v>
      </c>
      <c r="O732" s="6"/>
      <c r="P732" s="6">
        <v>13.0</v>
      </c>
      <c r="Q732" s="6">
        <v>26.0</v>
      </c>
    </row>
    <row r="733" ht="15.75" customHeight="1">
      <c r="A733" s="7">
        <v>5.2600793E8</v>
      </c>
      <c r="B733" s="6" t="s">
        <v>919</v>
      </c>
      <c r="C733" s="6" t="s">
        <v>940</v>
      </c>
      <c r="D733" s="3">
        <v>1.0</v>
      </c>
      <c r="E733" s="3">
        <v>195.0</v>
      </c>
      <c r="F733" s="3">
        <v>213.0</v>
      </c>
      <c r="G733" s="3">
        <v>4.0</v>
      </c>
      <c r="H733" s="3" t="s">
        <v>1466</v>
      </c>
      <c r="I733" s="6">
        <v>28.0</v>
      </c>
      <c r="J733" s="6">
        <v>20.0</v>
      </c>
      <c r="K733" s="6">
        <v>18.0</v>
      </c>
      <c r="L733" s="6">
        <v>21.0</v>
      </c>
      <c r="M733" s="6">
        <v>21.0</v>
      </c>
      <c r="N733" s="6">
        <v>46.0</v>
      </c>
      <c r="O733" s="6"/>
      <c r="P733" s="6">
        <v>13.0</v>
      </c>
      <c r="Q733" s="6">
        <v>28.0</v>
      </c>
    </row>
    <row r="734" ht="15.75" customHeight="1">
      <c r="A734" s="7">
        <v>5.26013179E8</v>
      </c>
      <c r="B734" s="6" t="s">
        <v>919</v>
      </c>
      <c r="C734" s="6" t="s">
        <v>941</v>
      </c>
      <c r="D734" s="3">
        <v>6.0</v>
      </c>
      <c r="E734" s="3">
        <v>158.0</v>
      </c>
      <c r="F734" s="3">
        <v>192.0</v>
      </c>
      <c r="G734" s="3">
        <v>3.0</v>
      </c>
      <c r="H734" s="3" t="s">
        <v>1465</v>
      </c>
      <c r="I734" s="6">
        <v>27.0</v>
      </c>
      <c r="J734" s="6">
        <v>19.0</v>
      </c>
      <c r="K734" s="6">
        <v>16.0</v>
      </c>
      <c r="L734" s="6">
        <v>20.0</v>
      </c>
      <c r="M734" s="6">
        <v>17.0</v>
      </c>
      <c r="N734" s="6">
        <v>26.0</v>
      </c>
      <c r="O734" s="6"/>
      <c r="P734" s="6">
        <v>13.0</v>
      </c>
      <c r="Q734" s="6">
        <v>20.0</v>
      </c>
    </row>
    <row r="735" ht="15.75" customHeight="1">
      <c r="A735" s="7">
        <v>5.26013242E8</v>
      </c>
      <c r="B735" s="6" t="s">
        <v>919</v>
      </c>
      <c r="C735" s="6" t="s">
        <v>942</v>
      </c>
      <c r="D735" s="3">
        <v>2.0</v>
      </c>
      <c r="E735" s="3">
        <v>166.0</v>
      </c>
      <c r="F735" s="3">
        <v>197.0</v>
      </c>
      <c r="G735" s="3">
        <v>4.0</v>
      </c>
      <c r="H735" s="3" t="s">
        <v>1466</v>
      </c>
      <c r="I735" s="6">
        <v>26.0</v>
      </c>
      <c r="J735" s="6">
        <v>19.0</v>
      </c>
      <c r="K735" s="6">
        <v>15.0</v>
      </c>
      <c r="L735" s="6">
        <v>21.0</v>
      </c>
      <c r="M735" s="6">
        <v>18.0</v>
      </c>
      <c r="N735" s="6">
        <v>29.0</v>
      </c>
      <c r="O735" s="6"/>
      <c r="P735" s="6">
        <v>13.0</v>
      </c>
      <c r="Q735" s="6">
        <v>25.0</v>
      </c>
    </row>
    <row r="736" ht="15.75" customHeight="1">
      <c r="A736" s="7">
        <v>5.26013299E8</v>
      </c>
      <c r="B736" s="6" t="s">
        <v>919</v>
      </c>
      <c r="C736" s="6" t="s">
        <v>943</v>
      </c>
      <c r="D736" s="3">
        <v>4.0</v>
      </c>
      <c r="E736" s="3">
        <v>135.0</v>
      </c>
      <c r="F736" s="3">
        <v>166.0</v>
      </c>
      <c r="G736" s="3">
        <v>2.0</v>
      </c>
      <c r="H736" s="3" t="s">
        <v>1467</v>
      </c>
      <c r="I736" s="6">
        <v>24.0</v>
      </c>
      <c r="J736" s="6">
        <v>19.0</v>
      </c>
      <c r="K736" s="6">
        <v>14.0</v>
      </c>
      <c r="L736" s="6">
        <v>19.0</v>
      </c>
      <c r="M736" s="6">
        <v>18.0</v>
      </c>
      <c r="N736" s="6">
        <v>21.0</v>
      </c>
      <c r="O736" s="6"/>
      <c r="P736" s="6">
        <v>0.0</v>
      </c>
      <c r="Q736" s="6">
        <v>20.0</v>
      </c>
    </row>
    <row r="737" ht="15.75" customHeight="1">
      <c r="A737" s="7">
        <v>5.26012834E8</v>
      </c>
      <c r="B737" s="6" t="s">
        <v>919</v>
      </c>
      <c r="C737" s="6" t="s">
        <v>945</v>
      </c>
      <c r="D737" s="3">
        <v>6.0</v>
      </c>
      <c r="E737" s="3">
        <v>73.0</v>
      </c>
      <c r="F737" s="3">
        <v>192.0</v>
      </c>
      <c r="G737" s="3">
        <v>1.0</v>
      </c>
      <c r="H737" s="3" t="s">
        <v>1468</v>
      </c>
      <c r="I737" s="6">
        <v>15.0</v>
      </c>
      <c r="J737" s="6">
        <v>15.0</v>
      </c>
      <c r="K737" s="6">
        <v>0.0</v>
      </c>
      <c r="L737" s="6">
        <v>14.0</v>
      </c>
      <c r="M737" s="6">
        <v>12.0</v>
      </c>
      <c r="N737" s="6">
        <v>0.0</v>
      </c>
      <c r="O737" s="6"/>
      <c r="P737" s="6">
        <v>7.0</v>
      </c>
      <c r="Q737" s="6">
        <v>10.0</v>
      </c>
    </row>
    <row r="738" ht="15.75" customHeight="1">
      <c r="A738" s="7">
        <v>5.26013228E8</v>
      </c>
      <c r="B738" s="6" t="s">
        <v>919</v>
      </c>
      <c r="C738" s="6" t="s">
        <v>946</v>
      </c>
      <c r="D738" s="3">
        <v>2.0</v>
      </c>
      <c r="E738" s="3">
        <v>156.0</v>
      </c>
      <c r="F738" s="3">
        <v>197.0</v>
      </c>
      <c r="G738" s="3">
        <v>3.0</v>
      </c>
      <c r="H738" s="3" t="s">
        <v>1465</v>
      </c>
      <c r="I738" s="6">
        <v>25.0</v>
      </c>
      <c r="J738" s="6">
        <v>19.0</v>
      </c>
      <c r="K738" s="6">
        <v>15.0</v>
      </c>
      <c r="L738" s="6">
        <v>20.0</v>
      </c>
      <c r="M738" s="6">
        <v>18.0</v>
      </c>
      <c r="N738" s="6">
        <v>27.0</v>
      </c>
      <c r="O738" s="6"/>
      <c r="P738" s="6">
        <v>12.0</v>
      </c>
      <c r="Q738" s="6">
        <v>20.0</v>
      </c>
    </row>
    <row r="739" ht="15.75" customHeight="1">
      <c r="A739" s="7">
        <v>5.27002853E8</v>
      </c>
      <c r="B739" s="6" t="s">
        <v>947</v>
      </c>
      <c r="C739" s="6" t="s">
        <v>948</v>
      </c>
      <c r="D739" s="3">
        <v>2.0</v>
      </c>
      <c r="E739" s="3">
        <v>150.0</v>
      </c>
      <c r="F739" s="3">
        <v>197.0</v>
      </c>
      <c r="G739" s="3">
        <v>3.0</v>
      </c>
      <c r="H739" s="3" t="s">
        <v>1465</v>
      </c>
      <c r="I739" s="6">
        <v>25.0</v>
      </c>
      <c r="J739" s="6">
        <v>16.0</v>
      </c>
      <c r="K739" s="6">
        <v>13.0</v>
      </c>
      <c r="L739" s="6">
        <v>18.0</v>
      </c>
      <c r="M739" s="6">
        <v>17.0</v>
      </c>
      <c r="N739" s="6">
        <v>25.0</v>
      </c>
      <c r="O739" s="6"/>
      <c r="P739" s="6">
        <v>11.0</v>
      </c>
      <c r="Q739" s="6">
        <v>25.0</v>
      </c>
    </row>
    <row r="740" ht="15.75" customHeight="1">
      <c r="A740" s="7">
        <v>5.27003159E8</v>
      </c>
      <c r="B740" s="6" t="s">
        <v>947</v>
      </c>
      <c r="C740" s="6" t="s">
        <v>949</v>
      </c>
      <c r="D740" s="3">
        <v>1.0</v>
      </c>
      <c r="E740" s="3">
        <v>151.0</v>
      </c>
      <c r="F740" s="3">
        <v>213.0</v>
      </c>
      <c r="G740" s="3">
        <v>3.0</v>
      </c>
      <c r="H740" s="3" t="s">
        <v>1465</v>
      </c>
      <c r="I740" s="6">
        <v>21.0</v>
      </c>
      <c r="J740" s="6">
        <v>14.0</v>
      </c>
      <c r="K740" s="6">
        <v>15.0</v>
      </c>
      <c r="L740" s="6">
        <v>17.0</v>
      </c>
      <c r="M740" s="6">
        <v>17.0</v>
      </c>
      <c r="N740" s="6">
        <v>34.0</v>
      </c>
      <c r="O740" s="6"/>
      <c r="P740" s="6">
        <v>11.0</v>
      </c>
      <c r="Q740" s="6">
        <v>22.0</v>
      </c>
    </row>
    <row r="741" ht="15.75" customHeight="1">
      <c r="A741" s="7">
        <v>5.27003021E8</v>
      </c>
      <c r="B741" s="6" t="s">
        <v>947</v>
      </c>
      <c r="C741" s="6" t="s">
        <v>950</v>
      </c>
      <c r="D741" s="3">
        <v>2.0</v>
      </c>
      <c r="E741" s="3">
        <v>136.0</v>
      </c>
      <c r="F741" s="3">
        <v>197.0</v>
      </c>
      <c r="G741" s="3">
        <v>3.0</v>
      </c>
      <c r="H741" s="3" t="s">
        <v>1465</v>
      </c>
      <c r="I741" s="6">
        <v>22.0</v>
      </c>
      <c r="J741" s="6">
        <v>18.0</v>
      </c>
      <c r="K741" s="6">
        <v>14.0</v>
      </c>
      <c r="L741" s="6">
        <v>17.0</v>
      </c>
      <c r="M741" s="6">
        <v>13.0</v>
      </c>
      <c r="N741" s="6">
        <v>22.0</v>
      </c>
      <c r="O741" s="6"/>
      <c r="P741" s="6">
        <v>10.0</v>
      </c>
      <c r="Q741" s="6">
        <v>20.0</v>
      </c>
    </row>
    <row r="742" ht="15.75" customHeight="1">
      <c r="A742" s="7">
        <v>5.2700291E8</v>
      </c>
      <c r="B742" s="6" t="s">
        <v>947</v>
      </c>
      <c r="C742" s="6" t="s">
        <v>951</v>
      </c>
      <c r="D742" s="3">
        <v>1.0</v>
      </c>
      <c r="E742" s="3">
        <v>133.0</v>
      </c>
      <c r="F742" s="3">
        <v>213.0</v>
      </c>
      <c r="G742" s="3">
        <v>1.0</v>
      </c>
      <c r="H742" s="3" t="s">
        <v>1468</v>
      </c>
      <c r="I742" s="6">
        <v>20.0</v>
      </c>
      <c r="J742" s="6">
        <v>0.0</v>
      </c>
      <c r="K742" s="6">
        <v>8.0</v>
      </c>
      <c r="L742" s="6">
        <v>16.0</v>
      </c>
      <c r="M742" s="6">
        <v>18.0</v>
      </c>
      <c r="N742" s="6">
        <v>37.0</v>
      </c>
      <c r="O742" s="6"/>
      <c r="P742" s="6">
        <v>11.0</v>
      </c>
      <c r="Q742" s="6">
        <v>23.0</v>
      </c>
    </row>
    <row r="743" ht="15.75" customHeight="1">
      <c r="A743" s="7">
        <v>5.2700291E8</v>
      </c>
      <c r="B743" s="6" t="s">
        <v>947</v>
      </c>
      <c r="C743" s="6" t="s">
        <v>951</v>
      </c>
      <c r="D743" s="3">
        <v>2.0</v>
      </c>
      <c r="E743" s="3">
        <v>120.0</v>
      </c>
      <c r="F743" s="3">
        <v>197.0</v>
      </c>
      <c r="G743" s="3">
        <v>3.0</v>
      </c>
      <c r="H743" s="3" t="s">
        <v>1465</v>
      </c>
      <c r="I743" s="6">
        <v>18.0</v>
      </c>
      <c r="J743" s="6">
        <v>12.0</v>
      </c>
      <c r="K743" s="6">
        <v>10.0</v>
      </c>
      <c r="L743" s="6">
        <v>16.0</v>
      </c>
      <c r="M743" s="6">
        <v>14.0</v>
      </c>
      <c r="N743" s="6">
        <v>21.0</v>
      </c>
      <c r="O743" s="6"/>
      <c r="P743" s="6">
        <v>8.0</v>
      </c>
      <c r="Q743" s="6">
        <v>21.0</v>
      </c>
    </row>
    <row r="744" ht="15.75" customHeight="1">
      <c r="A744" s="7">
        <v>5.27002927E8</v>
      </c>
      <c r="B744" s="6" t="s">
        <v>947</v>
      </c>
      <c r="C744" s="6" t="s">
        <v>952</v>
      </c>
      <c r="D744" s="3">
        <v>1.0</v>
      </c>
      <c r="E744" s="3">
        <v>152.0</v>
      </c>
      <c r="F744" s="3">
        <v>213.0</v>
      </c>
      <c r="G744" s="3">
        <v>3.0</v>
      </c>
      <c r="H744" s="3" t="s">
        <v>1465</v>
      </c>
      <c r="I744" s="6">
        <v>24.0</v>
      </c>
      <c r="J744" s="6">
        <v>16.0</v>
      </c>
      <c r="K744" s="6">
        <v>16.0</v>
      </c>
      <c r="L744" s="6">
        <v>18.0</v>
      </c>
      <c r="M744" s="6">
        <v>16.0</v>
      </c>
      <c r="N744" s="6">
        <v>34.0</v>
      </c>
      <c r="O744" s="6"/>
      <c r="P744" s="6">
        <v>9.0</v>
      </c>
      <c r="Q744" s="6">
        <v>19.0</v>
      </c>
    </row>
    <row r="745" ht="15.75" customHeight="1">
      <c r="A745" s="7">
        <v>5.27003092E8</v>
      </c>
      <c r="B745" s="6" t="s">
        <v>947</v>
      </c>
      <c r="C745" s="6" t="s">
        <v>953</v>
      </c>
      <c r="D745" s="3">
        <v>1.0</v>
      </c>
      <c r="E745" s="3">
        <v>137.0</v>
      </c>
      <c r="F745" s="3">
        <v>213.0</v>
      </c>
      <c r="G745" s="3">
        <v>3.0</v>
      </c>
      <c r="H745" s="3" t="s">
        <v>1465</v>
      </c>
      <c r="I745" s="6">
        <v>24.0</v>
      </c>
      <c r="J745" s="6">
        <v>14.0</v>
      </c>
      <c r="K745" s="6">
        <v>13.0</v>
      </c>
      <c r="L745" s="6">
        <v>17.0</v>
      </c>
      <c r="M745" s="6">
        <v>14.0</v>
      </c>
      <c r="N745" s="6">
        <v>30.0</v>
      </c>
      <c r="O745" s="6"/>
      <c r="P745" s="6">
        <v>9.0</v>
      </c>
      <c r="Q745" s="6">
        <v>16.0</v>
      </c>
    </row>
    <row r="746" ht="15.75" customHeight="1">
      <c r="A746" s="7">
        <v>5.27003085E8</v>
      </c>
      <c r="B746" s="6" t="s">
        <v>947</v>
      </c>
      <c r="C746" s="6" t="s">
        <v>954</v>
      </c>
      <c r="D746" s="3">
        <v>2.0</v>
      </c>
      <c r="E746" s="3">
        <v>136.0</v>
      </c>
      <c r="F746" s="3">
        <v>197.0</v>
      </c>
      <c r="G746" s="3">
        <v>3.0</v>
      </c>
      <c r="H746" s="3" t="s">
        <v>1465</v>
      </c>
      <c r="I746" s="6">
        <v>22.0</v>
      </c>
      <c r="J746" s="6">
        <v>13.0</v>
      </c>
      <c r="K746" s="6">
        <v>13.0</v>
      </c>
      <c r="L746" s="6">
        <v>16.0</v>
      </c>
      <c r="M746" s="6">
        <v>17.0</v>
      </c>
      <c r="N746" s="6">
        <v>23.0</v>
      </c>
      <c r="O746" s="6"/>
      <c r="P746" s="6">
        <v>11.0</v>
      </c>
      <c r="Q746" s="6">
        <v>21.0</v>
      </c>
    </row>
    <row r="747" ht="15.75" customHeight="1">
      <c r="A747" s="7">
        <v>5.27002846E8</v>
      </c>
      <c r="B747" s="6" t="s">
        <v>947</v>
      </c>
      <c r="C747" s="6" t="s">
        <v>955</v>
      </c>
      <c r="D747" s="3">
        <v>2.0</v>
      </c>
      <c r="E747" s="3">
        <v>128.0</v>
      </c>
      <c r="F747" s="3">
        <v>197.0</v>
      </c>
      <c r="G747" s="3">
        <v>3.0</v>
      </c>
      <c r="H747" s="3" t="s">
        <v>1465</v>
      </c>
      <c r="I747" s="6">
        <v>19.0</v>
      </c>
      <c r="J747" s="6">
        <v>16.0</v>
      </c>
      <c r="K747" s="6">
        <v>11.0</v>
      </c>
      <c r="L747" s="6">
        <v>18.0</v>
      </c>
      <c r="M747" s="6">
        <v>15.0</v>
      </c>
      <c r="N747" s="6">
        <v>20.0</v>
      </c>
      <c r="O747" s="6"/>
      <c r="P747" s="6">
        <v>9.0</v>
      </c>
      <c r="Q747" s="6">
        <v>20.0</v>
      </c>
    </row>
    <row r="748" ht="15.75" customHeight="1">
      <c r="A748" s="7">
        <v>5.27002885E8</v>
      </c>
      <c r="B748" s="6" t="s">
        <v>947</v>
      </c>
      <c r="C748" s="6" t="s">
        <v>956</v>
      </c>
      <c r="D748" s="3">
        <v>1.0</v>
      </c>
      <c r="E748" s="3">
        <v>132.0</v>
      </c>
      <c r="F748" s="3">
        <v>213.0</v>
      </c>
      <c r="G748" s="3">
        <v>2.0</v>
      </c>
      <c r="H748" s="3" t="s">
        <v>1467</v>
      </c>
      <c r="I748" s="6">
        <v>20.0</v>
      </c>
      <c r="J748" s="6">
        <v>13.0</v>
      </c>
      <c r="K748" s="6">
        <v>14.0</v>
      </c>
      <c r="L748" s="6">
        <v>17.0</v>
      </c>
      <c r="M748" s="6">
        <v>14.0</v>
      </c>
      <c r="N748" s="6">
        <v>29.0</v>
      </c>
      <c r="O748" s="6"/>
      <c r="P748" s="6">
        <v>13.0</v>
      </c>
      <c r="Q748" s="6">
        <v>12.0</v>
      </c>
    </row>
    <row r="749" ht="15.75" customHeight="1">
      <c r="A749" s="7">
        <v>5.27002885E8</v>
      </c>
      <c r="B749" s="6" t="s">
        <v>947</v>
      </c>
      <c r="C749" s="6" t="s">
        <v>956</v>
      </c>
      <c r="D749" s="3">
        <v>2.0</v>
      </c>
      <c r="E749" s="3">
        <v>136.0</v>
      </c>
      <c r="F749" s="3">
        <v>197.0</v>
      </c>
      <c r="G749" s="3">
        <v>3.0</v>
      </c>
      <c r="H749" s="3" t="s">
        <v>1465</v>
      </c>
      <c r="I749" s="6">
        <v>24.0</v>
      </c>
      <c r="J749" s="6">
        <v>16.0</v>
      </c>
      <c r="K749" s="6">
        <v>12.0</v>
      </c>
      <c r="L749" s="6">
        <v>16.0</v>
      </c>
      <c r="M749" s="6">
        <v>13.0</v>
      </c>
      <c r="N749" s="6">
        <v>25.0</v>
      </c>
      <c r="O749" s="6"/>
      <c r="P749" s="6">
        <v>12.0</v>
      </c>
      <c r="Q749" s="6">
        <v>18.0</v>
      </c>
    </row>
    <row r="750" ht="15.75" customHeight="1">
      <c r="A750" s="7">
        <v>5.27002878E8</v>
      </c>
      <c r="B750" s="6" t="s">
        <v>947</v>
      </c>
      <c r="C750" s="6" t="s">
        <v>957</v>
      </c>
      <c r="D750" s="3">
        <v>1.0</v>
      </c>
      <c r="E750" s="3">
        <v>161.0</v>
      </c>
      <c r="F750" s="3">
        <v>213.0</v>
      </c>
      <c r="G750" s="3">
        <v>3.0</v>
      </c>
      <c r="H750" s="3" t="s">
        <v>1465</v>
      </c>
      <c r="I750" s="6">
        <v>24.0</v>
      </c>
      <c r="J750" s="6">
        <v>20.0</v>
      </c>
      <c r="K750" s="6">
        <v>14.0</v>
      </c>
      <c r="L750" s="6">
        <v>18.0</v>
      </c>
      <c r="M750" s="6">
        <v>16.0</v>
      </c>
      <c r="N750" s="6">
        <v>37.0</v>
      </c>
      <c r="O750" s="6"/>
      <c r="P750" s="6">
        <v>11.0</v>
      </c>
      <c r="Q750" s="6">
        <v>21.0</v>
      </c>
    </row>
    <row r="751" ht="15.75" customHeight="1">
      <c r="A751" s="7">
        <v>5.2700298E8</v>
      </c>
      <c r="B751" s="6" t="s">
        <v>947</v>
      </c>
      <c r="C751" s="6" t="s">
        <v>958</v>
      </c>
      <c r="D751" s="3">
        <v>2.0</v>
      </c>
      <c r="E751" s="3">
        <v>122.0</v>
      </c>
      <c r="F751" s="3">
        <v>197.0</v>
      </c>
      <c r="G751" s="3">
        <v>3.0</v>
      </c>
      <c r="H751" s="3" t="s">
        <v>1465</v>
      </c>
      <c r="I751" s="6">
        <v>18.0</v>
      </c>
      <c r="J751" s="6">
        <v>14.0</v>
      </c>
      <c r="K751" s="6">
        <v>9.0</v>
      </c>
      <c r="L751" s="6">
        <v>17.0</v>
      </c>
      <c r="M751" s="6">
        <v>16.0</v>
      </c>
      <c r="N751" s="6">
        <v>22.0</v>
      </c>
      <c r="O751" s="6"/>
      <c r="P751" s="6">
        <v>7.0</v>
      </c>
      <c r="Q751" s="6">
        <v>19.0</v>
      </c>
    </row>
    <row r="752" ht="15.75" customHeight="1">
      <c r="A752" s="7">
        <v>5.27002902E8</v>
      </c>
      <c r="B752" s="6" t="s">
        <v>947</v>
      </c>
      <c r="C752" s="6" t="s">
        <v>959</v>
      </c>
      <c r="D752" s="3">
        <v>2.0</v>
      </c>
      <c r="E752" s="3">
        <v>145.0</v>
      </c>
      <c r="F752" s="3">
        <v>197.0</v>
      </c>
      <c r="G752" s="3">
        <v>3.0</v>
      </c>
      <c r="H752" s="3" t="s">
        <v>1465</v>
      </c>
      <c r="I752" s="6">
        <v>23.0</v>
      </c>
      <c r="J752" s="6">
        <v>19.0</v>
      </c>
      <c r="K752" s="6">
        <v>14.0</v>
      </c>
      <c r="L752" s="6">
        <v>18.0</v>
      </c>
      <c r="M752" s="6">
        <v>15.0</v>
      </c>
      <c r="N752" s="6">
        <v>27.0</v>
      </c>
      <c r="O752" s="6"/>
      <c r="P752" s="6">
        <v>11.0</v>
      </c>
      <c r="Q752" s="6">
        <v>18.0</v>
      </c>
    </row>
    <row r="753" ht="15.75" customHeight="1">
      <c r="A753" s="7">
        <v>5.27002839E8</v>
      </c>
      <c r="B753" s="6" t="s">
        <v>947</v>
      </c>
      <c r="C753" s="6" t="s">
        <v>960</v>
      </c>
      <c r="D753" s="3">
        <v>1.0</v>
      </c>
      <c r="E753" s="3">
        <v>143.0</v>
      </c>
      <c r="F753" s="3">
        <v>213.0</v>
      </c>
      <c r="G753" s="3">
        <v>3.0</v>
      </c>
      <c r="H753" s="3" t="s">
        <v>1465</v>
      </c>
      <c r="I753" s="6">
        <v>17.0</v>
      </c>
      <c r="J753" s="6">
        <v>15.0</v>
      </c>
      <c r="K753" s="6">
        <v>15.0</v>
      </c>
      <c r="L753" s="6">
        <v>18.0</v>
      </c>
      <c r="M753" s="6">
        <v>17.0</v>
      </c>
      <c r="N753" s="6">
        <v>30.0</v>
      </c>
      <c r="O753" s="6"/>
      <c r="P753" s="6">
        <v>9.0</v>
      </c>
      <c r="Q753" s="6">
        <v>22.0</v>
      </c>
    </row>
    <row r="754" ht="15.75" customHeight="1">
      <c r="A754" s="7">
        <v>5.27002966E8</v>
      </c>
      <c r="B754" s="6" t="s">
        <v>947</v>
      </c>
      <c r="C754" s="6" t="s">
        <v>961</v>
      </c>
      <c r="D754" s="3">
        <v>1.0</v>
      </c>
      <c r="E754" s="3">
        <v>156.0</v>
      </c>
      <c r="F754" s="3">
        <v>213.0</v>
      </c>
      <c r="G754" s="3">
        <v>3.0</v>
      </c>
      <c r="H754" s="3" t="s">
        <v>1465</v>
      </c>
      <c r="I754" s="6">
        <v>16.0</v>
      </c>
      <c r="J754" s="6">
        <v>15.0</v>
      </c>
      <c r="K754" s="6">
        <v>13.0</v>
      </c>
      <c r="L754" s="6">
        <v>18.0</v>
      </c>
      <c r="M754" s="6">
        <v>18.0</v>
      </c>
      <c r="N754" s="6">
        <v>39.0</v>
      </c>
      <c r="O754" s="6"/>
      <c r="P754" s="6">
        <v>13.0</v>
      </c>
      <c r="Q754" s="6">
        <v>24.0</v>
      </c>
    </row>
    <row r="755" ht="15.75" customHeight="1">
      <c r="A755" s="7">
        <v>5.27001592E8</v>
      </c>
      <c r="B755" s="6" t="s">
        <v>947</v>
      </c>
      <c r="C755" s="6" t="s">
        <v>962</v>
      </c>
      <c r="D755" s="3">
        <v>2.0</v>
      </c>
      <c r="E755" s="3">
        <v>152.0</v>
      </c>
      <c r="F755" s="3">
        <v>197.0</v>
      </c>
      <c r="G755" s="3">
        <v>3.0</v>
      </c>
      <c r="H755" s="3" t="s">
        <v>1465</v>
      </c>
      <c r="I755" s="6">
        <v>21.0</v>
      </c>
      <c r="J755" s="6">
        <v>16.0</v>
      </c>
      <c r="K755" s="6">
        <v>15.0</v>
      </c>
      <c r="L755" s="6">
        <v>19.0</v>
      </c>
      <c r="M755" s="6">
        <v>19.0</v>
      </c>
      <c r="N755" s="6">
        <v>24.0</v>
      </c>
      <c r="O755" s="6"/>
      <c r="P755" s="6">
        <v>14.0</v>
      </c>
      <c r="Q755" s="6">
        <v>24.0</v>
      </c>
    </row>
    <row r="756" ht="15.75" customHeight="1">
      <c r="A756" s="7">
        <v>5.27001592E8</v>
      </c>
      <c r="B756" s="6" t="s">
        <v>947</v>
      </c>
      <c r="C756" s="6" t="s">
        <v>962</v>
      </c>
      <c r="D756" s="3">
        <v>1.0</v>
      </c>
      <c r="E756" s="3">
        <v>115.0</v>
      </c>
      <c r="F756" s="3">
        <v>213.0</v>
      </c>
      <c r="G756" s="3">
        <v>1.0</v>
      </c>
      <c r="H756" s="3" t="s">
        <v>1468</v>
      </c>
      <c r="I756" s="6">
        <v>21.0</v>
      </c>
      <c r="J756" s="6">
        <v>17.0</v>
      </c>
      <c r="K756" s="6">
        <v>15.0</v>
      </c>
      <c r="L756" s="6">
        <v>0.0</v>
      </c>
      <c r="M756" s="6">
        <v>20.0</v>
      </c>
      <c r="N756" s="6">
        <v>28.0</v>
      </c>
      <c r="O756" s="6"/>
      <c r="P756" s="6">
        <v>14.0</v>
      </c>
      <c r="Q756" s="6">
        <v>0.0</v>
      </c>
    </row>
    <row r="757" ht="15.75" customHeight="1">
      <c r="A757" s="7">
        <v>5.27002892E8</v>
      </c>
      <c r="B757" s="6" t="s">
        <v>947</v>
      </c>
      <c r="C757" s="6" t="s">
        <v>963</v>
      </c>
      <c r="D757" s="3">
        <v>1.0</v>
      </c>
      <c r="E757" s="3">
        <v>118.0</v>
      </c>
      <c r="F757" s="3">
        <v>213.0</v>
      </c>
      <c r="G757" s="3">
        <v>2.0</v>
      </c>
      <c r="H757" s="3" t="s">
        <v>1467</v>
      </c>
      <c r="I757" s="6">
        <v>17.0</v>
      </c>
      <c r="J757" s="6">
        <v>14.0</v>
      </c>
      <c r="K757" s="6">
        <v>10.0</v>
      </c>
      <c r="L757" s="6">
        <v>15.0</v>
      </c>
      <c r="M757" s="6">
        <v>14.0</v>
      </c>
      <c r="N757" s="6">
        <v>26.0</v>
      </c>
      <c r="O757" s="6"/>
      <c r="P757" s="6">
        <v>7.0</v>
      </c>
      <c r="Q757" s="6">
        <v>15.0</v>
      </c>
    </row>
    <row r="758" ht="15.75" customHeight="1">
      <c r="A758" s="7">
        <v>5.27002934E8</v>
      </c>
      <c r="B758" s="6" t="s">
        <v>947</v>
      </c>
      <c r="C758" s="6" t="s">
        <v>964</v>
      </c>
      <c r="D758" s="3">
        <v>1.0</v>
      </c>
      <c r="E758" s="3">
        <v>141.0</v>
      </c>
      <c r="F758" s="3">
        <v>213.0</v>
      </c>
      <c r="G758" s="3">
        <v>3.0</v>
      </c>
      <c r="H758" s="3" t="s">
        <v>1465</v>
      </c>
      <c r="I758" s="6">
        <v>20.0</v>
      </c>
      <c r="J758" s="6">
        <v>13.0</v>
      </c>
      <c r="K758" s="6">
        <v>12.0</v>
      </c>
      <c r="L758" s="6">
        <v>17.0</v>
      </c>
      <c r="M758" s="6">
        <v>17.0</v>
      </c>
      <c r="N758" s="6">
        <v>37.0</v>
      </c>
      <c r="O758" s="6"/>
      <c r="P758" s="6">
        <v>9.0</v>
      </c>
      <c r="Q758" s="6">
        <v>16.0</v>
      </c>
    </row>
    <row r="759" ht="15.75" customHeight="1">
      <c r="A759" s="7">
        <v>5.27003014E8</v>
      </c>
      <c r="B759" s="6" t="s">
        <v>947</v>
      </c>
      <c r="C759" s="6" t="s">
        <v>965</v>
      </c>
      <c r="D759" s="3">
        <v>2.0</v>
      </c>
      <c r="E759" s="3">
        <v>117.0</v>
      </c>
      <c r="F759" s="3">
        <v>197.0</v>
      </c>
      <c r="G759" s="3">
        <v>3.0</v>
      </c>
      <c r="H759" s="3" t="s">
        <v>1465</v>
      </c>
      <c r="I759" s="6">
        <v>20.0</v>
      </c>
      <c r="J759" s="6">
        <v>13.0</v>
      </c>
      <c r="K759" s="6">
        <v>10.0</v>
      </c>
      <c r="L759" s="6">
        <v>14.0</v>
      </c>
      <c r="M759" s="6">
        <v>15.0</v>
      </c>
      <c r="N759" s="6">
        <v>21.0</v>
      </c>
      <c r="O759" s="6"/>
      <c r="P759" s="6">
        <v>7.0</v>
      </c>
      <c r="Q759" s="6">
        <v>17.0</v>
      </c>
    </row>
    <row r="760" ht="15.75" customHeight="1">
      <c r="A760" s="7">
        <v>5.27003134E8</v>
      </c>
      <c r="B760" s="6" t="s">
        <v>947</v>
      </c>
      <c r="C760" s="6" t="s">
        <v>966</v>
      </c>
      <c r="D760" s="3">
        <v>1.0</v>
      </c>
      <c r="E760" s="3">
        <v>132.0</v>
      </c>
      <c r="F760" s="3">
        <v>213.0</v>
      </c>
      <c r="G760" s="3">
        <v>2.0</v>
      </c>
      <c r="H760" s="3" t="s">
        <v>1467</v>
      </c>
      <c r="I760" s="6">
        <v>14.0</v>
      </c>
      <c r="J760" s="6">
        <v>14.0</v>
      </c>
      <c r="K760" s="6">
        <v>12.0</v>
      </c>
      <c r="L760" s="6">
        <v>19.0</v>
      </c>
      <c r="M760" s="6">
        <v>15.0</v>
      </c>
      <c r="N760" s="6">
        <v>30.0</v>
      </c>
      <c r="O760" s="6"/>
      <c r="P760" s="6">
        <v>9.0</v>
      </c>
      <c r="Q760" s="6">
        <v>19.0</v>
      </c>
    </row>
    <row r="761" ht="15.75" customHeight="1">
      <c r="A761" s="7">
        <v>5.2700286E8</v>
      </c>
      <c r="B761" s="6" t="s">
        <v>947</v>
      </c>
      <c r="C761" s="6" t="s">
        <v>967</v>
      </c>
      <c r="D761" s="3">
        <v>1.0</v>
      </c>
      <c r="E761" s="3">
        <v>170.0</v>
      </c>
      <c r="F761" s="3">
        <v>213.0</v>
      </c>
      <c r="G761" s="3">
        <v>3.0</v>
      </c>
      <c r="H761" s="3" t="s">
        <v>1465</v>
      </c>
      <c r="I761" s="6">
        <v>24.0</v>
      </c>
      <c r="J761" s="6">
        <v>18.0</v>
      </c>
      <c r="K761" s="6">
        <v>16.0</v>
      </c>
      <c r="L761" s="6">
        <v>20.0</v>
      </c>
      <c r="M761" s="6">
        <v>19.0</v>
      </c>
      <c r="N761" s="6">
        <v>38.0</v>
      </c>
      <c r="O761" s="6"/>
      <c r="P761" s="6">
        <v>14.0</v>
      </c>
      <c r="Q761" s="6">
        <v>21.0</v>
      </c>
    </row>
    <row r="762" ht="15.75" customHeight="1">
      <c r="A762" s="7">
        <v>5.27003871E8</v>
      </c>
      <c r="B762" s="6" t="s">
        <v>947</v>
      </c>
      <c r="C762" s="6" t="s">
        <v>968</v>
      </c>
      <c r="D762" s="3">
        <v>2.0</v>
      </c>
      <c r="E762" s="3">
        <v>115.0</v>
      </c>
      <c r="F762" s="3">
        <v>197.0</v>
      </c>
      <c r="G762" s="3">
        <v>2.0</v>
      </c>
      <c r="H762" s="3" t="s">
        <v>1467</v>
      </c>
      <c r="I762" s="6">
        <v>19.0</v>
      </c>
      <c r="J762" s="6">
        <v>13.0</v>
      </c>
      <c r="K762" s="6">
        <v>8.0</v>
      </c>
      <c r="L762" s="6">
        <v>14.0</v>
      </c>
      <c r="M762" s="6">
        <v>14.0</v>
      </c>
      <c r="N762" s="6">
        <v>22.0</v>
      </c>
      <c r="O762" s="6"/>
      <c r="P762" s="6">
        <v>9.0</v>
      </c>
      <c r="Q762" s="6">
        <v>16.0</v>
      </c>
    </row>
    <row r="763" ht="15.75" customHeight="1">
      <c r="A763" s="7">
        <v>5.27003871E8</v>
      </c>
      <c r="B763" s="6" t="s">
        <v>947</v>
      </c>
      <c r="C763" s="6" t="s">
        <v>968</v>
      </c>
      <c r="D763" s="3">
        <v>1.0</v>
      </c>
      <c r="E763" s="3">
        <v>106.0</v>
      </c>
      <c r="F763" s="3">
        <v>213.0</v>
      </c>
      <c r="G763" s="3">
        <v>1.0</v>
      </c>
      <c r="H763" s="3" t="s">
        <v>1468</v>
      </c>
      <c r="I763" s="6">
        <v>20.0</v>
      </c>
      <c r="J763" s="6">
        <v>17.0</v>
      </c>
      <c r="K763" s="6">
        <v>11.0</v>
      </c>
      <c r="L763" s="6">
        <v>16.0</v>
      </c>
      <c r="M763" s="6">
        <v>18.0</v>
      </c>
      <c r="N763" s="6">
        <v>0.0</v>
      </c>
      <c r="O763" s="6"/>
      <c r="P763" s="6">
        <v>9.0</v>
      </c>
      <c r="Q763" s="6">
        <v>15.0</v>
      </c>
    </row>
    <row r="764" ht="15.75" customHeight="1">
      <c r="A764" s="7">
        <v>5.27002941E8</v>
      </c>
      <c r="B764" s="6" t="s">
        <v>947</v>
      </c>
      <c r="C764" s="6" t="s">
        <v>969</v>
      </c>
      <c r="D764" s="3">
        <v>3.0</v>
      </c>
      <c r="E764" s="3">
        <v>118.0</v>
      </c>
      <c r="F764" s="3">
        <v>182.0</v>
      </c>
      <c r="G764" s="3">
        <v>2.0</v>
      </c>
      <c r="H764" s="3" t="s">
        <v>1467</v>
      </c>
      <c r="I764" s="6">
        <v>17.0</v>
      </c>
      <c r="J764" s="6">
        <v>15.0</v>
      </c>
      <c r="K764" s="6">
        <v>9.0</v>
      </c>
      <c r="L764" s="6">
        <v>15.0</v>
      </c>
      <c r="M764" s="6">
        <v>15.0</v>
      </c>
      <c r="N764" s="6">
        <v>29.0</v>
      </c>
      <c r="O764" s="6"/>
      <c r="P764" s="6">
        <v>0.0</v>
      </c>
      <c r="Q764" s="6">
        <v>18.0</v>
      </c>
    </row>
    <row r="765" ht="15.75" customHeight="1">
      <c r="A765" s="7">
        <v>5.29010458E8</v>
      </c>
      <c r="B765" s="6" t="s">
        <v>970</v>
      </c>
      <c r="C765" s="6" t="s">
        <v>971</v>
      </c>
      <c r="D765" s="3">
        <v>1.0</v>
      </c>
      <c r="E765" s="3">
        <v>178.0</v>
      </c>
      <c r="F765" s="3">
        <v>213.0</v>
      </c>
      <c r="G765" s="3">
        <v>4.0</v>
      </c>
      <c r="H765" s="3" t="s">
        <v>1466</v>
      </c>
      <c r="I765" s="6">
        <v>31.0</v>
      </c>
      <c r="J765" s="6">
        <v>21.0</v>
      </c>
      <c r="K765" s="6">
        <v>16.0</v>
      </c>
      <c r="L765" s="6">
        <v>21.0</v>
      </c>
      <c r="M765" s="6">
        <v>20.0</v>
      </c>
      <c r="N765" s="6">
        <v>28.0</v>
      </c>
      <c r="O765" s="6"/>
      <c r="P765" s="6">
        <v>14.0</v>
      </c>
      <c r="Q765" s="6">
        <v>27.0</v>
      </c>
    </row>
    <row r="766" ht="15.75" customHeight="1">
      <c r="A766" s="7">
        <v>5.29010592E8</v>
      </c>
      <c r="B766" s="6" t="s">
        <v>970</v>
      </c>
      <c r="C766" s="6" t="s">
        <v>972</v>
      </c>
      <c r="D766" s="3">
        <v>1.0</v>
      </c>
      <c r="E766" s="3">
        <v>153.0</v>
      </c>
      <c r="F766" s="3">
        <v>213.0</v>
      </c>
      <c r="G766" s="3">
        <v>3.0</v>
      </c>
      <c r="H766" s="3" t="s">
        <v>1465</v>
      </c>
      <c r="I766" s="6">
        <v>24.0</v>
      </c>
      <c r="J766" s="6">
        <v>13.0</v>
      </c>
      <c r="K766" s="6">
        <v>12.0</v>
      </c>
      <c r="L766" s="6">
        <v>19.0</v>
      </c>
      <c r="M766" s="6">
        <v>17.0</v>
      </c>
      <c r="N766" s="6">
        <v>33.0</v>
      </c>
      <c r="O766" s="6"/>
      <c r="P766" s="6">
        <v>12.0</v>
      </c>
      <c r="Q766" s="6">
        <v>23.0</v>
      </c>
    </row>
    <row r="767" ht="15.75" customHeight="1">
      <c r="A767" s="7">
        <v>5.29009967E8</v>
      </c>
      <c r="B767" s="6" t="s">
        <v>970</v>
      </c>
      <c r="C767" s="6" t="s">
        <v>973</v>
      </c>
      <c r="D767" s="3">
        <v>5.0</v>
      </c>
      <c r="E767" s="3">
        <v>155.0</v>
      </c>
      <c r="F767" s="3">
        <v>208.0</v>
      </c>
      <c r="G767" s="3">
        <v>3.0</v>
      </c>
      <c r="H767" s="3" t="s">
        <v>1465</v>
      </c>
      <c r="I767" s="6">
        <v>23.0</v>
      </c>
      <c r="J767" s="6">
        <v>17.0</v>
      </c>
      <c r="K767" s="6">
        <v>13.0</v>
      </c>
      <c r="L767" s="6">
        <v>17.0</v>
      </c>
      <c r="M767" s="6">
        <v>18.0</v>
      </c>
      <c r="N767" s="6">
        <v>36.0</v>
      </c>
      <c r="O767" s="6"/>
      <c r="P767" s="6">
        <v>10.0</v>
      </c>
      <c r="Q767" s="6">
        <v>21.0</v>
      </c>
    </row>
    <row r="768" ht="15.75" customHeight="1">
      <c r="A768" s="7">
        <v>5.29006934E8</v>
      </c>
      <c r="B768" s="6" t="s">
        <v>970</v>
      </c>
      <c r="C768" s="6" t="s">
        <v>974</v>
      </c>
      <c r="D768" s="3">
        <v>1.0</v>
      </c>
      <c r="E768" s="3">
        <v>184.0</v>
      </c>
      <c r="F768" s="3">
        <v>213.0</v>
      </c>
      <c r="G768" s="3">
        <v>4.0</v>
      </c>
      <c r="H768" s="3" t="s">
        <v>1466</v>
      </c>
      <c r="I768" s="6">
        <v>26.0</v>
      </c>
      <c r="J768" s="6">
        <v>16.0</v>
      </c>
      <c r="K768" s="6">
        <v>17.0</v>
      </c>
      <c r="L768" s="6">
        <v>21.0</v>
      </c>
      <c r="M768" s="6">
        <v>20.0</v>
      </c>
      <c r="N768" s="6">
        <v>45.0</v>
      </c>
      <c r="O768" s="6"/>
      <c r="P768" s="6">
        <v>14.0</v>
      </c>
      <c r="Q768" s="6">
        <v>25.0</v>
      </c>
    </row>
    <row r="769" ht="15.75" customHeight="1">
      <c r="A769" s="7">
        <v>5.2900934E8</v>
      </c>
      <c r="B769" s="6" t="s">
        <v>970</v>
      </c>
      <c r="C769" s="6" t="s">
        <v>975</v>
      </c>
      <c r="D769" s="3">
        <v>1.0</v>
      </c>
      <c r="E769" s="3">
        <v>141.0</v>
      </c>
      <c r="F769" s="3">
        <v>213.0</v>
      </c>
      <c r="G769" s="3">
        <v>3.0</v>
      </c>
      <c r="H769" s="3" t="s">
        <v>1465</v>
      </c>
      <c r="I769" s="6">
        <v>20.0</v>
      </c>
      <c r="J769" s="6">
        <v>14.0</v>
      </c>
      <c r="K769" s="6">
        <v>11.0</v>
      </c>
      <c r="L769" s="6">
        <v>17.0</v>
      </c>
      <c r="M769" s="6">
        <v>19.0</v>
      </c>
      <c r="N769" s="6">
        <v>29.0</v>
      </c>
      <c r="O769" s="6"/>
      <c r="P769" s="6">
        <v>12.0</v>
      </c>
      <c r="Q769" s="6">
        <v>19.0</v>
      </c>
    </row>
    <row r="770" ht="15.75" customHeight="1">
      <c r="A770" s="7">
        <v>5.29010377E8</v>
      </c>
      <c r="B770" s="6" t="s">
        <v>970</v>
      </c>
      <c r="C770" s="6" t="s">
        <v>976</v>
      </c>
      <c r="D770" s="3">
        <v>4.0</v>
      </c>
      <c r="E770" s="3">
        <v>120.0</v>
      </c>
      <c r="F770" s="3">
        <v>166.0</v>
      </c>
      <c r="G770" s="3">
        <v>2.0</v>
      </c>
      <c r="H770" s="3" t="s">
        <v>1467</v>
      </c>
      <c r="I770" s="6">
        <v>22.0</v>
      </c>
      <c r="J770" s="6">
        <v>13.0</v>
      </c>
      <c r="K770" s="6">
        <v>10.0</v>
      </c>
      <c r="L770" s="6">
        <v>16.0</v>
      </c>
      <c r="M770" s="6">
        <v>16.0</v>
      </c>
      <c r="N770" s="6">
        <v>22.0</v>
      </c>
      <c r="O770" s="6"/>
      <c r="P770" s="6">
        <v>0.0</v>
      </c>
      <c r="Q770" s="6">
        <v>21.0</v>
      </c>
    </row>
    <row r="771" ht="15.75" customHeight="1">
      <c r="A771" s="7">
        <v>5.29009318E8</v>
      </c>
      <c r="B771" s="6" t="s">
        <v>970</v>
      </c>
      <c r="C771" s="6" t="s">
        <v>977</v>
      </c>
      <c r="D771" s="3">
        <v>1.0</v>
      </c>
      <c r="E771" s="3">
        <v>166.0</v>
      </c>
      <c r="F771" s="3">
        <v>213.0</v>
      </c>
      <c r="G771" s="3">
        <v>3.0</v>
      </c>
      <c r="H771" s="3" t="s">
        <v>1465</v>
      </c>
      <c r="I771" s="6">
        <v>23.0</v>
      </c>
      <c r="J771" s="6">
        <v>20.0</v>
      </c>
      <c r="K771" s="6">
        <v>17.0</v>
      </c>
      <c r="L771" s="6">
        <v>19.0</v>
      </c>
      <c r="M771" s="6">
        <v>17.0</v>
      </c>
      <c r="N771" s="6">
        <v>32.0</v>
      </c>
      <c r="O771" s="6"/>
      <c r="P771" s="6">
        <v>12.0</v>
      </c>
      <c r="Q771" s="6">
        <v>26.0</v>
      </c>
    </row>
    <row r="772" ht="15.75" customHeight="1">
      <c r="A772" s="7">
        <v>5.2900966E8</v>
      </c>
      <c r="B772" s="6" t="s">
        <v>970</v>
      </c>
      <c r="C772" s="6" t="s">
        <v>978</v>
      </c>
      <c r="D772" s="3">
        <v>2.0</v>
      </c>
      <c r="E772" s="3">
        <v>145.0</v>
      </c>
      <c r="F772" s="3">
        <v>197.0</v>
      </c>
      <c r="G772" s="3">
        <v>3.0</v>
      </c>
      <c r="H772" s="3" t="s">
        <v>1465</v>
      </c>
      <c r="I772" s="6">
        <v>25.0</v>
      </c>
      <c r="J772" s="6">
        <v>17.0</v>
      </c>
      <c r="K772" s="6">
        <v>17.0</v>
      </c>
      <c r="L772" s="6">
        <v>18.0</v>
      </c>
      <c r="M772" s="6">
        <v>18.0</v>
      </c>
      <c r="N772" s="6">
        <v>21.0</v>
      </c>
      <c r="O772" s="6"/>
      <c r="P772" s="6">
        <v>9.0</v>
      </c>
      <c r="Q772" s="6">
        <v>20.0</v>
      </c>
    </row>
    <row r="773" ht="15.75" customHeight="1">
      <c r="A773" s="7">
        <v>5.29010401E8</v>
      </c>
      <c r="B773" s="6" t="s">
        <v>970</v>
      </c>
      <c r="C773" s="6" t="s">
        <v>979</v>
      </c>
      <c r="D773" s="3">
        <v>14.0</v>
      </c>
      <c r="E773" s="3">
        <v>187.0</v>
      </c>
      <c r="F773" s="3">
        <v>196.0</v>
      </c>
      <c r="G773" s="3">
        <v>4.0</v>
      </c>
      <c r="H773" s="3" t="s">
        <v>1466</v>
      </c>
      <c r="I773" s="6">
        <v>29.0</v>
      </c>
      <c r="J773" s="6">
        <v>21.0</v>
      </c>
      <c r="K773" s="6">
        <v>18.0</v>
      </c>
      <c r="L773" s="6">
        <v>22.0</v>
      </c>
      <c r="M773" s="6">
        <v>21.0</v>
      </c>
      <c r="N773" s="6">
        <v>35.0</v>
      </c>
      <c r="O773" s="6"/>
      <c r="P773" s="6">
        <v>14.0</v>
      </c>
      <c r="Q773" s="6">
        <v>27.0</v>
      </c>
    </row>
    <row r="774" ht="15.75" customHeight="1">
      <c r="A774" s="7">
        <v>5.29009981E8</v>
      </c>
      <c r="B774" s="6" t="s">
        <v>970</v>
      </c>
      <c r="C774" s="6" t="s">
        <v>980</v>
      </c>
      <c r="D774" s="3">
        <v>1.0</v>
      </c>
      <c r="E774" s="3">
        <v>160.0</v>
      </c>
      <c r="F774" s="3">
        <v>213.0</v>
      </c>
      <c r="G774" s="3">
        <v>3.0</v>
      </c>
      <c r="H774" s="3" t="s">
        <v>1465</v>
      </c>
      <c r="I774" s="6">
        <v>23.0</v>
      </c>
      <c r="J774" s="6">
        <v>14.0</v>
      </c>
      <c r="K774" s="6">
        <v>16.0</v>
      </c>
      <c r="L774" s="6">
        <v>19.0</v>
      </c>
      <c r="M774" s="6">
        <v>14.0</v>
      </c>
      <c r="N774" s="6">
        <v>40.0</v>
      </c>
      <c r="O774" s="6"/>
      <c r="P774" s="6">
        <v>12.0</v>
      </c>
      <c r="Q774" s="6">
        <v>22.0</v>
      </c>
    </row>
    <row r="775" ht="15.75" customHeight="1">
      <c r="A775" s="7">
        <v>5.2901048E8</v>
      </c>
      <c r="B775" s="6" t="s">
        <v>970</v>
      </c>
      <c r="C775" s="6" t="s">
        <v>981</v>
      </c>
      <c r="D775" s="3">
        <v>6.0</v>
      </c>
      <c r="E775" s="3">
        <v>153.0</v>
      </c>
      <c r="F775" s="3">
        <v>192.0</v>
      </c>
      <c r="G775" s="3">
        <v>3.0</v>
      </c>
      <c r="H775" s="3" t="s">
        <v>1465</v>
      </c>
      <c r="I775" s="6">
        <v>25.0</v>
      </c>
      <c r="J775" s="6">
        <v>17.0</v>
      </c>
      <c r="K775" s="6">
        <v>13.0</v>
      </c>
      <c r="L775" s="6">
        <v>20.0</v>
      </c>
      <c r="M775" s="6">
        <v>17.0</v>
      </c>
      <c r="N775" s="6">
        <v>26.0</v>
      </c>
      <c r="O775" s="6"/>
      <c r="P775" s="6">
        <v>14.0</v>
      </c>
      <c r="Q775" s="6">
        <v>21.0</v>
      </c>
    </row>
    <row r="776" ht="15.75" customHeight="1">
      <c r="A776" s="7">
        <v>5.2901056E8</v>
      </c>
      <c r="B776" s="6" t="s">
        <v>970</v>
      </c>
      <c r="C776" s="6" t="s">
        <v>982</v>
      </c>
      <c r="D776" s="3">
        <v>1.0</v>
      </c>
      <c r="E776" s="3">
        <v>123.0</v>
      </c>
      <c r="F776" s="3">
        <v>213.0</v>
      </c>
      <c r="G776" s="3">
        <v>2.0</v>
      </c>
      <c r="H776" s="3" t="s">
        <v>1467</v>
      </c>
      <c r="I776" s="6">
        <v>24.0</v>
      </c>
      <c r="J776" s="6">
        <v>15.0</v>
      </c>
      <c r="K776" s="6">
        <v>8.0</v>
      </c>
      <c r="L776" s="6">
        <v>14.0</v>
      </c>
      <c r="M776" s="6">
        <v>12.0</v>
      </c>
      <c r="N776" s="6">
        <v>28.0</v>
      </c>
      <c r="O776" s="6"/>
      <c r="P776" s="6">
        <v>7.0</v>
      </c>
      <c r="Q776" s="6">
        <v>15.0</v>
      </c>
    </row>
    <row r="777" ht="15.75" customHeight="1">
      <c r="A777" s="7">
        <v>5.29010426E8</v>
      </c>
      <c r="B777" s="6" t="s">
        <v>970</v>
      </c>
      <c r="C777" s="6" t="s">
        <v>983</v>
      </c>
      <c r="D777" s="3">
        <v>6.0</v>
      </c>
      <c r="E777" s="3">
        <v>132.0</v>
      </c>
      <c r="F777" s="3">
        <v>192.0</v>
      </c>
      <c r="G777" s="3">
        <v>3.0</v>
      </c>
      <c r="H777" s="3" t="s">
        <v>1465</v>
      </c>
      <c r="I777" s="6">
        <v>22.0</v>
      </c>
      <c r="J777" s="6">
        <v>18.0</v>
      </c>
      <c r="K777" s="6">
        <v>10.0</v>
      </c>
      <c r="L777" s="6">
        <v>17.0</v>
      </c>
      <c r="M777" s="6">
        <v>14.0</v>
      </c>
      <c r="N777" s="6">
        <v>19.0</v>
      </c>
      <c r="O777" s="6"/>
      <c r="P777" s="6">
        <v>14.0</v>
      </c>
      <c r="Q777" s="6">
        <v>18.0</v>
      </c>
    </row>
    <row r="778" ht="15.75" customHeight="1">
      <c r="A778" s="7">
        <v>5.2900991E8</v>
      </c>
      <c r="B778" s="6" t="s">
        <v>970</v>
      </c>
      <c r="C778" s="6" t="s">
        <v>984</v>
      </c>
      <c r="D778" s="3">
        <v>1.0</v>
      </c>
      <c r="E778" s="3">
        <v>167.0</v>
      </c>
      <c r="F778" s="3">
        <v>213.0</v>
      </c>
      <c r="G778" s="3">
        <v>3.0</v>
      </c>
      <c r="H778" s="3" t="s">
        <v>1465</v>
      </c>
      <c r="I778" s="6">
        <v>27.0</v>
      </c>
      <c r="J778" s="6">
        <v>17.0</v>
      </c>
      <c r="K778" s="6">
        <v>15.0</v>
      </c>
      <c r="L778" s="6">
        <v>20.0</v>
      </c>
      <c r="M778" s="6">
        <v>17.0</v>
      </c>
      <c r="N778" s="6">
        <v>33.0</v>
      </c>
      <c r="O778" s="6"/>
      <c r="P778" s="6">
        <v>12.0</v>
      </c>
      <c r="Q778" s="6">
        <v>26.0</v>
      </c>
    </row>
    <row r="779" ht="15.75" customHeight="1">
      <c r="A779" s="7">
        <v>5.29009357E8</v>
      </c>
      <c r="B779" s="6" t="s">
        <v>970</v>
      </c>
      <c r="C779" s="6" t="s">
        <v>985</v>
      </c>
      <c r="D779" s="3">
        <v>1.0</v>
      </c>
      <c r="E779" s="3">
        <v>148.0</v>
      </c>
      <c r="F779" s="3">
        <v>213.0</v>
      </c>
      <c r="G779" s="3">
        <v>3.0</v>
      </c>
      <c r="H779" s="3" t="s">
        <v>1465</v>
      </c>
      <c r="I779" s="6">
        <v>25.0</v>
      </c>
      <c r="J779" s="6">
        <v>15.0</v>
      </c>
      <c r="K779" s="6">
        <v>12.0</v>
      </c>
      <c r="L779" s="6">
        <v>18.0</v>
      </c>
      <c r="M779" s="6">
        <v>16.0</v>
      </c>
      <c r="N779" s="6">
        <v>32.0</v>
      </c>
      <c r="O779" s="6"/>
      <c r="P779" s="6">
        <v>11.0</v>
      </c>
      <c r="Q779" s="6">
        <v>19.0</v>
      </c>
    </row>
    <row r="780" ht="15.75" customHeight="1">
      <c r="A780" s="7">
        <v>5.29007039E8</v>
      </c>
      <c r="B780" s="6" t="s">
        <v>970</v>
      </c>
      <c r="C780" s="6" t="s">
        <v>986</v>
      </c>
      <c r="D780" s="3">
        <v>1.0</v>
      </c>
      <c r="E780" s="3">
        <v>187.0</v>
      </c>
      <c r="F780" s="3">
        <v>213.0</v>
      </c>
      <c r="G780" s="3">
        <v>4.0</v>
      </c>
      <c r="H780" s="3" t="s">
        <v>1466</v>
      </c>
      <c r="I780" s="6">
        <v>27.0</v>
      </c>
      <c r="J780" s="6">
        <v>21.0</v>
      </c>
      <c r="K780" s="6">
        <v>17.0</v>
      </c>
      <c r="L780" s="6">
        <v>20.0</v>
      </c>
      <c r="M780" s="6">
        <v>19.0</v>
      </c>
      <c r="N780" s="6">
        <v>44.0</v>
      </c>
      <c r="O780" s="6"/>
      <c r="P780" s="6">
        <v>14.0</v>
      </c>
      <c r="Q780" s="6">
        <v>25.0</v>
      </c>
    </row>
    <row r="781" ht="15.75" customHeight="1">
      <c r="A781" s="7">
        <v>5.2901061E8</v>
      </c>
      <c r="B781" s="6" t="s">
        <v>970</v>
      </c>
      <c r="C781" s="6" t="s">
        <v>987</v>
      </c>
      <c r="D781" s="3">
        <v>6.0</v>
      </c>
      <c r="E781" s="3">
        <v>124.0</v>
      </c>
      <c r="F781" s="3">
        <v>192.0</v>
      </c>
      <c r="G781" s="3">
        <v>3.0</v>
      </c>
      <c r="H781" s="3" t="s">
        <v>1465</v>
      </c>
      <c r="I781" s="6">
        <v>22.0</v>
      </c>
      <c r="J781" s="6">
        <v>14.0</v>
      </c>
      <c r="K781" s="6">
        <v>10.0</v>
      </c>
      <c r="L781" s="6">
        <v>16.0</v>
      </c>
      <c r="M781" s="6">
        <v>15.0</v>
      </c>
      <c r="N781" s="6">
        <v>22.0</v>
      </c>
      <c r="O781" s="6"/>
      <c r="P781" s="6">
        <v>10.0</v>
      </c>
      <c r="Q781" s="6">
        <v>15.0</v>
      </c>
    </row>
    <row r="782" ht="15.75" customHeight="1">
      <c r="A782" s="7">
        <v>5.29006941E8</v>
      </c>
      <c r="B782" s="6" t="s">
        <v>970</v>
      </c>
      <c r="C782" s="6" t="s">
        <v>989</v>
      </c>
      <c r="D782" s="3">
        <v>1.0</v>
      </c>
      <c r="E782" s="3">
        <v>156.0</v>
      </c>
      <c r="F782" s="3">
        <v>213.0</v>
      </c>
      <c r="G782" s="3">
        <v>3.0</v>
      </c>
      <c r="H782" s="3" t="s">
        <v>1465</v>
      </c>
      <c r="I782" s="6">
        <v>17.0</v>
      </c>
      <c r="J782" s="6">
        <v>17.0</v>
      </c>
      <c r="K782" s="6">
        <v>16.0</v>
      </c>
      <c r="L782" s="6">
        <v>19.0</v>
      </c>
      <c r="M782" s="6">
        <v>16.0</v>
      </c>
      <c r="N782" s="6">
        <v>35.0</v>
      </c>
      <c r="O782" s="6"/>
      <c r="P782" s="6">
        <v>12.0</v>
      </c>
      <c r="Q782" s="6">
        <v>24.0</v>
      </c>
    </row>
    <row r="783" ht="15.75" customHeight="1">
      <c r="A783" s="7">
        <v>5.29009734E8</v>
      </c>
      <c r="B783" s="6" t="s">
        <v>970</v>
      </c>
      <c r="C783" s="6" t="s">
        <v>990</v>
      </c>
      <c r="D783" s="3">
        <v>2.0</v>
      </c>
      <c r="E783" s="3">
        <v>164.0</v>
      </c>
      <c r="F783" s="3">
        <v>197.0</v>
      </c>
      <c r="G783" s="3">
        <v>4.0</v>
      </c>
      <c r="H783" s="3" t="s">
        <v>1466</v>
      </c>
      <c r="I783" s="6">
        <v>28.0</v>
      </c>
      <c r="J783" s="6">
        <v>19.0</v>
      </c>
      <c r="K783" s="6">
        <v>15.0</v>
      </c>
      <c r="L783" s="6">
        <v>17.0</v>
      </c>
      <c r="M783" s="6">
        <v>17.0</v>
      </c>
      <c r="N783" s="6">
        <v>29.0</v>
      </c>
      <c r="O783" s="6"/>
      <c r="P783" s="6">
        <v>13.0</v>
      </c>
      <c r="Q783" s="6">
        <v>26.0</v>
      </c>
    </row>
    <row r="784" ht="15.75" customHeight="1">
      <c r="A784" s="7">
        <v>5.29009283E8</v>
      </c>
      <c r="B784" s="6" t="s">
        <v>970</v>
      </c>
      <c r="C784" s="6" t="s">
        <v>991</v>
      </c>
      <c r="D784" s="3">
        <v>1.0</v>
      </c>
      <c r="E784" s="3">
        <v>143.0</v>
      </c>
      <c r="F784" s="3">
        <v>213.0</v>
      </c>
      <c r="G784" s="3">
        <v>3.0</v>
      </c>
      <c r="H784" s="3" t="s">
        <v>1465</v>
      </c>
      <c r="I784" s="6">
        <v>22.0</v>
      </c>
      <c r="J784" s="6">
        <v>13.0</v>
      </c>
      <c r="K784" s="6">
        <v>11.0</v>
      </c>
      <c r="L784" s="6">
        <v>16.0</v>
      </c>
      <c r="M784" s="6">
        <v>17.0</v>
      </c>
      <c r="N784" s="6">
        <v>32.0</v>
      </c>
      <c r="O784" s="6"/>
      <c r="P784" s="6">
        <v>11.0</v>
      </c>
      <c r="Q784" s="6">
        <v>21.0</v>
      </c>
    </row>
    <row r="785" ht="15.75" customHeight="1">
      <c r="A785" s="7">
        <v>5.29009325E8</v>
      </c>
      <c r="B785" s="6" t="s">
        <v>970</v>
      </c>
      <c r="C785" s="6" t="s">
        <v>992</v>
      </c>
      <c r="D785" s="3">
        <v>1.0</v>
      </c>
      <c r="E785" s="3">
        <v>121.0</v>
      </c>
      <c r="F785" s="3">
        <v>213.0</v>
      </c>
      <c r="G785" s="3">
        <v>1.0</v>
      </c>
      <c r="H785" s="3" t="s">
        <v>1468</v>
      </c>
      <c r="I785" s="6">
        <v>25.0</v>
      </c>
      <c r="J785" s="6">
        <v>13.0</v>
      </c>
      <c r="K785" s="6">
        <v>11.0</v>
      </c>
      <c r="L785" s="6">
        <v>17.0</v>
      </c>
      <c r="M785" s="6">
        <v>19.0</v>
      </c>
      <c r="N785" s="6">
        <v>0.0</v>
      </c>
      <c r="O785" s="6"/>
      <c r="P785" s="6">
        <v>14.0</v>
      </c>
      <c r="Q785" s="6">
        <v>22.0</v>
      </c>
    </row>
    <row r="786" ht="15.75" customHeight="1">
      <c r="A786" s="7">
        <v>5.29010465E8</v>
      </c>
      <c r="B786" s="6" t="s">
        <v>970</v>
      </c>
      <c r="C786" s="6" t="s">
        <v>993</v>
      </c>
      <c r="D786" s="3">
        <v>1.0</v>
      </c>
      <c r="E786" s="3">
        <v>148.0</v>
      </c>
      <c r="F786" s="3">
        <v>213.0</v>
      </c>
      <c r="G786" s="3">
        <v>3.0</v>
      </c>
      <c r="H786" s="3" t="s">
        <v>1465</v>
      </c>
      <c r="I786" s="6">
        <v>21.0</v>
      </c>
      <c r="J786" s="6">
        <v>16.0</v>
      </c>
      <c r="K786" s="6">
        <v>11.0</v>
      </c>
      <c r="L786" s="6">
        <v>18.0</v>
      </c>
      <c r="M786" s="6">
        <v>16.0</v>
      </c>
      <c r="N786" s="6">
        <v>36.0</v>
      </c>
      <c r="O786" s="6"/>
      <c r="P786" s="6">
        <v>11.0</v>
      </c>
      <c r="Q786" s="6">
        <v>19.0</v>
      </c>
    </row>
    <row r="787" ht="15.75" customHeight="1">
      <c r="A787" s="7">
        <v>5.29010627E8</v>
      </c>
      <c r="B787" s="6" t="s">
        <v>970</v>
      </c>
      <c r="C787" s="6" t="s">
        <v>994</v>
      </c>
      <c r="D787" s="3">
        <v>1.0</v>
      </c>
      <c r="E787" s="3">
        <v>204.0</v>
      </c>
      <c r="F787" s="3">
        <v>213.0</v>
      </c>
      <c r="G787" s="3">
        <v>4.0</v>
      </c>
      <c r="H787" s="3" t="s">
        <v>1466</v>
      </c>
      <c r="I787" s="6">
        <v>31.0</v>
      </c>
      <c r="J787" s="6">
        <v>21.0</v>
      </c>
      <c r="K787" s="6">
        <v>18.0</v>
      </c>
      <c r="L787" s="6">
        <v>22.0</v>
      </c>
      <c r="M787" s="6">
        <v>23.0</v>
      </c>
      <c r="N787" s="6">
        <v>46.0</v>
      </c>
      <c r="O787" s="6"/>
      <c r="P787" s="6">
        <v>14.0</v>
      </c>
      <c r="Q787" s="6">
        <v>29.0</v>
      </c>
    </row>
    <row r="788" ht="15.75" customHeight="1">
      <c r="A788" s="7">
        <v>5.29010578E8</v>
      </c>
      <c r="B788" s="6" t="s">
        <v>970</v>
      </c>
      <c r="C788" s="6" t="s">
        <v>995</v>
      </c>
      <c r="D788" s="3">
        <v>4.0</v>
      </c>
      <c r="E788" s="3">
        <v>112.0</v>
      </c>
      <c r="F788" s="3">
        <v>166.0</v>
      </c>
      <c r="G788" s="3">
        <v>2.0</v>
      </c>
      <c r="H788" s="3" t="s">
        <v>1467</v>
      </c>
      <c r="I788" s="6">
        <v>17.0</v>
      </c>
      <c r="J788" s="6">
        <v>19.0</v>
      </c>
      <c r="K788" s="6">
        <v>11.0</v>
      </c>
      <c r="L788" s="6">
        <v>15.0</v>
      </c>
      <c r="M788" s="6">
        <v>15.0</v>
      </c>
      <c r="N788" s="6">
        <v>18.0</v>
      </c>
      <c r="O788" s="6"/>
      <c r="P788" s="6">
        <v>0.0</v>
      </c>
      <c r="Q788" s="6">
        <v>17.0</v>
      </c>
    </row>
    <row r="789" ht="15.75" customHeight="1">
      <c r="A789" s="7">
        <v>5.2901044E8</v>
      </c>
      <c r="B789" s="6" t="s">
        <v>970</v>
      </c>
      <c r="C789" s="6" t="s">
        <v>996</v>
      </c>
      <c r="D789" s="3">
        <v>5.0</v>
      </c>
      <c r="E789" s="3">
        <v>184.0</v>
      </c>
      <c r="F789" s="3">
        <v>208.0</v>
      </c>
      <c r="G789" s="3">
        <v>4.0</v>
      </c>
      <c r="H789" s="3" t="s">
        <v>1466</v>
      </c>
      <c r="I789" s="6">
        <v>27.0</v>
      </c>
      <c r="J789" s="6">
        <v>20.0</v>
      </c>
      <c r="K789" s="6">
        <v>16.0</v>
      </c>
      <c r="L789" s="6">
        <v>21.0</v>
      </c>
      <c r="M789" s="6">
        <v>20.0</v>
      </c>
      <c r="N789" s="6">
        <v>43.0</v>
      </c>
      <c r="O789" s="6"/>
      <c r="P789" s="6">
        <v>13.0</v>
      </c>
      <c r="Q789" s="6">
        <v>24.0</v>
      </c>
    </row>
    <row r="790" ht="15.75" customHeight="1">
      <c r="A790" s="7">
        <v>5.29009942E8</v>
      </c>
      <c r="B790" s="6" t="s">
        <v>970</v>
      </c>
      <c r="C790" s="6" t="s">
        <v>997</v>
      </c>
      <c r="D790" s="3">
        <v>2.0</v>
      </c>
      <c r="E790" s="3">
        <v>133.0</v>
      </c>
      <c r="F790" s="3">
        <v>197.0</v>
      </c>
      <c r="G790" s="3">
        <v>2.0</v>
      </c>
      <c r="H790" s="3" t="s">
        <v>1467</v>
      </c>
      <c r="I790" s="6">
        <v>22.0</v>
      </c>
      <c r="J790" s="6">
        <v>14.0</v>
      </c>
      <c r="K790" s="6">
        <v>8.0</v>
      </c>
      <c r="L790" s="6">
        <v>16.0</v>
      </c>
      <c r="M790" s="6">
        <v>16.0</v>
      </c>
      <c r="N790" s="6">
        <v>27.0</v>
      </c>
      <c r="O790" s="6"/>
      <c r="P790" s="6">
        <v>11.0</v>
      </c>
      <c r="Q790" s="6">
        <v>19.0</v>
      </c>
    </row>
    <row r="791" ht="15.75" customHeight="1">
      <c r="A791" s="7">
        <v>5.29010666E8</v>
      </c>
      <c r="B791" s="6" t="s">
        <v>970</v>
      </c>
      <c r="C791" s="6" t="s">
        <v>998</v>
      </c>
      <c r="D791" s="3">
        <v>6.0</v>
      </c>
      <c r="E791" s="3">
        <v>112.0</v>
      </c>
      <c r="F791" s="3">
        <v>192.0</v>
      </c>
      <c r="G791" s="3">
        <v>2.0</v>
      </c>
      <c r="H791" s="3" t="s">
        <v>1467</v>
      </c>
      <c r="I791" s="6">
        <v>18.0</v>
      </c>
      <c r="J791" s="6">
        <v>14.0</v>
      </c>
      <c r="K791" s="6">
        <v>9.0</v>
      </c>
      <c r="L791" s="6">
        <v>16.0</v>
      </c>
      <c r="M791" s="6">
        <v>10.0</v>
      </c>
      <c r="N791" s="6">
        <v>23.0</v>
      </c>
      <c r="O791" s="6"/>
      <c r="P791" s="6">
        <v>8.0</v>
      </c>
      <c r="Q791" s="6">
        <v>14.0</v>
      </c>
    </row>
    <row r="792" ht="15.75" customHeight="1">
      <c r="A792" s="7">
        <v>5.29009999E8</v>
      </c>
      <c r="B792" s="6" t="s">
        <v>970</v>
      </c>
      <c r="C792" s="6" t="s">
        <v>999</v>
      </c>
      <c r="D792" s="3">
        <v>2.0</v>
      </c>
      <c r="E792" s="3">
        <v>147.0</v>
      </c>
      <c r="F792" s="3">
        <v>197.0</v>
      </c>
      <c r="G792" s="3">
        <v>3.0</v>
      </c>
      <c r="H792" s="3" t="s">
        <v>1465</v>
      </c>
      <c r="I792" s="6">
        <v>25.0</v>
      </c>
      <c r="J792" s="6">
        <v>16.0</v>
      </c>
      <c r="K792" s="6">
        <v>11.0</v>
      </c>
      <c r="L792" s="6">
        <v>17.0</v>
      </c>
      <c r="M792" s="6">
        <v>16.0</v>
      </c>
      <c r="N792" s="6">
        <v>27.0</v>
      </c>
      <c r="O792" s="6"/>
      <c r="P792" s="6">
        <v>12.0</v>
      </c>
      <c r="Q792" s="6">
        <v>23.0</v>
      </c>
    </row>
    <row r="793" ht="15.75" customHeight="1">
      <c r="A793" s="7">
        <v>5.29010433E8</v>
      </c>
      <c r="B793" s="6" t="s">
        <v>970</v>
      </c>
      <c r="C793" s="6" t="s">
        <v>1000</v>
      </c>
      <c r="D793" s="3">
        <v>4.0</v>
      </c>
      <c r="E793" s="3">
        <v>129.0</v>
      </c>
      <c r="F793" s="3">
        <v>166.0</v>
      </c>
      <c r="G793" s="3">
        <v>3.0</v>
      </c>
      <c r="H793" s="3" t="s">
        <v>1465</v>
      </c>
      <c r="I793" s="6">
        <v>22.0</v>
      </c>
      <c r="J793" s="6">
        <v>19.0</v>
      </c>
      <c r="K793" s="6">
        <v>13.0</v>
      </c>
      <c r="L793" s="6">
        <v>17.0</v>
      </c>
      <c r="M793" s="6">
        <v>16.0</v>
      </c>
      <c r="N793" s="6">
        <v>20.0</v>
      </c>
      <c r="O793" s="6"/>
      <c r="P793" s="6">
        <v>1.0</v>
      </c>
      <c r="Q793" s="6">
        <v>21.0</v>
      </c>
    </row>
    <row r="794" ht="15.75" customHeight="1">
      <c r="A794" s="7">
        <v>5.29010514E8</v>
      </c>
      <c r="B794" s="6" t="s">
        <v>970</v>
      </c>
      <c r="C794" s="6" t="s">
        <v>1001</v>
      </c>
      <c r="D794" s="3">
        <v>6.0</v>
      </c>
      <c r="E794" s="3">
        <v>165.0</v>
      </c>
      <c r="F794" s="3">
        <v>192.0</v>
      </c>
      <c r="G794" s="3">
        <v>4.0</v>
      </c>
      <c r="H794" s="3" t="s">
        <v>1466</v>
      </c>
      <c r="I794" s="6">
        <v>27.0</v>
      </c>
      <c r="J794" s="6">
        <v>19.0</v>
      </c>
      <c r="K794" s="6">
        <v>16.0</v>
      </c>
      <c r="L794" s="6">
        <v>20.0</v>
      </c>
      <c r="M794" s="6">
        <v>17.0</v>
      </c>
      <c r="N794" s="6">
        <v>31.0</v>
      </c>
      <c r="O794" s="6"/>
      <c r="P794" s="6">
        <v>14.0</v>
      </c>
      <c r="Q794" s="6">
        <v>21.0</v>
      </c>
    </row>
    <row r="795" ht="15.75" customHeight="1">
      <c r="A795" s="7">
        <v>5.29010419E8</v>
      </c>
      <c r="B795" s="6" t="s">
        <v>970</v>
      </c>
      <c r="C795" s="6" t="s">
        <v>1002</v>
      </c>
      <c r="D795" s="3">
        <v>4.0</v>
      </c>
      <c r="E795" s="3">
        <v>136.0</v>
      </c>
      <c r="F795" s="3">
        <v>166.0</v>
      </c>
      <c r="G795" s="3">
        <v>3.0</v>
      </c>
      <c r="H795" s="3" t="s">
        <v>1465</v>
      </c>
      <c r="I795" s="6">
        <v>23.0</v>
      </c>
      <c r="J795" s="6">
        <v>19.0</v>
      </c>
      <c r="K795" s="6">
        <v>11.0</v>
      </c>
      <c r="L795" s="6">
        <v>18.0</v>
      </c>
      <c r="M795" s="6">
        <v>17.0</v>
      </c>
      <c r="N795" s="6">
        <v>24.0</v>
      </c>
      <c r="O795" s="6"/>
      <c r="P795" s="6">
        <v>1.0</v>
      </c>
      <c r="Q795" s="6">
        <v>23.0</v>
      </c>
    </row>
    <row r="796" ht="15.75" customHeight="1">
      <c r="A796" s="7">
        <v>5.29010419E8</v>
      </c>
      <c r="B796" s="6" t="s">
        <v>970</v>
      </c>
      <c r="C796" s="6" t="s">
        <v>1002</v>
      </c>
      <c r="D796" s="3">
        <v>2.0</v>
      </c>
      <c r="E796" s="3">
        <v>84.0</v>
      </c>
      <c r="F796" s="3">
        <v>197.0</v>
      </c>
      <c r="G796" s="3">
        <v>1.0</v>
      </c>
      <c r="H796" s="3" t="s">
        <v>1468</v>
      </c>
      <c r="I796" s="6">
        <v>15.0</v>
      </c>
      <c r="J796" s="6">
        <v>18.0</v>
      </c>
      <c r="K796" s="6">
        <v>8.0</v>
      </c>
      <c r="L796" s="6">
        <v>14.0</v>
      </c>
      <c r="M796" s="6">
        <v>12.0</v>
      </c>
      <c r="N796" s="6">
        <v>0.0</v>
      </c>
      <c r="O796" s="6"/>
      <c r="P796" s="6">
        <v>0.0</v>
      </c>
      <c r="Q796" s="6">
        <v>17.0</v>
      </c>
    </row>
    <row r="797" ht="15.75" customHeight="1">
      <c r="A797" s="7">
        <v>5.29010419E8</v>
      </c>
      <c r="B797" s="6" t="s">
        <v>970</v>
      </c>
      <c r="C797" s="6" t="s">
        <v>1002</v>
      </c>
      <c r="D797" s="3">
        <v>6.0</v>
      </c>
      <c r="E797" s="3">
        <v>154.0</v>
      </c>
      <c r="F797" s="3">
        <v>192.0</v>
      </c>
      <c r="G797" s="3">
        <v>3.0</v>
      </c>
      <c r="H797" s="3" t="s">
        <v>1465</v>
      </c>
      <c r="I797" s="6">
        <v>23.0</v>
      </c>
      <c r="J797" s="6">
        <v>20.0</v>
      </c>
      <c r="K797" s="6">
        <v>16.0</v>
      </c>
      <c r="L797" s="6">
        <v>17.0</v>
      </c>
      <c r="M797" s="6">
        <v>16.0</v>
      </c>
      <c r="N797" s="6">
        <v>26.0</v>
      </c>
      <c r="O797" s="6"/>
      <c r="P797" s="6">
        <v>14.0</v>
      </c>
      <c r="Q797" s="6">
        <v>22.0</v>
      </c>
    </row>
    <row r="798" ht="15.75" customHeight="1">
      <c r="A798" s="7">
        <v>5.29010384E8</v>
      </c>
      <c r="B798" s="6" t="s">
        <v>970</v>
      </c>
      <c r="C798" s="6" t="s">
        <v>1003</v>
      </c>
      <c r="D798" s="3">
        <v>1.0</v>
      </c>
      <c r="E798" s="3">
        <v>132.0</v>
      </c>
      <c r="F798" s="3">
        <v>213.0</v>
      </c>
      <c r="G798" s="3">
        <v>1.0</v>
      </c>
      <c r="H798" s="3" t="s">
        <v>1468</v>
      </c>
      <c r="I798" s="6">
        <v>25.0</v>
      </c>
      <c r="J798" s="6">
        <v>0.0</v>
      </c>
      <c r="K798" s="6">
        <v>14.0</v>
      </c>
      <c r="L798" s="6">
        <v>18.0</v>
      </c>
      <c r="M798" s="6">
        <v>16.0</v>
      </c>
      <c r="N798" s="6">
        <v>27.0</v>
      </c>
      <c r="O798" s="6"/>
      <c r="P798" s="6">
        <v>12.0</v>
      </c>
      <c r="Q798" s="6">
        <v>20.0</v>
      </c>
    </row>
    <row r="799" ht="15.75" customHeight="1">
      <c r="A799" s="7">
        <v>5.29010384E8</v>
      </c>
      <c r="B799" s="6" t="s">
        <v>970</v>
      </c>
      <c r="C799" s="6" t="s">
        <v>1003</v>
      </c>
      <c r="D799" s="3">
        <v>2.0</v>
      </c>
      <c r="E799" s="3">
        <v>149.0</v>
      </c>
      <c r="F799" s="3">
        <v>197.0</v>
      </c>
      <c r="G799" s="3">
        <v>3.0</v>
      </c>
      <c r="H799" s="3" t="s">
        <v>1465</v>
      </c>
      <c r="I799" s="6">
        <v>25.0</v>
      </c>
      <c r="J799" s="6">
        <v>18.0</v>
      </c>
      <c r="K799" s="6">
        <v>15.0</v>
      </c>
      <c r="L799" s="6">
        <v>18.0</v>
      </c>
      <c r="M799" s="6">
        <v>17.0</v>
      </c>
      <c r="N799" s="6">
        <v>23.0</v>
      </c>
      <c r="O799" s="6"/>
      <c r="P799" s="6">
        <v>12.0</v>
      </c>
      <c r="Q799" s="6">
        <v>21.0</v>
      </c>
    </row>
    <row r="800" ht="15.75" customHeight="1">
      <c r="A800" s="7">
        <v>5.2900995E8</v>
      </c>
      <c r="B800" s="6" t="s">
        <v>970</v>
      </c>
      <c r="C800" s="6" t="s">
        <v>1004</v>
      </c>
      <c r="D800" s="3">
        <v>2.0</v>
      </c>
      <c r="E800" s="3">
        <v>142.0</v>
      </c>
      <c r="F800" s="3">
        <v>197.0</v>
      </c>
      <c r="G800" s="3">
        <v>3.0</v>
      </c>
      <c r="H800" s="3" t="s">
        <v>1465</v>
      </c>
      <c r="I800" s="6">
        <v>23.0</v>
      </c>
      <c r="J800" s="6">
        <v>18.0</v>
      </c>
      <c r="K800" s="6">
        <v>10.0</v>
      </c>
      <c r="L800" s="6">
        <v>18.0</v>
      </c>
      <c r="M800" s="6">
        <v>13.0</v>
      </c>
      <c r="N800" s="6">
        <v>28.0</v>
      </c>
      <c r="O800" s="6"/>
      <c r="P800" s="6">
        <v>12.0</v>
      </c>
      <c r="Q800" s="6">
        <v>20.0</v>
      </c>
    </row>
    <row r="801" ht="15.75" customHeight="1">
      <c r="A801" s="7">
        <v>5.29010472E8</v>
      </c>
      <c r="B801" s="6" t="s">
        <v>970</v>
      </c>
      <c r="C801" s="6" t="s">
        <v>1005</v>
      </c>
      <c r="D801" s="3">
        <v>4.0</v>
      </c>
      <c r="E801" s="3">
        <v>113.0</v>
      </c>
      <c r="F801" s="3">
        <v>166.0</v>
      </c>
      <c r="G801" s="3">
        <v>2.0</v>
      </c>
      <c r="H801" s="3" t="s">
        <v>1467</v>
      </c>
      <c r="I801" s="6">
        <v>20.0</v>
      </c>
      <c r="J801" s="6">
        <v>17.0</v>
      </c>
      <c r="K801" s="6">
        <v>13.0</v>
      </c>
      <c r="L801" s="6">
        <v>16.0</v>
      </c>
      <c r="M801" s="6">
        <v>14.0</v>
      </c>
      <c r="N801" s="6">
        <v>16.0</v>
      </c>
      <c r="O801" s="6"/>
      <c r="P801" s="6">
        <v>0.0</v>
      </c>
      <c r="Q801" s="6">
        <v>17.0</v>
      </c>
    </row>
    <row r="802" ht="15.75" customHeight="1">
      <c r="A802" s="7">
        <v>5.29010521E8</v>
      </c>
      <c r="B802" s="6" t="s">
        <v>970</v>
      </c>
      <c r="C802" s="6" t="s">
        <v>1006</v>
      </c>
      <c r="D802" s="3">
        <v>1.0</v>
      </c>
      <c r="E802" s="3">
        <v>132.0</v>
      </c>
      <c r="F802" s="3">
        <v>213.0</v>
      </c>
      <c r="G802" s="3">
        <v>3.0</v>
      </c>
      <c r="H802" s="3" t="s">
        <v>1465</v>
      </c>
      <c r="I802" s="6">
        <v>25.0</v>
      </c>
      <c r="J802" s="6">
        <v>14.0</v>
      </c>
      <c r="K802" s="6">
        <v>12.0</v>
      </c>
      <c r="L802" s="6">
        <v>14.0</v>
      </c>
      <c r="M802" s="6">
        <v>14.0</v>
      </c>
      <c r="N802" s="6">
        <v>28.0</v>
      </c>
      <c r="O802" s="6"/>
      <c r="P802" s="6">
        <v>9.0</v>
      </c>
      <c r="Q802" s="6">
        <v>16.0</v>
      </c>
    </row>
    <row r="803" ht="15.75" customHeight="1">
      <c r="A803" s="7">
        <v>5.29010602E8</v>
      </c>
      <c r="B803" s="6" t="s">
        <v>970</v>
      </c>
      <c r="C803" s="6" t="s">
        <v>1007</v>
      </c>
      <c r="D803" s="3">
        <v>6.0</v>
      </c>
      <c r="E803" s="3">
        <v>168.0</v>
      </c>
      <c r="F803" s="3">
        <v>192.0</v>
      </c>
      <c r="G803" s="3">
        <v>4.0</v>
      </c>
      <c r="H803" s="3" t="s">
        <v>1466</v>
      </c>
      <c r="I803" s="6">
        <v>29.0</v>
      </c>
      <c r="J803" s="6">
        <v>18.0</v>
      </c>
      <c r="K803" s="6">
        <v>16.0</v>
      </c>
      <c r="L803" s="6">
        <v>20.0</v>
      </c>
      <c r="M803" s="6">
        <v>17.0</v>
      </c>
      <c r="N803" s="6">
        <v>31.0</v>
      </c>
      <c r="O803" s="6"/>
      <c r="P803" s="6">
        <v>10.0</v>
      </c>
      <c r="Q803" s="6">
        <v>27.0</v>
      </c>
    </row>
    <row r="804" ht="15.75" customHeight="1">
      <c r="A804" s="7">
        <v>5.29010553E8</v>
      </c>
      <c r="B804" s="6" t="s">
        <v>970</v>
      </c>
      <c r="C804" s="6" t="s">
        <v>1008</v>
      </c>
      <c r="D804" s="3">
        <v>1.0</v>
      </c>
      <c r="E804" s="3">
        <v>164.0</v>
      </c>
      <c r="F804" s="3">
        <v>213.0</v>
      </c>
      <c r="G804" s="3">
        <v>3.0</v>
      </c>
      <c r="H804" s="3" t="s">
        <v>1465</v>
      </c>
      <c r="I804" s="6">
        <v>27.0</v>
      </c>
      <c r="J804" s="6">
        <v>15.0</v>
      </c>
      <c r="K804" s="6">
        <v>16.0</v>
      </c>
      <c r="L804" s="6">
        <v>18.0</v>
      </c>
      <c r="M804" s="6">
        <v>18.0</v>
      </c>
      <c r="N804" s="6">
        <v>34.0</v>
      </c>
      <c r="O804" s="6"/>
      <c r="P804" s="6">
        <v>13.0</v>
      </c>
      <c r="Q804" s="6">
        <v>23.0</v>
      </c>
    </row>
    <row r="805" ht="15.75" customHeight="1">
      <c r="A805" s="7">
        <v>5.29010546E8</v>
      </c>
      <c r="B805" s="6" t="s">
        <v>970</v>
      </c>
      <c r="C805" s="6" t="s">
        <v>1009</v>
      </c>
      <c r="D805" s="3">
        <v>6.0</v>
      </c>
      <c r="E805" s="3">
        <v>162.0</v>
      </c>
      <c r="F805" s="3">
        <v>192.0</v>
      </c>
      <c r="G805" s="3">
        <v>4.0</v>
      </c>
      <c r="H805" s="3" t="s">
        <v>1466</v>
      </c>
      <c r="I805" s="6">
        <v>27.0</v>
      </c>
      <c r="J805" s="6">
        <v>15.0</v>
      </c>
      <c r="K805" s="6">
        <v>17.0</v>
      </c>
      <c r="L805" s="6">
        <v>20.0</v>
      </c>
      <c r="M805" s="6">
        <v>17.0</v>
      </c>
      <c r="N805" s="6">
        <v>29.0</v>
      </c>
      <c r="O805" s="6"/>
      <c r="P805" s="6">
        <v>12.0</v>
      </c>
      <c r="Q805" s="6">
        <v>25.0</v>
      </c>
    </row>
    <row r="806" ht="15.75" customHeight="1">
      <c r="A806" s="7">
        <v>5.30007932E8</v>
      </c>
      <c r="B806" s="6" t="s">
        <v>1010</v>
      </c>
      <c r="C806" s="6" t="s">
        <v>1011</v>
      </c>
      <c r="D806" s="3">
        <v>1.0</v>
      </c>
      <c r="E806" s="3">
        <v>189.0</v>
      </c>
      <c r="F806" s="3">
        <v>213.0</v>
      </c>
      <c r="G806" s="3">
        <v>4.0</v>
      </c>
      <c r="H806" s="3" t="s">
        <v>1466</v>
      </c>
      <c r="I806" s="6">
        <v>27.0</v>
      </c>
      <c r="J806" s="6">
        <v>19.0</v>
      </c>
      <c r="K806" s="6">
        <v>16.0</v>
      </c>
      <c r="L806" s="6">
        <v>21.0</v>
      </c>
      <c r="M806" s="6">
        <v>21.0</v>
      </c>
      <c r="N806" s="6">
        <v>47.0</v>
      </c>
      <c r="O806" s="6"/>
      <c r="P806" s="6">
        <v>13.0</v>
      </c>
      <c r="Q806" s="6">
        <v>25.0</v>
      </c>
    </row>
    <row r="807" ht="15.75" customHeight="1">
      <c r="A807" s="7">
        <v>5.30007749E8</v>
      </c>
      <c r="B807" s="6" t="s">
        <v>1010</v>
      </c>
      <c r="C807" s="6" t="s">
        <v>1012</v>
      </c>
      <c r="D807" s="3">
        <v>1.0</v>
      </c>
      <c r="E807" s="3">
        <v>137.0</v>
      </c>
      <c r="F807" s="3">
        <v>213.0</v>
      </c>
      <c r="G807" s="3">
        <v>3.0</v>
      </c>
      <c r="H807" s="3" t="s">
        <v>1465</v>
      </c>
      <c r="I807" s="6">
        <v>18.0</v>
      </c>
      <c r="J807" s="6">
        <v>15.0</v>
      </c>
      <c r="K807" s="6">
        <v>13.0</v>
      </c>
      <c r="L807" s="6">
        <v>18.0</v>
      </c>
      <c r="M807" s="6">
        <v>14.0</v>
      </c>
      <c r="N807" s="6">
        <v>30.0</v>
      </c>
      <c r="O807" s="6"/>
      <c r="P807" s="6">
        <v>12.0</v>
      </c>
      <c r="Q807" s="6">
        <v>17.0</v>
      </c>
    </row>
    <row r="808" ht="15.75" customHeight="1">
      <c r="A808" s="7">
        <v>5.30007971E8</v>
      </c>
      <c r="B808" s="6" t="s">
        <v>1010</v>
      </c>
      <c r="C808" s="6" t="s">
        <v>1013</v>
      </c>
      <c r="D808" s="3">
        <v>2.0</v>
      </c>
      <c r="E808" s="3">
        <v>138.0</v>
      </c>
      <c r="F808" s="3">
        <v>197.0</v>
      </c>
      <c r="G808" s="3">
        <v>3.0</v>
      </c>
      <c r="H808" s="3" t="s">
        <v>1465</v>
      </c>
      <c r="I808" s="6">
        <v>19.0</v>
      </c>
      <c r="J808" s="6">
        <v>14.0</v>
      </c>
      <c r="K808" s="6">
        <v>15.0</v>
      </c>
      <c r="L808" s="6">
        <v>18.0</v>
      </c>
      <c r="M808" s="6">
        <v>16.0</v>
      </c>
      <c r="N808" s="6">
        <v>27.0</v>
      </c>
      <c r="O808" s="6"/>
      <c r="P808" s="6">
        <v>7.0</v>
      </c>
      <c r="Q808" s="6">
        <v>22.0</v>
      </c>
    </row>
    <row r="809" ht="15.75" customHeight="1">
      <c r="A809" s="7">
        <v>5.30008453E8</v>
      </c>
      <c r="B809" s="6" t="s">
        <v>1010</v>
      </c>
      <c r="C809" s="6" t="s">
        <v>1014</v>
      </c>
      <c r="D809" s="3">
        <v>6.0</v>
      </c>
      <c r="E809" s="3">
        <v>120.0</v>
      </c>
      <c r="F809" s="3">
        <v>192.0</v>
      </c>
      <c r="G809" s="3">
        <v>3.0</v>
      </c>
      <c r="H809" s="3" t="s">
        <v>1465</v>
      </c>
      <c r="I809" s="6">
        <v>18.0</v>
      </c>
      <c r="J809" s="6">
        <v>14.0</v>
      </c>
      <c r="K809" s="6">
        <v>11.0</v>
      </c>
      <c r="L809" s="6">
        <v>17.0</v>
      </c>
      <c r="M809" s="6">
        <v>13.0</v>
      </c>
      <c r="N809" s="6">
        <v>21.0</v>
      </c>
      <c r="O809" s="6"/>
      <c r="P809" s="6">
        <v>9.0</v>
      </c>
      <c r="Q809" s="6">
        <v>17.0</v>
      </c>
    </row>
    <row r="810" ht="15.75" customHeight="1">
      <c r="A810" s="7">
        <v>5.30007298E8</v>
      </c>
      <c r="B810" s="6" t="s">
        <v>1010</v>
      </c>
      <c r="C810" s="6" t="s">
        <v>1015</v>
      </c>
      <c r="D810" s="3">
        <v>2.0</v>
      </c>
      <c r="E810" s="3">
        <v>130.0</v>
      </c>
      <c r="F810" s="3">
        <v>197.0</v>
      </c>
      <c r="G810" s="3">
        <v>3.0</v>
      </c>
      <c r="H810" s="3" t="s">
        <v>1465</v>
      </c>
      <c r="I810" s="6">
        <v>20.0</v>
      </c>
      <c r="J810" s="6">
        <v>13.0</v>
      </c>
      <c r="K810" s="6">
        <v>13.0</v>
      </c>
      <c r="L810" s="6">
        <v>14.0</v>
      </c>
      <c r="M810" s="6">
        <v>17.0</v>
      </c>
      <c r="N810" s="6">
        <v>25.0</v>
      </c>
      <c r="O810" s="6"/>
      <c r="P810" s="6">
        <v>10.0</v>
      </c>
      <c r="Q810" s="6">
        <v>18.0</v>
      </c>
    </row>
    <row r="811" ht="15.75" customHeight="1">
      <c r="A811" s="7">
        <v>5.30009175E8</v>
      </c>
      <c r="B811" s="6" t="s">
        <v>1010</v>
      </c>
      <c r="C811" s="6" t="s">
        <v>1016</v>
      </c>
      <c r="D811" s="3">
        <v>2.0</v>
      </c>
      <c r="E811" s="3">
        <v>159.0</v>
      </c>
      <c r="F811" s="3">
        <v>197.0</v>
      </c>
      <c r="G811" s="3">
        <v>3.0</v>
      </c>
      <c r="H811" s="3" t="s">
        <v>1465</v>
      </c>
      <c r="I811" s="6">
        <v>25.0</v>
      </c>
      <c r="J811" s="6">
        <v>15.0</v>
      </c>
      <c r="K811" s="6">
        <v>16.0</v>
      </c>
      <c r="L811" s="6">
        <v>19.0</v>
      </c>
      <c r="M811" s="6">
        <v>17.0</v>
      </c>
      <c r="N811" s="6">
        <v>32.0</v>
      </c>
      <c r="O811" s="6"/>
      <c r="P811" s="6">
        <v>12.0</v>
      </c>
      <c r="Q811" s="6">
        <v>23.0</v>
      </c>
    </row>
    <row r="812" ht="15.75" customHeight="1">
      <c r="A812" s="7">
        <v>5.30009418E8</v>
      </c>
      <c r="B812" s="6" t="s">
        <v>1010</v>
      </c>
      <c r="C812" s="6" t="s">
        <v>1017</v>
      </c>
      <c r="D812" s="3">
        <v>1.0</v>
      </c>
      <c r="E812" s="3">
        <v>165.0</v>
      </c>
      <c r="F812" s="3">
        <v>213.0</v>
      </c>
      <c r="G812" s="3">
        <v>3.0</v>
      </c>
      <c r="H812" s="3" t="s">
        <v>1465</v>
      </c>
      <c r="I812" s="6">
        <v>23.0</v>
      </c>
      <c r="J812" s="6">
        <v>18.0</v>
      </c>
      <c r="K812" s="6">
        <v>16.0</v>
      </c>
      <c r="L812" s="6">
        <v>20.0</v>
      </c>
      <c r="M812" s="6">
        <v>19.0</v>
      </c>
      <c r="N812" s="6">
        <v>33.0</v>
      </c>
      <c r="O812" s="6"/>
      <c r="P812" s="6">
        <v>13.0</v>
      </c>
      <c r="Q812" s="6">
        <v>23.0</v>
      </c>
    </row>
    <row r="813" ht="15.75" customHeight="1">
      <c r="A813" s="7">
        <v>5.30007763E8</v>
      </c>
      <c r="B813" s="6" t="s">
        <v>1010</v>
      </c>
      <c r="C813" s="6" t="s">
        <v>1018</v>
      </c>
      <c r="D813" s="3">
        <v>6.0</v>
      </c>
      <c r="E813" s="3">
        <v>105.0</v>
      </c>
      <c r="F813" s="3">
        <v>192.0</v>
      </c>
      <c r="G813" s="3">
        <v>2.0</v>
      </c>
      <c r="H813" s="3" t="s">
        <v>1467</v>
      </c>
      <c r="I813" s="6">
        <v>17.0</v>
      </c>
      <c r="J813" s="6">
        <v>12.0</v>
      </c>
      <c r="K813" s="6">
        <v>7.0</v>
      </c>
      <c r="L813" s="6">
        <v>15.0</v>
      </c>
      <c r="M813" s="6">
        <v>11.0</v>
      </c>
      <c r="N813" s="6">
        <v>18.0</v>
      </c>
      <c r="O813" s="6"/>
      <c r="P813" s="6">
        <v>10.0</v>
      </c>
      <c r="Q813" s="6">
        <v>15.0</v>
      </c>
    </row>
    <row r="814" ht="15.75" customHeight="1">
      <c r="A814" s="7">
        <v>5.3000753E8</v>
      </c>
      <c r="B814" s="6" t="s">
        <v>1010</v>
      </c>
      <c r="C814" s="6" t="s">
        <v>1019</v>
      </c>
      <c r="D814" s="3">
        <v>2.0</v>
      </c>
      <c r="E814" s="3">
        <v>143.0</v>
      </c>
      <c r="F814" s="3">
        <v>197.0</v>
      </c>
      <c r="G814" s="3">
        <v>3.0</v>
      </c>
      <c r="H814" s="3" t="s">
        <v>1465</v>
      </c>
      <c r="I814" s="6">
        <v>22.0</v>
      </c>
      <c r="J814" s="6">
        <v>17.0</v>
      </c>
      <c r="K814" s="6">
        <v>11.0</v>
      </c>
      <c r="L814" s="6">
        <v>17.0</v>
      </c>
      <c r="M814" s="6">
        <v>18.0</v>
      </c>
      <c r="N814" s="6">
        <v>26.0</v>
      </c>
      <c r="O814" s="6"/>
      <c r="P814" s="6">
        <v>11.0</v>
      </c>
      <c r="Q814" s="6">
        <v>21.0</v>
      </c>
    </row>
    <row r="815" ht="15.75" customHeight="1">
      <c r="A815" s="7">
        <v>5.30007555E8</v>
      </c>
      <c r="B815" s="6" t="s">
        <v>1010</v>
      </c>
      <c r="C815" s="6" t="s">
        <v>1020</v>
      </c>
      <c r="D815" s="3">
        <v>2.0</v>
      </c>
      <c r="E815" s="3">
        <v>138.0</v>
      </c>
      <c r="F815" s="3">
        <v>197.0</v>
      </c>
      <c r="G815" s="3">
        <v>3.0</v>
      </c>
      <c r="H815" s="3" t="s">
        <v>1465</v>
      </c>
      <c r="I815" s="6">
        <v>21.0</v>
      </c>
      <c r="J815" s="6">
        <v>13.0</v>
      </c>
      <c r="K815" s="6">
        <v>12.0</v>
      </c>
      <c r="L815" s="6">
        <v>16.0</v>
      </c>
      <c r="M815" s="6">
        <v>17.0</v>
      </c>
      <c r="N815" s="6">
        <v>27.0</v>
      </c>
      <c r="O815" s="6"/>
      <c r="P815" s="6">
        <v>11.0</v>
      </c>
      <c r="Q815" s="6">
        <v>21.0</v>
      </c>
    </row>
    <row r="816" ht="15.75" customHeight="1">
      <c r="A816" s="7">
        <v>5.30007837E8</v>
      </c>
      <c r="B816" s="6" t="s">
        <v>1010</v>
      </c>
      <c r="C816" s="6" t="s">
        <v>1021</v>
      </c>
      <c r="D816" s="3">
        <v>1.0</v>
      </c>
      <c r="E816" s="3">
        <v>141.0</v>
      </c>
      <c r="F816" s="3">
        <v>213.0</v>
      </c>
      <c r="G816" s="3">
        <v>3.0</v>
      </c>
      <c r="H816" s="3" t="s">
        <v>1465</v>
      </c>
      <c r="I816" s="6">
        <v>18.0</v>
      </c>
      <c r="J816" s="6">
        <v>13.0</v>
      </c>
      <c r="K816" s="6">
        <v>15.0</v>
      </c>
      <c r="L816" s="6">
        <v>19.0</v>
      </c>
      <c r="M816" s="6">
        <v>19.0</v>
      </c>
      <c r="N816" s="6">
        <v>31.0</v>
      </c>
      <c r="O816" s="6"/>
      <c r="P816" s="6">
        <v>8.0</v>
      </c>
      <c r="Q816" s="6">
        <v>18.0</v>
      </c>
    </row>
    <row r="817" ht="15.75" customHeight="1">
      <c r="A817" s="7">
        <v>5.30007636E8</v>
      </c>
      <c r="B817" s="6" t="s">
        <v>1010</v>
      </c>
      <c r="C817" s="6" t="s">
        <v>1022</v>
      </c>
      <c r="D817" s="3">
        <v>2.0</v>
      </c>
      <c r="E817" s="3">
        <v>142.0</v>
      </c>
      <c r="F817" s="3">
        <v>197.0</v>
      </c>
      <c r="G817" s="3">
        <v>3.0</v>
      </c>
      <c r="H817" s="3" t="s">
        <v>1465</v>
      </c>
      <c r="I817" s="6">
        <v>20.0</v>
      </c>
      <c r="J817" s="6">
        <v>16.0</v>
      </c>
      <c r="K817" s="6">
        <v>14.0</v>
      </c>
      <c r="L817" s="6">
        <v>20.0</v>
      </c>
      <c r="M817" s="6">
        <v>12.0</v>
      </c>
      <c r="N817" s="6">
        <v>27.0</v>
      </c>
      <c r="O817" s="6"/>
      <c r="P817" s="6">
        <v>13.0</v>
      </c>
      <c r="Q817" s="6">
        <v>20.0</v>
      </c>
    </row>
    <row r="818" ht="15.75" customHeight="1">
      <c r="A818" s="7">
        <v>5.30005903E8</v>
      </c>
      <c r="B818" s="6" t="s">
        <v>1010</v>
      </c>
      <c r="C818" s="6" t="s">
        <v>1023</v>
      </c>
      <c r="D818" s="3">
        <v>2.0</v>
      </c>
      <c r="E818" s="3">
        <v>93.0</v>
      </c>
      <c r="F818" s="3">
        <v>197.0</v>
      </c>
      <c r="G818" s="3">
        <v>2.0</v>
      </c>
      <c r="H818" s="3" t="s">
        <v>1467</v>
      </c>
      <c r="I818" s="6">
        <v>11.0</v>
      </c>
      <c r="J818" s="6">
        <v>13.0</v>
      </c>
      <c r="K818" s="6">
        <v>13.0</v>
      </c>
      <c r="L818" s="6">
        <v>13.0</v>
      </c>
      <c r="M818" s="6">
        <v>9.0</v>
      </c>
      <c r="N818" s="6">
        <v>18.0</v>
      </c>
      <c r="O818" s="6"/>
      <c r="P818" s="6">
        <v>6.0</v>
      </c>
      <c r="Q818" s="6">
        <v>10.0</v>
      </c>
    </row>
    <row r="819" ht="15.75" customHeight="1">
      <c r="A819" s="7">
        <v>5.300079E8</v>
      </c>
      <c r="B819" s="6" t="s">
        <v>1010</v>
      </c>
      <c r="C819" s="6" t="s">
        <v>1024</v>
      </c>
      <c r="D819" s="3">
        <v>6.0</v>
      </c>
      <c r="E819" s="3">
        <v>132.0</v>
      </c>
      <c r="F819" s="3">
        <v>192.0</v>
      </c>
      <c r="G819" s="3">
        <v>3.0</v>
      </c>
      <c r="H819" s="3" t="s">
        <v>1465</v>
      </c>
      <c r="I819" s="6">
        <v>24.0</v>
      </c>
      <c r="J819" s="6">
        <v>15.0</v>
      </c>
      <c r="K819" s="6">
        <v>12.0</v>
      </c>
      <c r="L819" s="6">
        <v>15.0</v>
      </c>
      <c r="M819" s="6">
        <v>16.0</v>
      </c>
      <c r="N819" s="6">
        <v>20.0</v>
      </c>
      <c r="O819" s="6"/>
      <c r="P819" s="6">
        <v>8.0</v>
      </c>
      <c r="Q819" s="6">
        <v>22.0</v>
      </c>
    </row>
    <row r="820" ht="15.75" customHeight="1">
      <c r="A820" s="7">
        <v>5.30005974E8</v>
      </c>
      <c r="B820" s="6" t="s">
        <v>1010</v>
      </c>
      <c r="C820" s="6" t="s">
        <v>1025</v>
      </c>
      <c r="D820" s="3">
        <v>1.0</v>
      </c>
      <c r="E820" s="3">
        <v>137.0</v>
      </c>
      <c r="F820" s="3">
        <v>213.0</v>
      </c>
      <c r="G820" s="3">
        <v>3.0</v>
      </c>
      <c r="H820" s="3" t="s">
        <v>1465</v>
      </c>
      <c r="I820" s="6">
        <v>23.0</v>
      </c>
      <c r="J820" s="6">
        <v>14.0</v>
      </c>
      <c r="K820" s="6">
        <v>12.0</v>
      </c>
      <c r="L820" s="6">
        <v>17.0</v>
      </c>
      <c r="M820" s="6">
        <v>16.0</v>
      </c>
      <c r="N820" s="6">
        <v>30.0</v>
      </c>
      <c r="O820" s="6"/>
      <c r="P820" s="6">
        <v>9.0</v>
      </c>
      <c r="Q820" s="6">
        <v>16.0</v>
      </c>
    </row>
    <row r="821" ht="15.75" customHeight="1">
      <c r="A821" s="7">
        <v>5.3000944E8</v>
      </c>
      <c r="B821" s="6" t="s">
        <v>1010</v>
      </c>
      <c r="C821" s="6" t="s">
        <v>1026</v>
      </c>
      <c r="D821" s="3">
        <v>1.0</v>
      </c>
      <c r="E821" s="3">
        <v>140.0</v>
      </c>
      <c r="F821" s="3">
        <v>213.0</v>
      </c>
      <c r="G821" s="3">
        <v>3.0</v>
      </c>
      <c r="H821" s="3" t="s">
        <v>1465</v>
      </c>
      <c r="I821" s="6">
        <v>18.0</v>
      </c>
      <c r="J821" s="6">
        <v>14.0</v>
      </c>
      <c r="K821" s="6">
        <v>13.0</v>
      </c>
      <c r="L821" s="6">
        <v>18.0</v>
      </c>
      <c r="M821" s="6">
        <v>16.0</v>
      </c>
      <c r="N821" s="6">
        <v>35.0</v>
      </c>
      <c r="O821" s="6"/>
      <c r="P821" s="6">
        <v>9.0</v>
      </c>
      <c r="Q821" s="6">
        <v>17.0</v>
      </c>
    </row>
    <row r="822" ht="15.75" customHeight="1">
      <c r="A822" s="7">
        <v>5.30007629E8</v>
      </c>
      <c r="B822" s="6" t="s">
        <v>1010</v>
      </c>
      <c r="C822" s="6" t="s">
        <v>1027</v>
      </c>
      <c r="D822" s="3">
        <v>2.0</v>
      </c>
      <c r="E822" s="3">
        <v>141.0</v>
      </c>
      <c r="F822" s="3">
        <v>197.0</v>
      </c>
      <c r="G822" s="3">
        <v>3.0</v>
      </c>
      <c r="H822" s="3" t="s">
        <v>1465</v>
      </c>
      <c r="I822" s="6">
        <v>22.0</v>
      </c>
      <c r="J822" s="6">
        <v>14.0</v>
      </c>
      <c r="K822" s="6">
        <v>14.0</v>
      </c>
      <c r="L822" s="6">
        <v>17.0</v>
      </c>
      <c r="M822" s="6">
        <v>16.0</v>
      </c>
      <c r="N822" s="6">
        <v>29.0</v>
      </c>
      <c r="O822" s="6"/>
      <c r="P822" s="6">
        <v>9.0</v>
      </c>
      <c r="Q822" s="6">
        <v>20.0</v>
      </c>
    </row>
    <row r="823" ht="15.75" customHeight="1">
      <c r="A823" s="7">
        <v>5.30006431E8</v>
      </c>
      <c r="B823" s="6" t="s">
        <v>1010</v>
      </c>
      <c r="C823" s="6" t="s">
        <v>1028</v>
      </c>
      <c r="D823" s="3">
        <v>1.0</v>
      </c>
      <c r="E823" s="3">
        <v>129.0</v>
      </c>
      <c r="F823" s="3">
        <v>213.0</v>
      </c>
      <c r="G823" s="3">
        <v>3.0</v>
      </c>
      <c r="H823" s="3" t="s">
        <v>1465</v>
      </c>
      <c r="I823" s="6">
        <v>18.0</v>
      </c>
      <c r="J823" s="6">
        <v>13.0</v>
      </c>
      <c r="K823" s="6">
        <v>14.0</v>
      </c>
      <c r="L823" s="6">
        <v>14.0</v>
      </c>
      <c r="M823" s="6">
        <v>16.0</v>
      </c>
      <c r="N823" s="6">
        <v>29.0</v>
      </c>
      <c r="O823" s="6"/>
      <c r="P823" s="6">
        <v>9.0</v>
      </c>
      <c r="Q823" s="6">
        <v>16.0</v>
      </c>
    </row>
    <row r="824" ht="15.75" customHeight="1">
      <c r="A824" s="7">
        <v>5.30005727E8</v>
      </c>
      <c r="B824" s="6" t="s">
        <v>1010</v>
      </c>
      <c r="C824" s="6" t="s">
        <v>1029</v>
      </c>
      <c r="D824" s="3">
        <v>2.0</v>
      </c>
      <c r="E824" s="3">
        <v>148.0</v>
      </c>
      <c r="F824" s="3">
        <v>197.0</v>
      </c>
      <c r="G824" s="3">
        <v>3.0</v>
      </c>
      <c r="H824" s="3" t="s">
        <v>1465</v>
      </c>
      <c r="I824" s="6">
        <v>25.0</v>
      </c>
      <c r="J824" s="6">
        <v>16.0</v>
      </c>
      <c r="K824" s="6">
        <v>14.0</v>
      </c>
      <c r="L824" s="6">
        <v>17.0</v>
      </c>
      <c r="M824" s="6">
        <v>17.0</v>
      </c>
      <c r="N824" s="6">
        <v>25.0</v>
      </c>
      <c r="O824" s="6"/>
      <c r="P824" s="6">
        <v>10.0</v>
      </c>
      <c r="Q824" s="6">
        <v>24.0</v>
      </c>
    </row>
    <row r="825" ht="15.75" customHeight="1">
      <c r="A825" s="7">
        <v>5.30005484E8</v>
      </c>
      <c r="B825" s="6" t="s">
        <v>1010</v>
      </c>
      <c r="C825" s="6" t="s">
        <v>1030</v>
      </c>
      <c r="D825" s="3">
        <v>2.0</v>
      </c>
      <c r="E825" s="3">
        <v>165.0</v>
      </c>
      <c r="F825" s="3">
        <v>197.0</v>
      </c>
      <c r="G825" s="3">
        <v>4.0</v>
      </c>
      <c r="H825" s="3" t="s">
        <v>1466</v>
      </c>
      <c r="I825" s="6">
        <v>24.0</v>
      </c>
      <c r="J825" s="6">
        <v>17.0</v>
      </c>
      <c r="K825" s="6">
        <v>16.0</v>
      </c>
      <c r="L825" s="6">
        <v>22.0</v>
      </c>
      <c r="M825" s="6">
        <v>20.0</v>
      </c>
      <c r="N825" s="6">
        <v>26.0</v>
      </c>
      <c r="O825" s="6"/>
      <c r="P825" s="6">
        <v>13.0</v>
      </c>
      <c r="Q825" s="6">
        <v>27.0</v>
      </c>
    </row>
    <row r="826" ht="15.75" customHeight="1">
      <c r="A826" s="7">
        <v>5.30009231E8</v>
      </c>
      <c r="B826" s="6" t="s">
        <v>1010</v>
      </c>
      <c r="C826" s="6" t="s">
        <v>1031</v>
      </c>
      <c r="D826" s="3">
        <v>2.0</v>
      </c>
      <c r="E826" s="3">
        <v>130.0</v>
      </c>
      <c r="F826" s="3">
        <v>197.0</v>
      </c>
      <c r="G826" s="3">
        <v>1.0</v>
      </c>
      <c r="H826" s="3" t="s">
        <v>1468</v>
      </c>
      <c r="I826" s="6">
        <v>22.0</v>
      </c>
      <c r="J826" s="6">
        <v>15.0</v>
      </c>
      <c r="K826" s="6">
        <v>14.0</v>
      </c>
      <c r="L826" s="6">
        <v>19.0</v>
      </c>
      <c r="M826" s="6">
        <v>17.0</v>
      </c>
      <c r="N826" s="6">
        <v>31.0</v>
      </c>
      <c r="O826" s="6"/>
      <c r="P826" s="6">
        <v>12.0</v>
      </c>
      <c r="Q826" s="6">
        <v>0.0</v>
      </c>
    </row>
    <row r="827" ht="15.75" customHeight="1">
      <c r="A827" s="7">
        <v>5.30009231E8</v>
      </c>
      <c r="B827" s="6" t="s">
        <v>1010</v>
      </c>
      <c r="C827" s="6" t="s">
        <v>1031</v>
      </c>
      <c r="D827" s="3">
        <v>1.0</v>
      </c>
      <c r="E827" s="3">
        <v>163.0</v>
      </c>
      <c r="F827" s="3">
        <v>213.0</v>
      </c>
      <c r="G827" s="3">
        <v>3.0</v>
      </c>
      <c r="H827" s="3" t="s">
        <v>1465</v>
      </c>
      <c r="I827" s="6">
        <v>23.0</v>
      </c>
      <c r="J827" s="6">
        <v>15.0</v>
      </c>
      <c r="K827" s="6">
        <v>13.0</v>
      </c>
      <c r="L827" s="6">
        <v>18.0</v>
      </c>
      <c r="M827" s="6">
        <v>17.0</v>
      </c>
      <c r="N827" s="6">
        <v>44.0</v>
      </c>
      <c r="O827" s="6"/>
      <c r="P827" s="6">
        <v>10.0</v>
      </c>
      <c r="Q827" s="6">
        <v>23.0</v>
      </c>
    </row>
    <row r="828" ht="15.75" customHeight="1">
      <c r="A828" s="7">
        <v>5.30007467E8</v>
      </c>
      <c r="B828" s="6" t="s">
        <v>1010</v>
      </c>
      <c r="C828" s="6" t="s">
        <v>1032</v>
      </c>
      <c r="D828" s="3">
        <v>1.0</v>
      </c>
      <c r="E828" s="3">
        <v>160.0</v>
      </c>
      <c r="F828" s="3">
        <v>213.0</v>
      </c>
      <c r="G828" s="3">
        <v>3.0</v>
      </c>
      <c r="H828" s="3" t="s">
        <v>1465</v>
      </c>
      <c r="I828" s="6">
        <v>25.0</v>
      </c>
      <c r="J828" s="6">
        <v>15.0</v>
      </c>
      <c r="K828" s="6">
        <v>16.0</v>
      </c>
      <c r="L828" s="6">
        <v>19.0</v>
      </c>
      <c r="M828" s="6">
        <v>15.0</v>
      </c>
      <c r="N828" s="6">
        <v>35.0</v>
      </c>
      <c r="O828" s="6"/>
      <c r="P828" s="6">
        <v>11.0</v>
      </c>
      <c r="Q828" s="6">
        <v>24.0</v>
      </c>
    </row>
    <row r="829" ht="15.75" customHeight="1">
      <c r="A829" s="7">
        <v>5.30007594E8</v>
      </c>
      <c r="B829" s="6" t="s">
        <v>1010</v>
      </c>
      <c r="C829" s="6" t="s">
        <v>1033</v>
      </c>
      <c r="D829" s="3">
        <v>1.0</v>
      </c>
      <c r="E829" s="3">
        <v>149.0</v>
      </c>
      <c r="F829" s="3">
        <v>213.0</v>
      </c>
      <c r="G829" s="3">
        <v>3.0</v>
      </c>
      <c r="H829" s="3" t="s">
        <v>1465</v>
      </c>
      <c r="I829" s="6">
        <v>20.0</v>
      </c>
      <c r="J829" s="6">
        <v>15.0</v>
      </c>
      <c r="K829" s="6">
        <v>15.0</v>
      </c>
      <c r="L829" s="6">
        <v>19.0</v>
      </c>
      <c r="M829" s="6">
        <v>17.0</v>
      </c>
      <c r="N829" s="6">
        <v>32.0</v>
      </c>
      <c r="O829" s="6"/>
      <c r="P829" s="6">
        <v>10.0</v>
      </c>
      <c r="Q829" s="6">
        <v>21.0</v>
      </c>
    </row>
    <row r="830" ht="15.75" customHeight="1">
      <c r="A830" s="7">
        <v>5.30007795E8</v>
      </c>
      <c r="B830" s="6" t="s">
        <v>1010</v>
      </c>
      <c r="C830" s="6" t="s">
        <v>1034</v>
      </c>
      <c r="D830" s="3">
        <v>1.0</v>
      </c>
      <c r="E830" s="3">
        <v>144.0</v>
      </c>
      <c r="F830" s="3">
        <v>213.0</v>
      </c>
      <c r="G830" s="3">
        <v>3.0</v>
      </c>
      <c r="H830" s="3" t="s">
        <v>1465</v>
      </c>
      <c r="I830" s="6">
        <v>21.0</v>
      </c>
      <c r="J830" s="6">
        <v>13.0</v>
      </c>
      <c r="K830" s="6">
        <v>15.0</v>
      </c>
      <c r="L830" s="6">
        <v>17.0</v>
      </c>
      <c r="M830" s="6">
        <v>14.0</v>
      </c>
      <c r="N830" s="6">
        <v>33.0</v>
      </c>
      <c r="O830" s="6"/>
      <c r="P830" s="6">
        <v>11.0</v>
      </c>
      <c r="Q830" s="6">
        <v>20.0</v>
      </c>
    </row>
    <row r="831" ht="15.75" customHeight="1">
      <c r="A831" s="7">
        <v>5.3000765E8</v>
      </c>
      <c r="B831" s="6" t="s">
        <v>1010</v>
      </c>
      <c r="C831" s="6" t="s">
        <v>1035</v>
      </c>
      <c r="D831" s="3">
        <v>2.0</v>
      </c>
      <c r="E831" s="3">
        <v>143.0</v>
      </c>
      <c r="F831" s="3">
        <v>197.0</v>
      </c>
      <c r="G831" s="3">
        <v>3.0</v>
      </c>
      <c r="H831" s="3" t="s">
        <v>1465</v>
      </c>
      <c r="I831" s="6">
        <v>24.0</v>
      </c>
      <c r="J831" s="6">
        <v>14.0</v>
      </c>
      <c r="K831" s="6">
        <v>14.0</v>
      </c>
      <c r="L831" s="6">
        <v>17.0</v>
      </c>
      <c r="M831" s="6">
        <v>18.0</v>
      </c>
      <c r="N831" s="6">
        <v>23.0</v>
      </c>
      <c r="O831" s="6"/>
      <c r="P831" s="6">
        <v>9.0</v>
      </c>
      <c r="Q831" s="6">
        <v>24.0</v>
      </c>
    </row>
    <row r="832" ht="15.75" customHeight="1">
      <c r="A832" s="7">
        <v>5.30007925E8</v>
      </c>
      <c r="B832" s="6" t="s">
        <v>1010</v>
      </c>
      <c r="C832" s="6" t="s">
        <v>1036</v>
      </c>
      <c r="D832" s="3">
        <v>1.0</v>
      </c>
      <c r="E832" s="3">
        <v>171.0</v>
      </c>
      <c r="F832" s="3">
        <v>213.0</v>
      </c>
      <c r="G832" s="3">
        <v>3.0</v>
      </c>
      <c r="H832" s="3" t="s">
        <v>1465</v>
      </c>
      <c r="I832" s="6">
        <v>25.0</v>
      </c>
      <c r="J832" s="6">
        <v>15.0</v>
      </c>
      <c r="K832" s="6">
        <v>15.0</v>
      </c>
      <c r="L832" s="6">
        <v>18.0</v>
      </c>
      <c r="M832" s="6">
        <v>17.0</v>
      </c>
      <c r="N832" s="6">
        <v>46.0</v>
      </c>
      <c r="O832" s="6"/>
      <c r="P832" s="6">
        <v>10.0</v>
      </c>
      <c r="Q832" s="6">
        <v>25.0</v>
      </c>
    </row>
    <row r="833" ht="15.75" customHeight="1">
      <c r="A833" s="7">
        <v>5.30008245E8</v>
      </c>
      <c r="B833" s="6" t="s">
        <v>1010</v>
      </c>
      <c r="C833" s="6" t="s">
        <v>1037</v>
      </c>
      <c r="D833" s="3">
        <v>1.0</v>
      </c>
      <c r="E833" s="3">
        <v>171.0</v>
      </c>
      <c r="F833" s="3">
        <v>213.0</v>
      </c>
      <c r="G833" s="3">
        <v>3.0</v>
      </c>
      <c r="H833" s="3" t="s">
        <v>1465</v>
      </c>
      <c r="I833" s="6">
        <v>26.0</v>
      </c>
      <c r="J833" s="6">
        <v>15.0</v>
      </c>
      <c r="K833" s="6">
        <v>14.0</v>
      </c>
      <c r="L833" s="6">
        <v>18.0</v>
      </c>
      <c r="M833" s="6">
        <v>19.0</v>
      </c>
      <c r="N833" s="6">
        <v>45.0</v>
      </c>
      <c r="O833" s="6"/>
      <c r="P833" s="6">
        <v>10.0</v>
      </c>
      <c r="Q833" s="6">
        <v>24.0</v>
      </c>
    </row>
    <row r="834" ht="15.75" customHeight="1">
      <c r="A834" s="7">
        <v>5.3000782E8</v>
      </c>
      <c r="B834" s="6" t="s">
        <v>1010</v>
      </c>
      <c r="C834" s="6" t="s">
        <v>1038</v>
      </c>
      <c r="D834" s="3">
        <v>2.0</v>
      </c>
      <c r="E834" s="3">
        <v>139.0</v>
      </c>
      <c r="F834" s="3">
        <v>197.0</v>
      </c>
      <c r="G834" s="3">
        <v>3.0</v>
      </c>
      <c r="H834" s="3" t="s">
        <v>1465</v>
      </c>
      <c r="I834" s="6">
        <v>21.0</v>
      </c>
      <c r="J834" s="6">
        <v>16.0</v>
      </c>
      <c r="K834" s="6">
        <v>15.0</v>
      </c>
      <c r="L834" s="6">
        <v>18.0</v>
      </c>
      <c r="M834" s="6">
        <v>17.0</v>
      </c>
      <c r="N834" s="6">
        <v>24.0</v>
      </c>
      <c r="O834" s="6"/>
      <c r="P834" s="6">
        <v>8.0</v>
      </c>
      <c r="Q834" s="6">
        <v>20.0</v>
      </c>
    </row>
    <row r="835" ht="15.75" customHeight="1">
      <c r="A835" s="7">
        <v>5.30007964E8</v>
      </c>
      <c r="B835" s="6" t="s">
        <v>1010</v>
      </c>
      <c r="C835" s="6" t="s">
        <v>1039</v>
      </c>
      <c r="D835" s="3">
        <v>1.0</v>
      </c>
      <c r="E835" s="3">
        <v>128.0</v>
      </c>
      <c r="F835" s="3">
        <v>213.0</v>
      </c>
      <c r="G835" s="3">
        <v>3.0</v>
      </c>
      <c r="H835" s="3" t="s">
        <v>1465</v>
      </c>
      <c r="I835" s="6">
        <v>19.0</v>
      </c>
      <c r="J835" s="6">
        <v>13.0</v>
      </c>
      <c r="K835" s="6">
        <v>13.0</v>
      </c>
      <c r="L835" s="6">
        <v>15.0</v>
      </c>
      <c r="M835" s="6">
        <v>13.0</v>
      </c>
      <c r="N835" s="6">
        <v>31.0</v>
      </c>
      <c r="O835" s="6"/>
      <c r="P835" s="6">
        <v>7.0</v>
      </c>
      <c r="Q835" s="6">
        <v>17.0</v>
      </c>
    </row>
    <row r="836" ht="15.75" customHeight="1">
      <c r="A836" s="7">
        <v>5.3000789E8</v>
      </c>
      <c r="B836" s="6" t="s">
        <v>1010</v>
      </c>
      <c r="C836" s="6" t="s">
        <v>1040</v>
      </c>
      <c r="D836" s="3">
        <v>1.0</v>
      </c>
      <c r="E836" s="3">
        <v>149.0</v>
      </c>
      <c r="F836" s="3">
        <v>213.0</v>
      </c>
      <c r="G836" s="3">
        <v>3.0</v>
      </c>
      <c r="H836" s="3" t="s">
        <v>1465</v>
      </c>
      <c r="I836" s="6">
        <v>22.0</v>
      </c>
      <c r="J836" s="6">
        <v>12.0</v>
      </c>
      <c r="K836" s="6">
        <v>13.0</v>
      </c>
      <c r="L836" s="6">
        <v>16.0</v>
      </c>
      <c r="M836" s="6">
        <v>18.0</v>
      </c>
      <c r="N836" s="6">
        <v>38.0</v>
      </c>
      <c r="O836" s="6"/>
      <c r="P836" s="6">
        <v>10.0</v>
      </c>
      <c r="Q836" s="6">
        <v>20.0</v>
      </c>
    </row>
    <row r="837" ht="15.75" customHeight="1">
      <c r="A837" s="7">
        <v>5.30007883E8</v>
      </c>
      <c r="B837" s="6" t="s">
        <v>1010</v>
      </c>
      <c r="C837" s="6" t="s">
        <v>1041</v>
      </c>
      <c r="D837" s="3">
        <v>1.0</v>
      </c>
      <c r="E837" s="3">
        <v>133.0</v>
      </c>
      <c r="F837" s="3">
        <v>213.0</v>
      </c>
      <c r="G837" s="3">
        <v>3.0</v>
      </c>
      <c r="H837" s="3" t="s">
        <v>1465</v>
      </c>
      <c r="I837" s="6">
        <v>20.0</v>
      </c>
      <c r="J837" s="6">
        <v>15.0</v>
      </c>
      <c r="K837" s="6">
        <v>14.0</v>
      </c>
      <c r="L837" s="6">
        <v>16.0</v>
      </c>
      <c r="M837" s="6">
        <v>14.0</v>
      </c>
      <c r="N837" s="6">
        <v>29.0</v>
      </c>
      <c r="O837" s="6"/>
      <c r="P837" s="6">
        <v>8.0</v>
      </c>
      <c r="Q837" s="6">
        <v>17.0</v>
      </c>
    </row>
    <row r="838" ht="15.75" customHeight="1">
      <c r="A838" s="7">
        <v>5.30007756E8</v>
      </c>
      <c r="B838" s="6" t="s">
        <v>1010</v>
      </c>
      <c r="C838" s="6" t="s">
        <v>1042</v>
      </c>
      <c r="D838" s="3">
        <v>2.0</v>
      </c>
      <c r="E838" s="3">
        <v>123.0</v>
      </c>
      <c r="F838" s="3">
        <v>197.0</v>
      </c>
      <c r="G838" s="3">
        <v>3.0</v>
      </c>
      <c r="H838" s="3" t="s">
        <v>1465</v>
      </c>
      <c r="I838" s="6">
        <v>20.0</v>
      </c>
      <c r="J838" s="6">
        <v>12.0</v>
      </c>
      <c r="K838" s="6">
        <v>11.0</v>
      </c>
      <c r="L838" s="6">
        <v>15.0</v>
      </c>
      <c r="M838" s="6">
        <v>14.0</v>
      </c>
      <c r="N838" s="6">
        <v>23.0</v>
      </c>
      <c r="O838" s="6"/>
      <c r="P838" s="6">
        <v>9.0</v>
      </c>
      <c r="Q838" s="6">
        <v>19.0</v>
      </c>
    </row>
    <row r="839" ht="15.75" customHeight="1">
      <c r="A839" s="7">
        <v>5.30006047E8</v>
      </c>
      <c r="B839" s="6" t="s">
        <v>1010</v>
      </c>
      <c r="C839" s="6" t="s">
        <v>1043</v>
      </c>
      <c r="D839" s="3">
        <v>1.0</v>
      </c>
      <c r="E839" s="3">
        <v>160.0</v>
      </c>
      <c r="F839" s="3">
        <v>213.0</v>
      </c>
      <c r="G839" s="3">
        <v>3.0</v>
      </c>
      <c r="H839" s="3" t="s">
        <v>1465</v>
      </c>
      <c r="I839" s="6">
        <v>24.0</v>
      </c>
      <c r="J839" s="6">
        <v>16.0</v>
      </c>
      <c r="K839" s="6">
        <v>17.0</v>
      </c>
      <c r="L839" s="6">
        <v>18.0</v>
      </c>
      <c r="M839" s="6">
        <v>18.0</v>
      </c>
      <c r="N839" s="6">
        <v>37.0</v>
      </c>
      <c r="O839" s="6"/>
      <c r="P839" s="6">
        <v>10.0</v>
      </c>
      <c r="Q839" s="6">
        <v>20.0</v>
      </c>
    </row>
    <row r="840" ht="15.75" customHeight="1">
      <c r="A840" s="7">
        <v>5.30008534E8</v>
      </c>
      <c r="B840" s="6" t="s">
        <v>1010</v>
      </c>
      <c r="C840" s="6" t="s">
        <v>1044</v>
      </c>
      <c r="D840" s="3">
        <v>1.0</v>
      </c>
      <c r="E840" s="3">
        <v>121.0</v>
      </c>
      <c r="F840" s="3">
        <v>213.0</v>
      </c>
      <c r="G840" s="3">
        <v>2.0</v>
      </c>
      <c r="H840" s="3" t="s">
        <v>1467</v>
      </c>
      <c r="I840" s="6">
        <v>17.0</v>
      </c>
      <c r="J840" s="6">
        <v>11.0</v>
      </c>
      <c r="K840" s="6">
        <v>12.0</v>
      </c>
      <c r="L840" s="6">
        <v>14.0</v>
      </c>
      <c r="M840" s="6">
        <v>14.0</v>
      </c>
      <c r="N840" s="6">
        <v>28.0</v>
      </c>
      <c r="O840" s="6"/>
      <c r="P840" s="6">
        <v>7.0</v>
      </c>
      <c r="Q840" s="6">
        <v>18.0</v>
      </c>
    </row>
    <row r="841" ht="15.75" customHeight="1">
      <c r="A841" s="7">
        <v>5.30005639E8</v>
      </c>
      <c r="B841" s="6" t="s">
        <v>1010</v>
      </c>
      <c r="C841" s="6" t="s">
        <v>1045</v>
      </c>
      <c r="D841" s="3">
        <v>1.0</v>
      </c>
      <c r="E841" s="3">
        <v>166.0</v>
      </c>
      <c r="F841" s="3">
        <v>213.0</v>
      </c>
      <c r="G841" s="3">
        <v>3.0</v>
      </c>
      <c r="H841" s="3" t="s">
        <v>1465</v>
      </c>
      <c r="I841" s="6">
        <v>20.0</v>
      </c>
      <c r="J841" s="6">
        <v>17.0</v>
      </c>
      <c r="K841" s="6">
        <v>15.0</v>
      </c>
      <c r="L841" s="6">
        <v>20.0</v>
      </c>
      <c r="M841" s="6">
        <v>19.0</v>
      </c>
      <c r="N841" s="6">
        <v>40.0</v>
      </c>
      <c r="O841" s="6"/>
      <c r="P841" s="6">
        <v>14.0</v>
      </c>
      <c r="Q841" s="6">
        <v>21.0</v>
      </c>
    </row>
    <row r="842" ht="15.75" customHeight="1">
      <c r="A842" s="7">
        <v>5.30007675E8</v>
      </c>
      <c r="B842" s="6" t="s">
        <v>1010</v>
      </c>
      <c r="C842" s="6" t="s">
        <v>1046</v>
      </c>
      <c r="D842" s="3">
        <v>2.0</v>
      </c>
      <c r="E842" s="3">
        <v>164.0</v>
      </c>
      <c r="F842" s="3">
        <v>197.0</v>
      </c>
      <c r="G842" s="3">
        <v>4.0</v>
      </c>
      <c r="H842" s="3" t="s">
        <v>1466</v>
      </c>
      <c r="I842" s="6">
        <v>24.0</v>
      </c>
      <c r="J842" s="6">
        <v>18.0</v>
      </c>
      <c r="K842" s="6">
        <v>16.0</v>
      </c>
      <c r="L842" s="6">
        <v>19.0</v>
      </c>
      <c r="M842" s="6">
        <v>20.0</v>
      </c>
      <c r="N842" s="6">
        <v>29.0</v>
      </c>
      <c r="O842" s="6"/>
      <c r="P842" s="6">
        <v>13.0</v>
      </c>
      <c r="Q842" s="6">
        <v>25.0</v>
      </c>
    </row>
    <row r="843" ht="15.75" customHeight="1">
      <c r="A843" s="7">
        <v>5.300077E8</v>
      </c>
      <c r="B843" s="6" t="s">
        <v>1010</v>
      </c>
      <c r="C843" s="6" t="s">
        <v>1047</v>
      </c>
      <c r="D843" s="3">
        <v>2.0</v>
      </c>
      <c r="E843" s="3">
        <v>141.0</v>
      </c>
      <c r="F843" s="3">
        <v>197.0</v>
      </c>
      <c r="G843" s="3">
        <v>3.0</v>
      </c>
      <c r="H843" s="3" t="s">
        <v>1465</v>
      </c>
      <c r="I843" s="6">
        <v>23.0</v>
      </c>
      <c r="J843" s="6">
        <v>21.0</v>
      </c>
      <c r="K843" s="6">
        <v>14.0</v>
      </c>
      <c r="L843" s="6">
        <v>17.0</v>
      </c>
      <c r="M843" s="6">
        <v>15.0</v>
      </c>
      <c r="N843" s="6">
        <v>23.0</v>
      </c>
      <c r="O843" s="6"/>
      <c r="P843" s="6">
        <v>8.0</v>
      </c>
      <c r="Q843" s="6">
        <v>20.0</v>
      </c>
    </row>
    <row r="844" ht="15.75" customHeight="1">
      <c r="A844" s="7">
        <v>5.30008492E8</v>
      </c>
      <c r="B844" s="6" t="s">
        <v>1010</v>
      </c>
      <c r="C844" s="6" t="s">
        <v>1048</v>
      </c>
      <c r="D844" s="3">
        <v>1.0</v>
      </c>
      <c r="E844" s="3">
        <v>124.0</v>
      </c>
      <c r="F844" s="3">
        <v>213.0</v>
      </c>
      <c r="G844" s="3">
        <v>2.0</v>
      </c>
      <c r="H844" s="3" t="s">
        <v>1467</v>
      </c>
      <c r="I844" s="6">
        <v>21.0</v>
      </c>
      <c r="J844" s="6">
        <v>12.0</v>
      </c>
      <c r="K844" s="6">
        <v>10.0</v>
      </c>
      <c r="L844" s="6">
        <v>15.0</v>
      </c>
      <c r="M844" s="6">
        <v>13.0</v>
      </c>
      <c r="N844" s="6">
        <v>24.0</v>
      </c>
      <c r="O844" s="6"/>
      <c r="P844" s="6">
        <v>9.0</v>
      </c>
      <c r="Q844" s="6">
        <v>20.0</v>
      </c>
    </row>
    <row r="845" ht="15.75" customHeight="1">
      <c r="A845" s="7">
        <v>5.30007241E8</v>
      </c>
      <c r="B845" s="6" t="s">
        <v>1010</v>
      </c>
      <c r="C845" s="6" t="s">
        <v>1049</v>
      </c>
      <c r="D845" s="3">
        <v>1.0</v>
      </c>
      <c r="E845" s="3">
        <v>131.0</v>
      </c>
      <c r="F845" s="3">
        <v>213.0</v>
      </c>
      <c r="G845" s="3">
        <v>3.0</v>
      </c>
      <c r="H845" s="3" t="s">
        <v>1465</v>
      </c>
      <c r="I845" s="6">
        <v>16.0</v>
      </c>
      <c r="J845" s="6">
        <v>19.0</v>
      </c>
      <c r="K845" s="6">
        <v>10.0</v>
      </c>
      <c r="L845" s="6">
        <v>16.0</v>
      </c>
      <c r="M845" s="6">
        <v>13.0</v>
      </c>
      <c r="N845" s="6">
        <v>29.0</v>
      </c>
      <c r="O845" s="6"/>
      <c r="P845" s="6">
        <v>11.0</v>
      </c>
      <c r="Q845" s="6">
        <v>17.0</v>
      </c>
    </row>
    <row r="846" ht="15.75" customHeight="1">
      <c r="A846" s="7">
        <v>5.30007717E8</v>
      </c>
      <c r="B846" s="6" t="s">
        <v>1010</v>
      </c>
      <c r="C846" s="6" t="s">
        <v>1050</v>
      </c>
      <c r="D846" s="3">
        <v>1.0</v>
      </c>
      <c r="E846" s="3">
        <v>160.0</v>
      </c>
      <c r="F846" s="3">
        <v>213.0</v>
      </c>
      <c r="G846" s="3">
        <v>3.0</v>
      </c>
      <c r="H846" s="3" t="s">
        <v>1465</v>
      </c>
      <c r="I846" s="6">
        <v>19.0</v>
      </c>
      <c r="J846" s="6">
        <v>17.0</v>
      </c>
      <c r="K846" s="6">
        <v>15.0</v>
      </c>
      <c r="L846" s="6">
        <v>20.0</v>
      </c>
      <c r="M846" s="6">
        <v>17.0</v>
      </c>
      <c r="N846" s="6">
        <v>37.0</v>
      </c>
      <c r="O846" s="6"/>
      <c r="P846" s="6">
        <v>14.0</v>
      </c>
      <c r="Q846" s="6">
        <v>21.0</v>
      </c>
    </row>
    <row r="847" ht="15.75" customHeight="1">
      <c r="A847" s="7">
        <v>5.30007548E8</v>
      </c>
      <c r="B847" s="6" t="s">
        <v>1010</v>
      </c>
      <c r="C847" s="6" t="s">
        <v>1051</v>
      </c>
      <c r="D847" s="3">
        <v>1.0</v>
      </c>
      <c r="E847" s="3">
        <v>145.0</v>
      </c>
      <c r="F847" s="3">
        <v>213.0</v>
      </c>
      <c r="G847" s="3">
        <v>3.0</v>
      </c>
      <c r="H847" s="3" t="s">
        <v>1465</v>
      </c>
      <c r="I847" s="6">
        <v>20.0</v>
      </c>
      <c r="J847" s="6">
        <v>19.0</v>
      </c>
      <c r="K847" s="6">
        <v>12.0</v>
      </c>
      <c r="L847" s="6">
        <v>17.0</v>
      </c>
      <c r="M847" s="6">
        <v>17.0</v>
      </c>
      <c r="N847" s="6">
        <v>29.0</v>
      </c>
      <c r="O847" s="6"/>
      <c r="P847" s="6">
        <v>9.0</v>
      </c>
      <c r="Q847" s="6">
        <v>22.0</v>
      </c>
    </row>
    <row r="848" ht="15.75" customHeight="1">
      <c r="A848" s="7">
        <v>5.3000652E8</v>
      </c>
      <c r="B848" s="6" t="s">
        <v>1010</v>
      </c>
      <c r="C848" s="6" t="s">
        <v>1052</v>
      </c>
      <c r="D848" s="3">
        <v>1.0</v>
      </c>
      <c r="E848" s="3">
        <v>161.0</v>
      </c>
      <c r="F848" s="3">
        <v>213.0</v>
      </c>
      <c r="G848" s="3">
        <v>3.0</v>
      </c>
      <c r="H848" s="3" t="s">
        <v>1465</v>
      </c>
      <c r="I848" s="6">
        <v>22.0</v>
      </c>
      <c r="J848" s="6">
        <v>14.0</v>
      </c>
      <c r="K848" s="6">
        <v>15.0</v>
      </c>
      <c r="L848" s="6">
        <v>19.0</v>
      </c>
      <c r="M848" s="6">
        <v>20.0</v>
      </c>
      <c r="N848" s="6">
        <v>35.0</v>
      </c>
      <c r="O848" s="6"/>
      <c r="P848" s="6">
        <v>11.0</v>
      </c>
      <c r="Q848" s="6">
        <v>25.0</v>
      </c>
    </row>
    <row r="849" ht="15.75" customHeight="1">
      <c r="A849" s="7">
        <v>5.30007347E8</v>
      </c>
      <c r="B849" s="6" t="s">
        <v>1010</v>
      </c>
      <c r="C849" s="6" t="s">
        <v>1053</v>
      </c>
      <c r="D849" s="3">
        <v>6.0</v>
      </c>
      <c r="E849" s="3">
        <v>97.0</v>
      </c>
      <c r="F849" s="3">
        <v>192.0</v>
      </c>
      <c r="G849" s="3">
        <v>2.0</v>
      </c>
      <c r="H849" s="3" t="s">
        <v>1467</v>
      </c>
      <c r="I849" s="6">
        <v>12.0</v>
      </c>
      <c r="J849" s="6">
        <v>14.0</v>
      </c>
      <c r="K849" s="6">
        <v>11.0</v>
      </c>
      <c r="L849" s="6">
        <v>13.0</v>
      </c>
      <c r="M849" s="6">
        <v>9.0</v>
      </c>
      <c r="N849" s="6">
        <v>17.0</v>
      </c>
      <c r="O849" s="6"/>
      <c r="P849" s="6">
        <v>6.0</v>
      </c>
      <c r="Q849" s="6">
        <v>15.0</v>
      </c>
    </row>
    <row r="850" ht="15.75" customHeight="1">
      <c r="A850" s="7">
        <v>5.30007562E8</v>
      </c>
      <c r="B850" s="6" t="s">
        <v>1010</v>
      </c>
      <c r="C850" s="6" t="s">
        <v>1054</v>
      </c>
      <c r="D850" s="3">
        <v>2.0</v>
      </c>
      <c r="E850" s="3">
        <v>150.0</v>
      </c>
      <c r="F850" s="3">
        <v>197.0</v>
      </c>
      <c r="G850" s="3">
        <v>3.0</v>
      </c>
      <c r="H850" s="3" t="s">
        <v>1465</v>
      </c>
      <c r="I850" s="6">
        <v>21.0</v>
      </c>
      <c r="J850" s="6">
        <v>14.0</v>
      </c>
      <c r="K850" s="6">
        <v>16.0</v>
      </c>
      <c r="L850" s="6">
        <v>19.0</v>
      </c>
      <c r="M850" s="6">
        <v>17.0</v>
      </c>
      <c r="N850" s="6">
        <v>30.0</v>
      </c>
      <c r="O850" s="6"/>
      <c r="P850" s="6">
        <v>10.0</v>
      </c>
      <c r="Q850" s="6">
        <v>23.0</v>
      </c>
    </row>
    <row r="851" ht="15.75" customHeight="1">
      <c r="A851" s="7">
        <v>5.3000529E8</v>
      </c>
      <c r="B851" s="6" t="s">
        <v>1010</v>
      </c>
      <c r="C851" s="6" t="s">
        <v>1055</v>
      </c>
      <c r="D851" s="3">
        <v>1.0</v>
      </c>
      <c r="E851" s="3">
        <v>148.0</v>
      </c>
      <c r="F851" s="3">
        <v>213.0</v>
      </c>
      <c r="G851" s="3">
        <v>3.0</v>
      </c>
      <c r="H851" s="3" t="s">
        <v>1465</v>
      </c>
      <c r="I851" s="6">
        <v>23.0</v>
      </c>
      <c r="J851" s="6">
        <v>12.0</v>
      </c>
      <c r="K851" s="6">
        <v>14.0</v>
      </c>
      <c r="L851" s="6">
        <v>19.0</v>
      </c>
      <c r="M851" s="6">
        <v>16.0</v>
      </c>
      <c r="N851" s="6">
        <v>37.0</v>
      </c>
      <c r="O851" s="6"/>
      <c r="P851" s="6">
        <v>9.0</v>
      </c>
      <c r="Q851" s="6">
        <v>18.0</v>
      </c>
    </row>
    <row r="852" ht="15.75" customHeight="1">
      <c r="A852" s="7">
        <v>5.30008566E8</v>
      </c>
      <c r="B852" s="6" t="s">
        <v>1010</v>
      </c>
      <c r="C852" s="6" t="s">
        <v>1056</v>
      </c>
      <c r="D852" s="3">
        <v>5.0</v>
      </c>
      <c r="E852" s="3">
        <v>127.0</v>
      </c>
      <c r="F852" s="3">
        <v>208.0</v>
      </c>
      <c r="G852" s="3">
        <v>2.0</v>
      </c>
      <c r="H852" s="3" t="s">
        <v>1467</v>
      </c>
      <c r="I852" s="6">
        <v>20.0</v>
      </c>
      <c r="J852" s="6">
        <v>15.0</v>
      </c>
      <c r="K852" s="6">
        <v>11.0</v>
      </c>
      <c r="L852" s="6">
        <v>16.0</v>
      </c>
      <c r="M852" s="6">
        <v>13.0</v>
      </c>
      <c r="N852" s="6">
        <v>21.0</v>
      </c>
      <c r="O852" s="6"/>
      <c r="P852" s="6">
        <v>8.0</v>
      </c>
      <c r="Q852" s="6">
        <v>23.0</v>
      </c>
    </row>
    <row r="853" ht="15.75" customHeight="1">
      <c r="A853" s="7">
        <v>5.30008566E8</v>
      </c>
      <c r="B853" s="6" t="s">
        <v>1010</v>
      </c>
      <c r="C853" s="6" t="s">
        <v>1056</v>
      </c>
      <c r="D853" s="3">
        <v>6.0</v>
      </c>
      <c r="E853" s="3">
        <v>68.0</v>
      </c>
      <c r="F853" s="3">
        <v>192.0</v>
      </c>
      <c r="G853" s="3">
        <v>1.0</v>
      </c>
      <c r="H853" s="3" t="s">
        <v>1468</v>
      </c>
      <c r="I853" s="6">
        <v>20.0</v>
      </c>
      <c r="J853" s="6">
        <v>13.0</v>
      </c>
      <c r="K853" s="6">
        <v>0.0</v>
      </c>
      <c r="L853" s="6">
        <v>13.0</v>
      </c>
      <c r="M853" s="6">
        <v>0.0</v>
      </c>
      <c r="N853" s="6">
        <v>0.0</v>
      </c>
      <c r="O853" s="6"/>
      <c r="P853" s="6">
        <v>7.0</v>
      </c>
      <c r="Q853" s="6">
        <v>15.0</v>
      </c>
    </row>
    <row r="854" ht="15.75" customHeight="1">
      <c r="A854" s="7">
        <v>5.30007682E8</v>
      </c>
      <c r="B854" s="6" t="s">
        <v>1010</v>
      </c>
      <c r="C854" s="6" t="s">
        <v>1057</v>
      </c>
      <c r="D854" s="3">
        <v>5.0</v>
      </c>
      <c r="E854" s="3">
        <v>141.0</v>
      </c>
      <c r="F854" s="3">
        <v>208.0</v>
      </c>
      <c r="G854" s="3">
        <v>3.0</v>
      </c>
      <c r="H854" s="3" t="s">
        <v>1465</v>
      </c>
      <c r="I854" s="6">
        <v>22.0</v>
      </c>
      <c r="J854" s="6">
        <v>15.0</v>
      </c>
      <c r="K854" s="6">
        <v>14.0</v>
      </c>
      <c r="L854" s="6">
        <v>17.0</v>
      </c>
      <c r="M854" s="6">
        <v>14.0</v>
      </c>
      <c r="N854" s="6">
        <v>27.0</v>
      </c>
      <c r="O854" s="6"/>
      <c r="P854" s="6">
        <v>11.0</v>
      </c>
      <c r="Q854" s="6">
        <v>21.0</v>
      </c>
    </row>
    <row r="855" ht="15.75" customHeight="1">
      <c r="A855" s="7">
        <v>5.30007844E8</v>
      </c>
      <c r="B855" s="6" t="s">
        <v>1010</v>
      </c>
      <c r="C855" s="6" t="s">
        <v>1058</v>
      </c>
      <c r="D855" s="3">
        <v>1.0</v>
      </c>
      <c r="E855" s="3">
        <v>158.0</v>
      </c>
      <c r="F855" s="3">
        <v>213.0</v>
      </c>
      <c r="G855" s="3">
        <v>3.0</v>
      </c>
      <c r="H855" s="3" t="s">
        <v>1465</v>
      </c>
      <c r="I855" s="6">
        <v>19.0</v>
      </c>
      <c r="J855" s="6">
        <v>17.0</v>
      </c>
      <c r="K855" s="6">
        <v>16.0</v>
      </c>
      <c r="L855" s="6">
        <v>19.0</v>
      </c>
      <c r="M855" s="6">
        <v>20.0</v>
      </c>
      <c r="N855" s="6">
        <v>33.0</v>
      </c>
      <c r="O855" s="6"/>
      <c r="P855" s="6">
        <v>12.0</v>
      </c>
      <c r="Q855" s="6">
        <v>22.0</v>
      </c>
    </row>
    <row r="856" ht="15.75" customHeight="1">
      <c r="A856" s="7">
        <v>5.30005491E8</v>
      </c>
      <c r="B856" s="6" t="s">
        <v>1010</v>
      </c>
      <c r="C856" s="6" t="s">
        <v>1059</v>
      </c>
      <c r="D856" s="3">
        <v>1.0</v>
      </c>
      <c r="E856" s="3">
        <v>165.0</v>
      </c>
      <c r="F856" s="3">
        <v>213.0</v>
      </c>
      <c r="G856" s="3">
        <v>3.0</v>
      </c>
      <c r="H856" s="3" t="s">
        <v>1465</v>
      </c>
      <c r="I856" s="6">
        <v>23.0</v>
      </c>
      <c r="J856" s="6">
        <v>20.0</v>
      </c>
      <c r="K856" s="6">
        <v>17.0</v>
      </c>
      <c r="L856" s="6">
        <v>18.0</v>
      </c>
      <c r="M856" s="6">
        <v>20.0</v>
      </c>
      <c r="N856" s="6">
        <v>33.0</v>
      </c>
      <c r="O856" s="6"/>
      <c r="P856" s="6">
        <v>11.0</v>
      </c>
      <c r="Q856" s="6">
        <v>23.0</v>
      </c>
    </row>
    <row r="857" ht="15.75" customHeight="1">
      <c r="A857" s="7">
        <v>5.30008541E8</v>
      </c>
      <c r="B857" s="6" t="s">
        <v>1010</v>
      </c>
      <c r="C857" s="6" t="s">
        <v>1060</v>
      </c>
      <c r="D857" s="3">
        <v>1.0</v>
      </c>
      <c r="E857" s="3">
        <v>157.0</v>
      </c>
      <c r="F857" s="3">
        <v>213.0</v>
      </c>
      <c r="G857" s="3">
        <v>3.0</v>
      </c>
      <c r="H857" s="3" t="s">
        <v>1465</v>
      </c>
      <c r="I857" s="6">
        <v>19.0</v>
      </c>
      <c r="J857" s="6">
        <v>17.0</v>
      </c>
      <c r="K857" s="6">
        <v>15.0</v>
      </c>
      <c r="L857" s="6">
        <v>19.0</v>
      </c>
      <c r="M857" s="6">
        <v>17.0</v>
      </c>
      <c r="N857" s="6">
        <v>36.0</v>
      </c>
      <c r="O857" s="6"/>
      <c r="P857" s="6">
        <v>14.0</v>
      </c>
      <c r="Q857" s="6">
        <v>20.0</v>
      </c>
    </row>
    <row r="858" ht="15.75" customHeight="1">
      <c r="A858" s="7">
        <v>5.30008559E8</v>
      </c>
      <c r="B858" s="6" t="s">
        <v>1010</v>
      </c>
      <c r="C858" s="6" t="s">
        <v>1061</v>
      </c>
      <c r="D858" s="3">
        <v>2.0</v>
      </c>
      <c r="E858" s="3">
        <v>134.0</v>
      </c>
      <c r="F858" s="3">
        <v>197.0</v>
      </c>
      <c r="G858" s="3">
        <v>1.0</v>
      </c>
      <c r="H858" s="3" t="s">
        <v>1468</v>
      </c>
      <c r="I858" s="6">
        <v>20.0</v>
      </c>
      <c r="J858" s="6">
        <v>18.0</v>
      </c>
      <c r="K858" s="6">
        <v>0.0</v>
      </c>
      <c r="L858" s="6">
        <v>19.0</v>
      </c>
      <c r="M858" s="6">
        <v>17.0</v>
      </c>
      <c r="N858" s="6">
        <v>25.0</v>
      </c>
      <c r="O858" s="6"/>
      <c r="P858" s="6">
        <v>14.0</v>
      </c>
      <c r="Q858" s="6">
        <v>21.0</v>
      </c>
    </row>
    <row r="859" ht="15.75" customHeight="1">
      <c r="A859" s="7">
        <v>5.30008559E8</v>
      </c>
      <c r="B859" s="6" t="s">
        <v>1010</v>
      </c>
      <c r="C859" s="6" t="s">
        <v>1061</v>
      </c>
      <c r="D859" s="3">
        <v>1.0</v>
      </c>
      <c r="E859" s="3">
        <v>154.0</v>
      </c>
      <c r="F859" s="3">
        <v>213.0</v>
      </c>
      <c r="G859" s="3">
        <v>3.0</v>
      </c>
      <c r="H859" s="3" t="s">
        <v>1465</v>
      </c>
      <c r="I859" s="6">
        <v>19.0</v>
      </c>
      <c r="J859" s="6">
        <v>15.0</v>
      </c>
      <c r="K859" s="6">
        <v>15.0</v>
      </c>
      <c r="L859" s="6">
        <v>18.0</v>
      </c>
      <c r="M859" s="6">
        <v>19.0</v>
      </c>
      <c r="N859" s="6">
        <v>34.0</v>
      </c>
      <c r="O859" s="6"/>
      <c r="P859" s="6">
        <v>11.0</v>
      </c>
      <c r="Q859" s="6">
        <v>23.0</v>
      </c>
    </row>
    <row r="860" ht="15.75" customHeight="1">
      <c r="A860" s="7">
        <v>5.30007869E8</v>
      </c>
      <c r="B860" s="6" t="s">
        <v>1010</v>
      </c>
      <c r="C860" s="6" t="s">
        <v>1062</v>
      </c>
      <c r="D860" s="3">
        <v>1.0</v>
      </c>
      <c r="E860" s="3">
        <v>146.0</v>
      </c>
      <c r="F860" s="3">
        <v>213.0</v>
      </c>
      <c r="G860" s="3">
        <v>3.0</v>
      </c>
      <c r="H860" s="3" t="s">
        <v>1465</v>
      </c>
      <c r="I860" s="6">
        <v>19.0</v>
      </c>
      <c r="J860" s="6">
        <v>15.0</v>
      </c>
      <c r="K860" s="6">
        <v>15.0</v>
      </c>
      <c r="L860" s="6">
        <v>18.0</v>
      </c>
      <c r="M860" s="6">
        <v>16.0</v>
      </c>
      <c r="N860" s="6">
        <v>34.0</v>
      </c>
      <c r="O860" s="6"/>
      <c r="P860" s="6">
        <v>8.0</v>
      </c>
      <c r="Q860" s="6">
        <v>21.0</v>
      </c>
    </row>
    <row r="861" ht="15.75" customHeight="1">
      <c r="A861" s="7">
        <v>5.3000769E8</v>
      </c>
      <c r="B861" s="6" t="s">
        <v>1010</v>
      </c>
      <c r="C861" s="6" t="s">
        <v>1063</v>
      </c>
      <c r="D861" s="3">
        <v>1.0</v>
      </c>
      <c r="E861" s="3">
        <v>162.0</v>
      </c>
      <c r="F861" s="3">
        <v>213.0</v>
      </c>
      <c r="G861" s="3">
        <v>3.0</v>
      </c>
      <c r="H861" s="3" t="s">
        <v>1465</v>
      </c>
      <c r="I861" s="6">
        <v>22.0</v>
      </c>
      <c r="J861" s="6">
        <v>16.0</v>
      </c>
      <c r="K861" s="6">
        <v>15.0</v>
      </c>
      <c r="L861" s="6">
        <v>19.0</v>
      </c>
      <c r="M861" s="6">
        <v>18.0</v>
      </c>
      <c r="N861" s="6">
        <v>39.0</v>
      </c>
      <c r="O861" s="6"/>
      <c r="P861" s="6">
        <v>11.0</v>
      </c>
      <c r="Q861" s="6">
        <v>22.0</v>
      </c>
    </row>
    <row r="862" ht="15.75" customHeight="1">
      <c r="A862" s="7">
        <v>5.30007604E8</v>
      </c>
      <c r="B862" s="6" t="s">
        <v>1010</v>
      </c>
      <c r="C862" s="6" t="s">
        <v>1064</v>
      </c>
      <c r="D862" s="3">
        <v>2.0</v>
      </c>
      <c r="E862" s="3">
        <v>124.0</v>
      </c>
      <c r="F862" s="3">
        <v>197.0</v>
      </c>
      <c r="G862" s="3">
        <v>3.0</v>
      </c>
      <c r="H862" s="3" t="s">
        <v>1465</v>
      </c>
      <c r="I862" s="6">
        <v>19.0</v>
      </c>
      <c r="J862" s="6">
        <v>13.0</v>
      </c>
      <c r="K862" s="6">
        <v>13.0</v>
      </c>
      <c r="L862" s="6">
        <v>16.0</v>
      </c>
      <c r="M862" s="6">
        <v>14.0</v>
      </c>
      <c r="N862" s="6">
        <v>25.0</v>
      </c>
      <c r="O862" s="6"/>
      <c r="P862" s="6">
        <v>8.0</v>
      </c>
      <c r="Q862" s="6">
        <v>16.0</v>
      </c>
    </row>
    <row r="863" ht="15.75" customHeight="1">
      <c r="A863" s="7">
        <v>5.30008132E8</v>
      </c>
      <c r="B863" s="6" t="s">
        <v>1010</v>
      </c>
      <c r="C863" s="6" t="s">
        <v>1065</v>
      </c>
      <c r="D863" s="3">
        <v>1.0</v>
      </c>
      <c r="E863" s="3">
        <v>146.0</v>
      </c>
      <c r="F863" s="3">
        <v>213.0</v>
      </c>
      <c r="G863" s="3">
        <v>3.0</v>
      </c>
      <c r="H863" s="3" t="s">
        <v>1465</v>
      </c>
      <c r="I863" s="6">
        <v>18.0</v>
      </c>
      <c r="J863" s="6">
        <v>16.0</v>
      </c>
      <c r="K863" s="6">
        <v>15.0</v>
      </c>
      <c r="L863" s="6">
        <v>17.0</v>
      </c>
      <c r="M863" s="6">
        <v>15.0</v>
      </c>
      <c r="N863" s="6">
        <v>34.0</v>
      </c>
      <c r="O863" s="6"/>
      <c r="P863" s="6">
        <v>11.0</v>
      </c>
      <c r="Q863" s="6">
        <v>20.0</v>
      </c>
    </row>
    <row r="864" ht="15.75" customHeight="1">
      <c r="A864" s="7">
        <v>5.30008735E8</v>
      </c>
      <c r="B864" s="6" t="s">
        <v>1010</v>
      </c>
      <c r="C864" s="6" t="s">
        <v>1066</v>
      </c>
      <c r="D864" s="3">
        <v>5.0</v>
      </c>
      <c r="E864" s="3">
        <v>144.0</v>
      </c>
      <c r="F864" s="3">
        <v>208.0</v>
      </c>
      <c r="G864" s="3">
        <v>3.0</v>
      </c>
      <c r="H864" s="3" t="s">
        <v>1465</v>
      </c>
      <c r="I864" s="6">
        <v>18.0</v>
      </c>
      <c r="J864" s="6">
        <v>14.0</v>
      </c>
      <c r="K864" s="6">
        <v>14.0</v>
      </c>
      <c r="L864" s="6">
        <v>17.0</v>
      </c>
      <c r="M864" s="6">
        <v>15.0</v>
      </c>
      <c r="N864" s="6">
        <v>35.0</v>
      </c>
      <c r="O864" s="6"/>
      <c r="P864" s="6">
        <v>9.0</v>
      </c>
      <c r="Q864" s="6">
        <v>22.0</v>
      </c>
    </row>
    <row r="865" ht="15.75" customHeight="1">
      <c r="A865" s="7">
        <v>5.30007918E8</v>
      </c>
      <c r="B865" s="6" t="s">
        <v>1010</v>
      </c>
      <c r="C865" s="6" t="s">
        <v>1067</v>
      </c>
      <c r="D865" s="3">
        <v>1.0</v>
      </c>
      <c r="E865" s="3">
        <v>145.0</v>
      </c>
      <c r="F865" s="3">
        <v>213.0</v>
      </c>
      <c r="G865" s="3">
        <v>3.0</v>
      </c>
      <c r="H865" s="3" t="s">
        <v>1465</v>
      </c>
      <c r="I865" s="6">
        <v>24.0</v>
      </c>
      <c r="J865" s="6">
        <v>16.0</v>
      </c>
      <c r="K865" s="6">
        <v>14.0</v>
      </c>
      <c r="L865" s="6">
        <v>17.0</v>
      </c>
      <c r="M865" s="6">
        <v>13.0</v>
      </c>
      <c r="N865" s="6">
        <v>31.0</v>
      </c>
      <c r="O865" s="6"/>
      <c r="P865" s="6">
        <v>10.0</v>
      </c>
      <c r="Q865" s="6">
        <v>20.0</v>
      </c>
    </row>
    <row r="866" ht="15.75" customHeight="1">
      <c r="A866" s="7">
        <v>5.31004902E8</v>
      </c>
      <c r="B866" s="6" t="s">
        <v>1068</v>
      </c>
      <c r="C866" s="6" t="s">
        <v>1069</v>
      </c>
      <c r="D866" s="3">
        <v>1.0</v>
      </c>
      <c r="E866" s="3">
        <v>134.0</v>
      </c>
      <c r="F866" s="3">
        <v>213.0</v>
      </c>
      <c r="G866" s="3">
        <v>1.0</v>
      </c>
      <c r="H866" s="3" t="s">
        <v>1468</v>
      </c>
      <c r="I866" s="6">
        <v>23.0</v>
      </c>
      <c r="J866" s="6">
        <v>15.0</v>
      </c>
      <c r="K866" s="6">
        <v>14.0</v>
      </c>
      <c r="L866" s="6">
        <v>0.0</v>
      </c>
      <c r="M866" s="6">
        <v>16.0</v>
      </c>
      <c r="N866" s="6">
        <v>33.0</v>
      </c>
      <c r="O866" s="6"/>
      <c r="P866" s="6">
        <v>11.0</v>
      </c>
      <c r="Q866" s="6">
        <v>22.0</v>
      </c>
    </row>
    <row r="867" ht="15.75" customHeight="1">
      <c r="A867" s="7">
        <v>5.31004853E8</v>
      </c>
      <c r="B867" s="6" t="s">
        <v>1068</v>
      </c>
      <c r="C867" s="6" t="s">
        <v>1070</v>
      </c>
      <c r="D867" s="3">
        <v>6.0</v>
      </c>
      <c r="E867" s="3">
        <v>121.0</v>
      </c>
      <c r="F867" s="3">
        <v>192.0</v>
      </c>
      <c r="G867" s="3">
        <v>3.0</v>
      </c>
      <c r="H867" s="3" t="s">
        <v>1465</v>
      </c>
      <c r="I867" s="6">
        <v>17.0</v>
      </c>
      <c r="J867" s="6">
        <v>16.0</v>
      </c>
      <c r="K867" s="6">
        <v>10.0</v>
      </c>
      <c r="L867" s="6">
        <v>18.0</v>
      </c>
      <c r="M867" s="6">
        <v>13.0</v>
      </c>
      <c r="N867" s="6">
        <v>18.0</v>
      </c>
      <c r="O867" s="6"/>
      <c r="P867" s="6">
        <v>10.0</v>
      </c>
      <c r="Q867" s="6">
        <v>19.0</v>
      </c>
    </row>
    <row r="868" ht="15.75" customHeight="1">
      <c r="A868" s="7">
        <v>5.31004892E8</v>
      </c>
      <c r="B868" s="6" t="s">
        <v>1068</v>
      </c>
      <c r="C868" s="6" t="s">
        <v>1071</v>
      </c>
      <c r="D868" s="3">
        <v>1.0</v>
      </c>
      <c r="E868" s="3">
        <v>173.0</v>
      </c>
      <c r="F868" s="3">
        <v>213.0</v>
      </c>
      <c r="G868" s="3">
        <v>3.0</v>
      </c>
      <c r="H868" s="3" t="s">
        <v>1465</v>
      </c>
      <c r="I868" s="6">
        <v>26.0</v>
      </c>
      <c r="J868" s="6">
        <v>16.0</v>
      </c>
      <c r="K868" s="6">
        <v>16.0</v>
      </c>
      <c r="L868" s="6">
        <v>21.0</v>
      </c>
      <c r="M868" s="6">
        <v>17.0</v>
      </c>
      <c r="N868" s="6">
        <v>38.0</v>
      </c>
      <c r="O868" s="6"/>
      <c r="P868" s="6">
        <v>12.0</v>
      </c>
      <c r="Q868" s="6">
        <v>27.0</v>
      </c>
    </row>
    <row r="869" ht="15.75" customHeight="1">
      <c r="A869" s="7">
        <v>5.31004839E8</v>
      </c>
      <c r="B869" s="6" t="s">
        <v>1068</v>
      </c>
      <c r="C869" s="6" t="s">
        <v>1072</v>
      </c>
      <c r="D869" s="3">
        <v>5.0</v>
      </c>
      <c r="E869" s="3">
        <v>143.0</v>
      </c>
      <c r="F869" s="3">
        <v>208.0</v>
      </c>
      <c r="G869" s="3">
        <v>3.0</v>
      </c>
      <c r="H869" s="3" t="s">
        <v>1465</v>
      </c>
      <c r="I869" s="6">
        <v>25.0</v>
      </c>
      <c r="J869" s="6">
        <v>15.0</v>
      </c>
      <c r="K869" s="6">
        <v>11.0</v>
      </c>
      <c r="L869" s="6">
        <v>19.0</v>
      </c>
      <c r="M869" s="6">
        <v>13.0</v>
      </c>
      <c r="N869" s="6">
        <v>31.0</v>
      </c>
      <c r="O869" s="6"/>
      <c r="P869" s="6">
        <v>9.0</v>
      </c>
      <c r="Q869" s="6">
        <v>20.0</v>
      </c>
    </row>
    <row r="870" ht="15.75" customHeight="1">
      <c r="A870" s="7">
        <v>5.31004797E8</v>
      </c>
      <c r="B870" s="6" t="s">
        <v>1068</v>
      </c>
      <c r="C870" s="6" t="s">
        <v>1073</v>
      </c>
      <c r="D870" s="3">
        <v>1.0</v>
      </c>
      <c r="E870" s="3">
        <v>166.0</v>
      </c>
      <c r="F870" s="3">
        <v>213.0</v>
      </c>
      <c r="G870" s="3">
        <v>3.0</v>
      </c>
      <c r="H870" s="3" t="s">
        <v>1465</v>
      </c>
      <c r="I870" s="6">
        <v>24.0</v>
      </c>
      <c r="J870" s="6">
        <v>18.0</v>
      </c>
      <c r="K870" s="6">
        <v>16.0</v>
      </c>
      <c r="L870" s="6">
        <v>16.0</v>
      </c>
      <c r="M870" s="6">
        <v>19.0</v>
      </c>
      <c r="N870" s="6">
        <v>35.0</v>
      </c>
      <c r="O870" s="6"/>
      <c r="P870" s="6">
        <v>13.0</v>
      </c>
      <c r="Q870" s="6">
        <v>25.0</v>
      </c>
    </row>
    <row r="871" ht="15.75" customHeight="1">
      <c r="A871" s="7">
        <v>5.31004807E8</v>
      </c>
      <c r="B871" s="6" t="s">
        <v>1068</v>
      </c>
      <c r="C871" s="6" t="s">
        <v>1074</v>
      </c>
      <c r="D871" s="3">
        <v>5.0</v>
      </c>
      <c r="E871" s="3">
        <v>155.0</v>
      </c>
      <c r="F871" s="3">
        <v>208.0</v>
      </c>
      <c r="G871" s="3">
        <v>3.0</v>
      </c>
      <c r="H871" s="3" t="s">
        <v>1465</v>
      </c>
      <c r="I871" s="6">
        <v>27.0</v>
      </c>
      <c r="J871" s="6">
        <v>15.0</v>
      </c>
      <c r="K871" s="6">
        <v>16.0</v>
      </c>
      <c r="L871" s="6">
        <v>18.0</v>
      </c>
      <c r="M871" s="6">
        <v>15.0</v>
      </c>
      <c r="N871" s="6">
        <v>32.0</v>
      </c>
      <c r="O871" s="6"/>
      <c r="P871" s="6">
        <v>11.0</v>
      </c>
      <c r="Q871" s="6">
        <v>21.0</v>
      </c>
    </row>
    <row r="872" ht="15.75" customHeight="1">
      <c r="A872" s="7">
        <v>5.3100486E8</v>
      </c>
      <c r="B872" s="6" t="s">
        <v>1068</v>
      </c>
      <c r="C872" s="6" t="s">
        <v>1075</v>
      </c>
      <c r="D872" s="3">
        <v>5.0</v>
      </c>
      <c r="E872" s="3">
        <v>131.0</v>
      </c>
      <c r="F872" s="3">
        <v>208.0</v>
      </c>
      <c r="G872" s="3">
        <v>2.0</v>
      </c>
      <c r="H872" s="3" t="s">
        <v>1467</v>
      </c>
      <c r="I872" s="6">
        <v>19.0</v>
      </c>
      <c r="J872" s="6">
        <v>14.0</v>
      </c>
      <c r="K872" s="6">
        <v>13.0</v>
      </c>
      <c r="L872" s="6">
        <v>17.0</v>
      </c>
      <c r="M872" s="6">
        <v>11.0</v>
      </c>
      <c r="N872" s="6">
        <v>31.0</v>
      </c>
      <c r="O872" s="6"/>
      <c r="P872" s="6">
        <v>11.0</v>
      </c>
      <c r="Q872" s="6">
        <v>15.0</v>
      </c>
    </row>
    <row r="873" ht="15.75" customHeight="1">
      <c r="A873" s="7">
        <v>5.31004934E8</v>
      </c>
      <c r="B873" s="6" t="s">
        <v>1068</v>
      </c>
      <c r="C873" s="6" t="s">
        <v>1076</v>
      </c>
      <c r="D873" s="3">
        <v>1.0</v>
      </c>
      <c r="E873" s="3">
        <v>149.0</v>
      </c>
      <c r="F873" s="3">
        <v>213.0</v>
      </c>
      <c r="G873" s="3">
        <v>3.0</v>
      </c>
      <c r="H873" s="3" t="s">
        <v>1465</v>
      </c>
      <c r="I873" s="6">
        <v>23.0</v>
      </c>
      <c r="J873" s="6">
        <v>18.0</v>
      </c>
      <c r="K873" s="6">
        <v>15.0</v>
      </c>
      <c r="L873" s="6">
        <v>20.0</v>
      </c>
      <c r="M873" s="6">
        <v>17.0</v>
      </c>
      <c r="N873" s="6">
        <v>31.0</v>
      </c>
      <c r="O873" s="6"/>
      <c r="P873" s="6">
        <v>9.0</v>
      </c>
      <c r="Q873" s="6">
        <v>16.0</v>
      </c>
    </row>
    <row r="874" ht="15.75" customHeight="1">
      <c r="A874" s="7">
        <v>5.3100491E8</v>
      </c>
      <c r="B874" s="6" t="s">
        <v>1068</v>
      </c>
      <c r="C874" s="6" t="s">
        <v>1077</v>
      </c>
      <c r="D874" s="3">
        <v>1.0</v>
      </c>
      <c r="E874" s="3">
        <v>164.0</v>
      </c>
      <c r="F874" s="3">
        <v>213.0</v>
      </c>
      <c r="G874" s="3">
        <v>3.0</v>
      </c>
      <c r="H874" s="3" t="s">
        <v>1465</v>
      </c>
      <c r="I874" s="6">
        <v>30.0</v>
      </c>
      <c r="J874" s="6">
        <v>15.0</v>
      </c>
      <c r="K874" s="6">
        <v>16.0</v>
      </c>
      <c r="L874" s="6">
        <v>18.0</v>
      </c>
      <c r="M874" s="6">
        <v>17.0</v>
      </c>
      <c r="N874" s="6">
        <v>33.0</v>
      </c>
      <c r="O874" s="6"/>
      <c r="P874" s="6">
        <v>13.0</v>
      </c>
      <c r="Q874" s="6">
        <v>22.0</v>
      </c>
    </row>
    <row r="875" ht="15.75" customHeight="1">
      <c r="A875" s="7">
        <v>5.31004814E8</v>
      </c>
      <c r="B875" s="6" t="s">
        <v>1068</v>
      </c>
      <c r="C875" s="6" t="s">
        <v>1078</v>
      </c>
      <c r="D875" s="3">
        <v>2.0</v>
      </c>
      <c r="E875" s="3">
        <v>141.0</v>
      </c>
      <c r="F875" s="3">
        <v>197.0</v>
      </c>
      <c r="G875" s="3">
        <v>3.0</v>
      </c>
      <c r="H875" s="3" t="s">
        <v>1465</v>
      </c>
      <c r="I875" s="6">
        <v>22.0</v>
      </c>
      <c r="J875" s="6">
        <v>15.0</v>
      </c>
      <c r="K875" s="6">
        <v>13.0</v>
      </c>
      <c r="L875" s="6">
        <v>18.0</v>
      </c>
      <c r="M875" s="6">
        <v>17.0</v>
      </c>
      <c r="N875" s="6">
        <v>27.0</v>
      </c>
      <c r="O875" s="6"/>
      <c r="P875" s="6">
        <v>11.0</v>
      </c>
      <c r="Q875" s="6">
        <v>18.0</v>
      </c>
    </row>
    <row r="876" ht="15.75" customHeight="1">
      <c r="A876" s="7">
        <v>5.31004846E8</v>
      </c>
      <c r="B876" s="6" t="s">
        <v>1068</v>
      </c>
      <c r="C876" s="6" t="s">
        <v>1079</v>
      </c>
      <c r="D876" s="3">
        <v>2.0</v>
      </c>
      <c r="E876" s="3">
        <v>116.0</v>
      </c>
      <c r="F876" s="3">
        <v>197.0</v>
      </c>
      <c r="G876" s="3">
        <v>3.0</v>
      </c>
      <c r="H876" s="3" t="s">
        <v>1465</v>
      </c>
      <c r="I876" s="6">
        <v>17.0</v>
      </c>
      <c r="J876" s="6">
        <v>12.0</v>
      </c>
      <c r="K876" s="6">
        <v>9.0</v>
      </c>
      <c r="L876" s="6">
        <v>15.0</v>
      </c>
      <c r="M876" s="6">
        <v>11.0</v>
      </c>
      <c r="N876" s="6">
        <v>25.0</v>
      </c>
      <c r="O876" s="6"/>
      <c r="P876" s="6">
        <v>10.0</v>
      </c>
      <c r="Q876" s="6">
        <v>17.0</v>
      </c>
    </row>
    <row r="877" ht="15.75" customHeight="1">
      <c r="A877" s="7">
        <v>5.31004941E8</v>
      </c>
      <c r="B877" s="6" t="s">
        <v>1068</v>
      </c>
      <c r="C877" s="6" t="s">
        <v>1080</v>
      </c>
      <c r="D877" s="3">
        <v>1.0</v>
      </c>
      <c r="E877" s="3">
        <v>162.0</v>
      </c>
      <c r="F877" s="3">
        <v>213.0</v>
      </c>
      <c r="G877" s="3">
        <v>3.0</v>
      </c>
      <c r="H877" s="3" t="s">
        <v>1465</v>
      </c>
      <c r="I877" s="6">
        <v>27.0</v>
      </c>
      <c r="J877" s="6">
        <v>15.0</v>
      </c>
      <c r="K877" s="6">
        <v>16.0</v>
      </c>
      <c r="L877" s="6">
        <v>19.0</v>
      </c>
      <c r="M877" s="6">
        <v>17.0</v>
      </c>
      <c r="N877" s="6">
        <v>36.0</v>
      </c>
      <c r="O877" s="6"/>
      <c r="P877" s="6">
        <v>10.0</v>
      </c>
      <c r="Q877" s="6">
        <v>22.0</v>
      </c>
    </row>
    <row r="878" ht="15.75" customHeight="1">
      <c r="A878" s="7">
        <v>5.31010864E8</v>
      </c>
      <c r="B878" s="6" t="s">
        <v>1068</v>
      </c>
      <c r="C878" s="6" t="s">
        <v>1081</v>
      </c>
      <c r="D878" s="3">
        <v>1.0</v>
      </c>
      <c r="E878" s="3">
        <v>158.0</v>
      </c>
      <c r="F878" s="3">
        <v>213.0</v>
      </c>
      <c r="G878" s="3">
        <v>3.0</v>
      </c>
      <c r="H878" s="3" t="s">
        <v>1465</v>
      </c>
      <c r="I878" s="6">
        <v>28.0</v>
      </c>
      <c r="J878" s="6">
        <v>14.0</v>
      </c>
      <c r="K878" s="6">
        <v>16.0</v>
      </c>
      <c r="L878" s="6">
        <v>17.0</v>
      </c>
      <c r="M878" s="6">
        <v>14.0</v>
      </c>
      <c r="N878" s="6">
        <v>35.0</v>
      </c>
      <c r="O878" s="6"/>
      <c r="P878" s="6">
        <v>11.0</v>
      </c>
      <c r="Q878" s="6">
        <v>23.0</v>
      </c>
    </row>
    <row r="879" ht="15.75" customHeight="1">
      <c r="A879" s="7">
        <v>5.31004927E8</v>
      </c>
      <c r="B879" s="6" t="s">
        <v>1068</v>
      </c>
      <c r="C879" s="6" t="s">
        <v>1082</v>
      </c>
      <c r="D879" s="3">
        <v>1.0</v>
      </c>
      <c r="E879" s="3">
        <v>150.0</v>
      </c>
      <c r="F879" s="3">
        <v>213.0</v>
      </c>
      <c r="G879" s="3">
        <v>3.0</v>
      </c>
      <c r="H879" s="3" t="s">
        <v>1465</v>
      </c>
      <c r="I879" s="6">
        <v>20.0</v>
      </c>
      <c r="J879" s="6">
        <v>14.0</v>
      </c>
      <c r="K879" s="6">
        <v>12.0</v>
      </c>
      <c r="L879" s="6">
        <v>20.0</v>
      </c>
      <c r="M879" s="6">
        <v>16.0</v>
      </c>
      <c r="N879" s="6">
        <v>35.0</v>
      </c>
      <c r="O879" s="6"/>
      <c r="P879" s="6">
        <v>12.0</v>
      </c>
      <c r="Q879" s="6">
        <v>21.0</v>
      </c>
    </row>
    <row r="880" ht="15.75" customHeight="1">
      <c r="A880" s="7">
        <v>5.31004821E8</v>
      </c>
      <c r="B880" s="6" t="s">
        <v>1068</v>
      </c>
      <c r="C880" s="6" t="s">
        <v>1083</v>
      </c>
      <c r="D880" s="3">
        <v>1.0</v>
      </c>
      <c r="E880" s="3">
        <v>197.0</v>
      </c>
      <c r="F880" s="3">
        <v>213.0</v>
      </c>
      <c r="G880" s="3">
        <v>4.0</v>
      </c>
      <c r="H880" s="3" t="s">
        <v>1466</v>
      </c>
      <c r="I880" s="6">
        <v>28.0</v>
      </c>
      <c r="J880" s="6">
        <v>18.0</v>
      </c>
      <c r="K880" s="6">
        <v>19.0</v>
      </c>
      <c r="L880" s="6">
        <v>22.0</v>
      </c>
      <c r="M880" s="6">
        <v>21.0</v>
      </c>
      <c r="N880" s="6">
        <v>48.0</v>
      </c>
      <c r="O880" s="6"/>
      <c r="P880" s="6">
        <v>13.0</v>
      </c>
      <c r="Q880" s="6">
        <v>28.0</v>
      </c>
    </row>
    <row r="881" ht="15.75" customHeight="1">
      <c r="A881" s="7">
        <v>5.31004765E8</v>
      </c>
      <c r="B881" s="6" t="s">
        <v>1068</v>
      </c>
      <c r="C881" s="6" t="s">
        <v>1084</v>
      </c>
      <c r="D881" s="3">
        <v>1.0</v>
      </c>
      <c r="E881" s="3">
        <v>148.0</v>
      </c>
      <c r="F881" s="3">
        <v>213.0</v>
      </c>
      <c r="G881" s="3">
        <v>3.0</v>
      </c>
      <c r="H881" s="3" t="s">
        <v>1465</v>
      </c>
      <c r="I881" s="6">
        <v>23.0</v>
      </c>
      <c r="J881" s="6">
        <v>15.0</v>
      </c>
      <c r="K881" s="6">
        <v>12.0</v>
      </c>
      <c r="L881" s="6">
        <v>19.0</v>
      </c>
      <c r="M881" s="6">
        <v>14.0</v>
      </c>
      <c r="N881" s="6">
        <v>33.0</v>
      </c>
      <c r="O881" s="6"/>
      <c r="P881" s="6">
        <v>12.0</v>
      </c>
      <c r="Q881" s="6">
        <v>20.0</v>
      </c>
    </row>
    <row r="882" ht="15.75" customHeight="1">
      <c r="A882" s="7">
        <v>5.31004885E8</v>
      </c>
      <c r="B882" s="6" t="s">
        <v>1068</v>
      </c>
      <c r="C882" s="6" t="s">
        <v>1085</v>
      </c>
      <c r="D882" s="3">
        <v>1.0</v>
      </c>
      <c r="E882" s="3">
        <v>168.0</v>
      </c>
      <c r="F882" s="3">
        <v>213.0</v>
      </c>
      <c r="G882" s="3">
        <v>3.0</v>
      </c>
      <c r="H882" s="3" t="s">
        <v>1465</v>
      </c>
      <c r="I882" s="6">
        <v>25.0</v>
      </c>
      <c r="J882" s="6">
        <v>17.0</v>
      </c>
      <c r="K882" s="6">
        <v>13.0</v>
      </c>
      <c r="L882" s="6">
        <v>19.0</v>
      </c>
      <c r="M882" s="6">
        <v>17.0</v>
      </c>
      <c r="N882" s="6">
        <v>38.0</v>
      </c>
      <c r="O882" s="6"/>
      <c r="P882" s="6">
        <v>14.0</v>
      </c>
      <c r="Q882" s="6">
        <v>25.0</v>
      </c>
    </row>
    <row r="883" ht="15.75" customHeight="1">
      <c r="A883" s="7">
        <v>5.31004772E8</v>
      </c>
      <c r="B883" s="6" t="s">
        <v>1068</v>
      </c>
      <c r="C883" s="6" t="s">
        <v>1086</v>
      </c>
      <c r="D883" s="3">
        <v>1.0</v>
      </c>
      <c r="E883" s="3">
        <v>171.0</v>
      </c>
      <c r="F883" s="3">
        <v>213.0</v>
      </c>
      <c r="G883" s="3">
        <v>3.0</v>
      </c>
      <c r="H883" s="3" t="s">
        <v>1465</v>
      </c>
      <c r="I883" s="6">
        <v>27.0</v>
      </c>
      <c r="J883" s="6">
        <v>18.0</v>
      </c>
      <c r="K883" s="6">
        <v>14.0</v>
      </c>
      <c r="L883" s="6">
        <v>20.0</v>
      </c>
      <c r="M883" s="6">
        <v>16.0</v>
      </c>
      <c r="N883" s="6">
        <v>37.0</v>
      </c>
      <c r="O883" s="6"/>
      <c r="P883" s="6">
        <v>12.0</v>
      </c>
      <c r="Q883" s="6">
        <v>27.0</v>
      </c>
    </row>
    <row r="884" ht="15.75" customHeight="1">
      <c r="A884" s="7">
        <v>5.3200069E8</v>
      </c>
      <c r="B884" s="6" t="s">
        <v>1087</v>
      </c>
      <c r="C884" s="6" t="s">
        <v>1088</v>
      </c>
      <c r="D884" s="3">
        <v>6.0</v>
      </c>
      <c r="E884" s="3">
        <v>86.0</v>
      </c>
      <c r="F884" s="3">
        <v>192.0</v>
      </c>
      <c r="G884" s="3">
        <v>1.0</v>
      </c>
      <c r="H884" s="3" t="s">
        <v>1468</v>
      </c>
      <c r="I884" s="6">
        <v>20.0</v>
      </c>
      <c r="J884" s="6">
        <v>16.0</v>
      </c>
      <c r="K884" s="6">
        <v>9.0</v>
      </c>
      <c r="L884" s="6">
        <v>11.0</v>
      </c>
      <c r="M884" s="6">
        <v>6.0</v>
      </c>
      <c r="N884" s="6">
        <v>0.0</v>
      </c>
      <c r="O884" s="6"/>
      <c r="P884" s="6">
        <v>8.0</v>
      </c>
      <c r="Q884" s="6">
        <v>16.0</v>
      </c>
    </row>
    <row r="885" ht="15.75" customHeight="1">
      <c r="A885" s="7">
        <v>5.32000516E8</v>
      </c>
      <c r="B885" s="6" t="s">
        <v>1087</v>
      </c>
      <c r="C885" s="6" t="s">
        <v>1089</v>
      </c>
      <c r="D885" s="3">
        <v>1.0</v>
      </c>
      <c r="E885" s="3">
        <v>137.0</v>
      </c>
      <c r="F885" s="3">
        <v>213.0</v>
      </c>
      <c r="G885" s="3">
        <v>3.0</v>
      </c>
      <c r="H885" s="3" t="s">
        <v>1465</v>
      </c>
      <c r="I885" s="6">
        <v>18.0</v>
      </c>
      <c r="J885" s="6">
        <v>12.0</v>
      </c>
      <c r="K885" s="6">
        <v>12.0</v>
      </c>
      <c r="L885" s="6">
        <v>19.0</v>
      </c>
      <c r="M885" s="6">
        <v>14.0</v>
      </c>
      <c r="N885" s="6">
        <v>30.0</v>
      </c>
      <c r="O885" s="6"/>
      <c r="P885" s="6">
        <v>13.0</v>
      </c>
      <c r="Q885" s="6">
        <v>19.0</v>
      </c>
    </row>
    <row r="886" ht="15.75" customHeight="1">
      <c r="A886" s="7">
        <v>5.32000516E8</v>
      </c>
      <c r="B886" s="6" t="s">
        <v>1087</v>
      </c>
      <c r="C886" s="6" t="s">
        <v>1089</v>
      </c>
      <c r="D886" s="3">
        <v>2.0</v>
      </c>
      <c r="E886" s="3">
        <v>116.0</v>
      </c>
      <c r="F886" s="3">
        <v>197.0</v>
      </c>
      <c r="G886" s="3">
        <v>1.0</v>
      </c>
      <c r="H886" s="3" t="s">
        <v>1468</v>
      </c>
      <c r="I886" s="6">
        <v>22.0</v>
      </c>
      <c r="J886" s="6">
        <v>21.0</v>
      </c>
      <c r="K886" s="6">
        <v>13.0</v>
      </c>
      <c r="L886" s="6">
        <v>18.0</v>
      </c>
      <c r="M886" s="6">
        <v>14.0</v>
      </c>
      <c r="N886" s="6">
        <v>0.0</v>
      </c>
      <c r="O886" s="6"/>
      <c r="P886" s="6">
        <v>14.0</v>
      </c>
      <c r="Q886" s="6">
        <v>14.0</v>
      </c>
    </row>
    <row r="887" ht="15.75" customHeight="1">
      <c r="A887" s="7">
        <v>5.32000636E8</v>
      </c>
      <c r="B887" s="6" t="s">
        <v>1087</v>
      </c>
      <c r="C887" s="6" t="s">
        <v>1090</v>
      </c>
      <c r="D887" s="3">
        <v>1.0</v>
      </c>
      <c r="E887" s="3">
        <v>157.0</v>
      </c>
      <c r="F887" s="3">
        <v>213.0</v>
      </c>
      <c r="G887" s="3">
        <v>2.0</v>
      </c>
      <c r="H887" s="3" t="s">
        <v>1467</v>
      </c>
      <c r="I887" s="6">
        <v>23.0</v>
      </c>
      <c r="J887" s="6">
        <v>19.0</v>
      </c>
      <c r="K887" s="6">
        <v>7.0</v>
      </c>
      <c r="L887" s="6">
        <v>19.0</v>
      </c>
      <c r="M887" s="6">
        <v>20.0</v>
      </c>
      <c r="N887" s="6">
        <v>37.0</v>
      </c>
      <c r="O887" s="6"/>
      <c r="P887" s="6">
        <v>13.0</v>
      </c>
      <c r="Q887" s="6">
        <v>19.0</v>
      </c>
    </row>
    <row r="888" ht="15.75" customHeight="1">
      <c r="A888" s="7">
        <v>5.32000636E8</v>
      </c>
      <c r="B888" s="6" t="s">
        <v>1087</v>
      </c>
      <c r="C888" s="6" t="s">
        <v>1090</v>
      </c>
      <c r="D888" s="3">
        <v>2.0</v>
      </c>
      <c r="E888" s="3">
        <v>76.0</v>
      </c>
      <c r="F888" s="3">
        <v>197.0</v>
      </c>
      <c r="G888" s="3">
        <v>1.0</v>
      </c>
      <c r="H888" s="3" t="s">
        <v>1468</v>
      </c>
      <c r="I888" s="6">
        <v>0.0</v>
      </c>
      <c r="J888" s="6">
        <v>13.0</v>
      </c>
      <c r="K888" s="6">
        <v>5.0</v>
      </c>
      <c r="L888" s="6">
        <v>17.0</v>
      </c>
      <c r="M888" s="6">
        <v>14.0</v>
      </c>
      <c r="N888" s="6">
        <v>0.0</v>
      </c>
      <c r="O888" s="6"/>
      <c r="P888" s="6">
        <v>12.0</v>
      </c>
      <c r="Q888" s="6">
        <v>15.0</v>
      </c>
    </row>
    <row r="889" ht="15.75" customHeight="1">
      <c r="A889" s="7">
        <v>5.32000611E8</v>
      </c>
      <c r="B889" s="6" t="s">
        <v>1087</v>
      </c>
      <c r="C889" s="6" t="s">
        <v>1091</v>
      </c>
      <c r="D889" s="3">
        <v>2.0</v>
      </c>
      <c r="E889" s="3">
        <v>50.0</v>
      </c>
      <c r="F889" s="3">
        <v>197.0</v>
      </c>
      <c r="G889" s="3">
        <v>1.0</v>
      </c>
      <c r="H889" s="3" t="s">
        <v>1468</v>
      </c>
      <c r="I889" s="6">
        <v>13.0</v>
      </c>
      <c r="J889" s="6">
        <v>0.0</v>
      </c>
      <c r="K889" s="6">
        <v>9.0</v>
      </c>
      <c r="L889" s="6">
        <v>12.0</v>
      </c>
      <c r="M889" s="6">
        <v>10.0</v>
      </c>
      <c r="N889" s="6">
        <v>0.0</v>
      </c>
      <c r="O889" s="6"/>
      <c r="P889" s="6">
        <v>6.0</v>
      </c>
      <c r="Q889" s="6">
        <v>0.0</v>
      </c>
    </row>
    <row r="890" ht="15.75" customHeight="1">
      <c r="A890" s="7">
        <v>5.32000001E8</v>
      </c>
      <c r="B890" s="6" t="s">
        <v>1087</v>
      </c>
      <c r="C890" s="6" t="s">
        <v>1092</v>
      </c>
      <c r="D890" s="3">
        <v>1.0</v>
      </c>
      <c r="E890" s="3">
        <v>114.0</v>
      </c>
      <c r="F890" s="3">
        <v>213.0</v>
      </c>
      <c r="G890" s="3">
        <v>2.0</v>
      </c>
      <c r="H890" s="3" t="s">
        <v>1467</v>
      </c>
      <c r="I890" s="6">
        <v>9.0</v>
      </c>
      <c r="J890" s="6">
        <v>9.0</v>
      </c>
      <c r="K890" s="6">
        <v>7.0</v>
      </c>
      <c r="L890" s="6">
        <v>12.0</v>
      </c>
      <c r="M890" s="6">
        <v>20.0</v>
      </c>
      <c r="N890" s="6">
        <v>35.0</v>
      </c>
      <c r="O890" s="6"/>
      <c r="P890" s="6">
        <v>9.0</v>
      </c>
      <c r="Q890" s="6">
        <v>13.0</v>
      </c>
    </row>
    <row r="891" ht="15.75" customHeight="1">
      <c r="A891" s="7">
        <v>5.32010169E8</v>
      </c>
      <c r="B891" s="6" t="s">
        <v>1087</v>
      </c>
      <c r="C891" s="6" t="s">
        <v>1093</v>
      </c>
      <c r="D891" s="3">
        <v>6.0</v>
      </c>
      <c r="E891" s="3">
        <v>105.0</v>
      </c>
      <c r="F891" s="3">
        <v>192.0</v>
      </c>
      <c r="G891" s="3">
        <v>2.0</v>
      </c>
      <c r="H891" s="3" t="s">
        <v>1467</v>
      </c>
      <c r="I891" s="6">
        <v>15.0</v>
      </c>
      <c r="J891" s="6">
        <v>15.0</v>
      </c>
      <c r="K891" s="6">
        <v>11.0</v>
      </c>
      <c r="L891" s="6">
        <v>15.0</v>
      </c>
      <c r="M891" s="6">
        <v>9.0</v>
      </c>
      <c r="N891" s="6">
        <v>18.0</v>
      </c>
      <c r="O891" s="6"/>
      <c r="P891" s="6">
        <v>7.0</v>
      </c>
      <c r="Q891" s="6">
        <v>15.0</v>
      </c>
    </row>
    <row r="892" ht="15.75" customHeight="1">
      <c r="A892" s="7">
        <v>5.32000643E8</v>
      </c>
      <c r="B892" s="6" t="s">
        <v>1087</v>
      </c>
      <c r="C892" s="6" t="s">
        <v>1094</v>
      </c>
      <c r="D892" s="3">
        <v>1.0</v>
      </c>
      <c r="E892" s="3">
        <v>43.0</v>
      </c>
      <c r="F892" s="3">
        <v>213.0</v>
      </c>
      <c r="G892" s="3">
        <v>1.0</v>
      </c>
      <c r="H892" s="3" t="s">
        <v>1468</v>
      </c>
      <c r="I892" s="6">
        <v>9.0</v>
      </c>
      <c r="J892" s="6">
        <v>12.0</v>
      </c>
      <c r="K892" s="6">
        <v>0.0</v>
      </c>
      <c r="L892" s="6">
        <v>9.0</v>
      </c>
      <c r="M892" s="6">
        <v>8.0</v>
      </c>
      <c r="N892" s="6">
        <v>0.0</v>
      </c>
      <c r="O892" s="6"/>
      <c r="P892" s="6">
        <v>5.0</v>
      </c>
      <c r="Q892" s="6">
        <v>0.0</v>
      </c>
    </row>
    <row r="893" ht="15.75" customHeight="1">
      <c r="A893" s="7">
        <v>5.32000481E8</v>
      </c>
      <c r="B893" s="6" t="s">
        <v>1087</v>
      </c>
      <c r="C893" s="6" t="s">
        <v>1095</v>
      </c>
      <c r="D893" s="3">
        <v>11.0</v>
      </c>
      <c r="E893" s="3">
        <v>134.0</v>
      </c>
      <c r="F893" s="3">
        <v>210.0</v>
      </c>
      <c r="G893" s="3">
        <v>3.0</v>
      </c>
      <c r="H893" s="3" t="s">
        <v>1465</v>
      </c>
      <c r="I893" s="6">
        <v>22.0</v>
      </c>
      <c r="J893" s="6">
        <v>18.0</v>
      </c>
      <c r="K893" s="6">
        <v>14.0</v>
      </c>
      <c r="L893" s="6">
        <v>14.0</v>
      </c>
      <c r="M893" s="6">
        <v>13.0</v>
      </c>
      <c r="N893" s="6">
        <v>27.0</v>
      </c>
      <c r="O893" s="6"/>
      <c r="P893" s="6">
        <v>10.0</v>
      </c>
      <c r="Q893" s="6">
        <v>16.0</v>
      </c>
    </row>
    <row r="894" ht="15.75" customHeight="1">
      <c r="A894" s="7">
        <v>5.3200028E8</v>
      </c>
      <c r="B894" s="6" t="s">
        <v>1087</v>
      </c>
      <c r="C894" s="6" t="s">
        <v>1096</v>
      </c>
      <c r="D894" s="3">
        <v>2.0</v>
      </c>
      <c r="E894" s="3">
        <v>96.0</v>
      </c>
      <c r="F894" s="3">
        <v>197.0</v>
      </c>
      <c r="G894" s="3">
        <v>1.0</v>
      </c>
      <c r="H894" s="3" t="s">
        <v>1468</v>
      </c>
      <c r="I894" s="6">
        <v>20.0</v>
      </c>
      <c r="J894" s="6">
        <v>13.0</v>
      </c>
      <c r="K894" s="6">
        <v>12.0</v>
      </c>
      <c r="L894" s="6">
        <v>15.0</v>
      </c>
      <c r="M894" s="6">
        <v>11.0</v>
      </c>
      <c r="N894" s="6">
        <v>0.0</v>
      </c>
      <c r="O894" s="6"/>
      <c r="P894" s="6">
        <v>9.0</v>
      </c>
      <c r="Q894" s="6">
        <v>16.0</v>
      </c>
    </row>
    <row r="895" ht="15.75" customHeight="1">
      <c r="A895" s="7">
        <v>5.32000227E8</v>
      </c>
      <c r="B895" s="6" t="s">
        <v>1087</v>
      </c>
      <c r="C895" s="6" t="s">
        <v>1097</v>
      </c>
      <c r="D895" s="3">
        <v>2.0</v>
      </c>
      <c r="E895" s="3">
        <v>145.0</v>
      </c>
      <c r="F895" s="3">
        <v>197.0</v>
      </c>
      <c r="G895" s="3">
        <v>3.0</v>
      </c>
      <c r="H895" s="3" t="s">
        <v>1465</v>
      </c>
      <c r="I895" s="6">
        <v>20.0</v>
      </c>
      <c r="J895" s="6">
        <v>14.0</v>
      </c>
      <c r="K895" s="6">
        <v>14.0</v>
      </c>
      <c r="L895" s="6">
        <v>21.0</v>
      </c>
      <c r="M895" s="6">
        <v>16.0</v>
      </c>
      <c r="N895" s="6">
        <v>26.0</v>
      </c>
      <c r="O895" s="6"/>
      <c r="P895" s="6">
        <v>13.0</v>
      </c>
      <c r="Q895" s="6">
        <v>21.0</v>
      </c>
    </row>
    <row r="896" ht="15.75" customHeight="1">
      <c r="A896" s="7">
        <v>5.32010803E8</v>
      </c>
      <c r="B896" s="6" t="s">
        <v>1087</v>
      </c>
      <c r="C896" s="6" t="s">
        <v>1098</v>
      </c>
      <c r="D896" s="3">
        <v>6.0</v>
      </c>
      <c r="E896" s="3">
        <v>124.0</v>
      </c>
      <c r="F896" s="3">
        <v>192.0</v>
      </c>
      <c r="G896" s="3">
        <v>1.0</v>
      </c>
      <c r="H896" s="3" t="s">
        <v>1468</v>
      </c>
      <c r="I896" s="6">
        <v>19.0</v>
      </c>
      <c r="J896" s="6">
        <v>16.0</v>
      </c>
      <c r="K896" s="6">
        <v>13.0</v>
      </c>
      <c r="L896" s="6">
        <v>22.0</v>
      </c>
      <c r="M896" s="6">
        <v>18.0</v>
      </c>
      <c r="N896" s="6">
        <v>22.0</v>
      </c>
      <c r="O896" s="6"/>
      <c r="P896" s="6">
        <v>0.0</v>
      </c>
      <c r="Q896" s="6">
        <v>14.0</v>
      </c>
    </row>
    <row r="897" ht="15.75" customHeight="1">
      <c r="A897" s="7">
        <v>5.32000072E8</v>
      </c>
      <c r="B897" s="6" t="s">
        <v>1087</v>
      </c>
      <c r="C897" s="6" t="s">
        <v>1099</v>
      </c>
      <c r="D897" s="3">
        <v>1.0</v>
      </c>
      <c r="E897" s="3">
        <v>155.0</v>
      </c>
      <c r="F897" s="3">
        <v>213.0</v>
      </c>
      <c r="G897" s="3">
        <v>3.0</v>
      </c>
      <c r="H897" s="3" t="s">
        <v>1465</v>
      </c>
      <c r="I897" s="6">
        <v>21.0</v>
      </c>
      <c r="J897" s="6">
        <v>20.0</v>
      </c>
      <c r="K897" s="6">
        <v>12.0</v>
      </c>
      <c r="L897" s="6">
        <v>17.0</v>
      </c>
      <c r="M897" s="6">
        <v>14.0</v>
      </c>
      <c r="N897" s="6">
        <v>41.0</v>
      </c>
      <c r="O897" s="6"/>
      <c r="P897" s="6">
        <v>13.0</v>
      </c>
      <c r="Q897" s="6">
        <v>17.0</v>
      </c>
    </row>
    <row r="898" ht="15.75" customHeight="1">
      <c r="A898" s="7">
        <v>5.32000548E8</v>
      </c>
      <c r="B898" s="6" t="s">
        <v>1087</v>
      </c>
      <c r="C898" s="6" t="s">
        <v>1100</v>
      </c>
      <c r="D898" s="3">
        <v>1.0</v>
      </c>
      <c r="E898" s="3">
        <v>100.0</v>
      </c>
      <c r="F898" s="3">
        <v>213.0</v>
      </c>
      <c r="G898" s="3">
        <v>1.0</v>
      </c>
      <c r="H898" s="3" t="s">
        <v>1468</v>
      </c>
      <c r="I898" s="6">
        <v>18.0</v>
      </c>
      <c r="J898" s="6">
        <v>13.0</v>
      </c>
      <c r="K898" s="6">
        <v>10.0</v>
      </c>
      <c r="L898" s="6">
        <v>15.0</v>
      </c>
      <c r="M898" s="6">
        <v>15.0</v>
      </c>
      <c r="N898" s="6">
        <v>0.0</v>
      </c>
      <c r="O898" s="6"/>
      <c r="P898" s="6">
        <v>9.0</v>
      </c>
      <c r="Q898" s="6">
        <v>20.0</v>
      </c>
    </row>
    <row r="899" ht="15.75" customHeight="1">
      <c r="A899" s="7">
        <v>5.3201007E8</v>
      </c>
      <c r="B899" s="6" t="s">
        <v>1087</v>
      </c>
      <c r="C899" s="6" t="s">
        <v>1101</v>
      </c>
      <c r="D899" s="3">
        <v>1.0</v>
      </c>
      <c r="E899" s="3">
        <v>23.0</v>
      </c>
      <c r="F899" s="3">
        <v>213.0</v>
      </c>
      <c r="G899" s="3">
        <v>1.0</v>
      </c>
      <c r="H899" s="3" t="s">
        <v>1468</v>
      </c>
      <c r="I899" s="6">
        <v>0.0</v>
      </c>
      <c r="J899" s="6">
        <v>0.0</v>
      </c>
      <c r="K899" s="6">
        <v>0.0</v>
      </c>
      <c r="L899" s="6">
        <v>9.0</v>
      </c>
      <c r="M899" s="6">
        <v>7.0</v>
      </c>
      <c r="N899" s="6">
        <v>0.0</v>
      </c>
      <c r="O899" s="6"/>
      <c r="P899" s="6">
        <v>7.0</v>
      </c>
      <c r="Q899" s="6">
        <v>0.0</v>
      </c>
    </row>
    <row r="900" ht="15.75" customHeight="1">
      <c r="A900" s="7">
        <v>5.3201007E8</v>
      </c>
      <c r="B900" s="6" t="s">
        <v>1087</v>
      </c>
      <c r="C900" s="6" t="s">
        <v>1101</v>
      </c>
      <c r="D900" s="3">
        <v>6.0</v>
      </c>
      <c r="E900" s="3">
        <v>127.0</v>
      </c>
      <c r="F900" s="3">
        <v>192.0</v>
      </c>
      <c r="G900" s="3">
        <v>2.0</v>
      </c>
      <c r="H900" s="3" t="s">
        <v>1467</v>
      </c>
      <c r="I900" s="6">
        <v>15.0</v>
      </c>
      <c r="J900" s="6">
        <v>17.0</v>
      </c>
      <c r="K900" s="6">
        <v>12.0</v>
      </c>
      <c r="L900" s="6">
        <v>19.0</v>
      </c>
      <c r="M900" s="6">
        <v>13.0</v>
      </c>
      <c r="N900" s="6">
        <v>24.0</v>
      </c>
      <c r="O900" s="6"/>
      <c r="P900" s="6">
        <v>14.0</v>
      </c>
      <c r="Q900" s="6">
        <v>13.0</v>
      </c>
    </row>
    <row r="901" ht="15.75" customHeight="1">
      <c r="A901" s="7">
        <v>5.32000523E8</v>
      </c>
      <c r="B901" s="6" t="s">
        <v>1087</v>
      </c>
      <c r="C901" s="6" t="s">
        <v>1102</v>
      </c>
      <c r="D901" s="3">
        <v>1.0</v>
      </c>
      <c r="E901" s="3">
        <v>71.0</v>
      </c>
      <c r="F901" s="3">
        <v>213.0</v>
      </c>
      <c r="G901" s="3">
        <v>1.0</v>
      </c>
      <c r="H901" s="3" t="s">
        <v>1468</v>
      </c>
      <c r="I901" s="6">
        <v>13.0</v>
      </c>
      <c r="J901" s="6">
        <v>14.0</v>
      </c>
      <c r="K901" s="6">
        <v>13.0</v>
      </c>
      <c r="L901" s="6">
        <v>13.0</v>
      </c>
      <c r="M901" s="6">
        <v>9.0</v>
      </c>
      <c r="N901" s="6">
        <v>0.0</v>
      </c>
      <c r="O901" s="6"/>
      <c r="P901" s="6">
        <v>9.0</v>
      </c>
      <c r="Q901" s="6">
        <v>0.0</v>
      </c>
    </row>
    <row r="902" ht="15.75" customHeight="1">
      <c r="A902" s="7">
        <v>5.32000474E8</v>
      </c>
      <c r="B902" s="6" t="s">
        <v>1087</v>
      </c>
      <c r="C902" s="6" t="s">
        <v>1103</v>
      </c>
      <c r="D902" s="3">
        <v>1.0</v>
      </c>
      <c r="E902" s="3">
        <v>66.0</v>
      </c>
      <c r="F902" s="3">
        <v>213.0</v>
      </c>
      <c r="G902" s="3">
        <v>1.0</v>
      </c>
      <c r="H902" s="3" t="s">
        <v>1468</v>
      </c>
      <c r="I902" s="6">
        <v>0.0</v>
      </c>
      <c r="J902" s="6">
        <v>10.0</v>
      </c>
      <c r="K902" s="6">
        <v>9.0</v>
      </c>
      <c r="L902" s="6">
        <v>15.0</v>
      </c>
      <c r="M902" s="6">
        <v>12.0</v>
      </c>
      <c r="N902" s="6">
        <v>0.0</v>
      </c>
      <c r="O902" s="6"/>
      <c r="P902" s="6">
        <v>6.0</v>
      </c>
      <c r="Q902" s="6">
        <v>14.0</v>
      </c>
    </row>
    <row r="903" ht="15.75" customHeight="1">
      <c r="A903" s="7">
        <v>5.32000869E8</v>
      </c>
      <c r="B903" s="6" t="s">
        <v>1087</v>
      </c>
      <c r="C903" s="6" t="s">
        <v>1104</v>
      </c>
      <c r="D903" s="3">
        <v>1.0</v>
      </c>
      <c r="E903" s="3">
        <v>120.0</v>
      </c>
      <c r="F903" s="3">
        <v>213.0</v>
      </c>
      <c r="G903" s="3">
        <v>2.0</v>
      </c>
      <c r="H903" s="3" t="s">
        <v>1467</v>
      </c>
      <c r="I903" s="6">
        <v>15.0</v>
      </c>
      <c r="J903" s="6">
        <v>9.0</v>
      </c>
      <c r="K903" s="6">
        <v>11.0</v>
      </c>
      <c r="L903" s="6">
        <v>16.0</v>
      </c>
      <c r="M903" s="6">
        <v>12.0</v>
      </c>
      <c r="N903" s="6">
        <v>31.0</v>
      </c>
      <c r="O903" s="6"/>
      <c r="P903" s="6">
        <v>7.0</v>
      </c>
      <c r="Q903" s="6">
        <v>19.0</v>
      </c>
    </row>
    <row r="904" ht="15.75" customHeight="1">
      <c r="A904" s="7">
        <v>5.32000259E8</v>
      </c>
      <c r="B904" s="6" t="s">
        <v>1087</v>
      </c>
      <c r="C904" s="6" t="s">
        <v>1107</v>
      </c>
      <c r="D904" s="3">
        <v>6.0</v>
      </c>
      <c r="E904" s="3">
        <v>91.0</v>
      </c>
      <c r="F904" s="3">
        <v>192.0</v>
      </c>
      <c r="G904" s="3">
        <v>1.0</v>
      </c>
      <c r="H904" s="3" t="s">
        <v>1468</v>
      </c>
      <c r="I904" s="6">
        <v>22.0</v>
      </c>
      <c r="J904" s="6">
        <v>13.0</v>
      </c>
      <c r="K904" s="6">
        <v>10.0</v>
      </c>
      <c r="L904" s="6">
        <v>18.0</v>
      </c>
      <c r="M904" s="6">
        <v>5.0</v>
      </c>
      <c r="N904" s="6">
        <v>0.0</v>
      </c>
      <c r="O904" s="6"/>
      <c r="P904" s="6">
        <v>14.0</v>
      </c>
      <c r="Q904" s="6">
        <v>9.0</v>
      </c>
    </row>
    <row r="905" ht="15.75" customHeight="1">
      <c r="A905" s="7">
        <v>5.32000241E8</v>
      </c>
      <c r="B905" s="6" t="s">
        <v>1087</v>
      </c>
      <c r="C905" s="6" t="s">
        <v>1105</v>
      </c>
      <c r="D905" s="3">
        <v>2.0</v>
      </c>
      <c r="E905" s="3">
        <v>97.0</v>
      </c>
      <c r="F905" s="3">
        <v>197.0</v>
      </c>
      <c r="G905" s="3">
        <v>1.0</v>
      </c>
      <c r="H905" s="3" t="s">
        <v>1468</v>
      </c>
      <c r="I905" s="6">
        <v>20.0</v>
      </c>
      <c r="J905" s="6">
        <v>18.0</v>
      </c>
      <c r="K905" s="6">
        <v>11.0</v>
      </c>
      <c r="L905" s="6">
        <v>13.0</v>
      </c>
      <c r="M905" s="6">
        <v>15.0</v>
      </c>
      <c r="N905" s="6">
        <v>0.0</v>
      </c>
      <c r="O905" s="6"/>
      <c r="P905" s="6">
        <v>12.0</v>
      </c>
      <c r="Q905" s="6">
        <v>8.0</v>
      </c>
    </row>
    <row r="906" ht="15.75" customHeight="1">
      <c r="A906" s="7">
        <v>5.32000273E8</v>
      </c>
      <c r="B906" s="6" t="s">
        <v>1087</v>
      </c>
      <c r="C906" s="6" t="s">
        <v>1106</v>
      </c>
      <c r="D906" s="3">
        <v>1.0</v>
      </c>
      <c r="E906" s="3">
        <v>108.0</v>
      </c>
      <c r="F906" s="3">
        <v>213.0</v>
      </c>
      <c r="G906" s="3">
        <v>1.0</v>
      </c>
      <c r="H906" s="3" t="s">
        <v>1468</v>
      </c>
      <c r="I906" s="6">
        <v>24.0</v>
      </c>
      <c r="J906" s="6">
        <v>14.0</v>
      </c>
      <c r="K906" s="6">
        <v>11.0</v>
      </c>
      <c r="L906" s="6">
        <v>16.0</v>
      </c>
      <c r="M906" s="6">
        <v>14.0</v>
      </c>
      <c r="N906" s="6">
        <v>0.0</v>
      </c>
      <c r="O906" s="6"/>
      <c r="P906" s="6">
        <v>11.0</v>
      </c>
      <c r="Q906" s="6">
        <v>18.0</v>
      </c>
    </row>
    <row r="907" ht="15.75" customHeight="1">
      <c r="A907" s="7">
        <v>5.32000234E8</v>
      </c>
      <c r="B907" s="6" t="s">
        <v>1087</v>
      </c>
      <c r="C907" s="6" t="s">
        <v>1108</v>
      </c>
      <c r="D907" s="3">
        <v>2.0</v>
      </c>
      <c r="E907" s="3">
        <v>66.0</v>
      </c>
      <c r="F907" s="3">
        <v>197.0</v>
      </c>
      <c r="G907" s="3">
        <v>1.0</v>
      </c>
      <c r="H907" s="3" t="s">
        <v>1468</v>
      </c>
      <c r="I907" s="6">
        <v>0.0</v>
      </c>
      <c r="J907" s="6">
        <v>10.0</v>
      </c>
      <c r="K907" s="6">
        <v>9.0</v>
      </c>
      <c r="L907" s="6">
        <v>14.0</v>
      </c>
      <c r="M907" s="6">
        <v>12.0</v>
      </c>
      <c r="N907" s="6">
        <v>0.0</v>
      </c>
      <c r="O907" s="6"/>
      <c r="P907" s="6">
        <v>8.0</v>
      </c>
      <c r="Q907" s="6">
        <v>13.0</v>
      </c>
    </row>
    <row r="908" ht="15.75" customHeight="1">
      <c r="A908" s="7">
        <v>5.3200021E8</v>
      </c>
      <c r="B908" s="6" t="s">
        <v>1087</v>
      </c>
      <c r="C908" s="6" t="s">
        <v>1109</v>
      </c>
      <c r="D908" s="3">
        <v>1.0</v>
      </c>
      <c r="E908" s="3">
        <v>101.0</v>
      </c>
      <c r="F908" s="3">
        <v>213.0</v>
      </c>
      <c r="G908" s="3">
        <v>1.0</v>
      </c>
      <c r="H908" s="3" t="s">
        <v>1468</v>
      </c>
      <c r="I908" s="6">
        <v>22.0</v>
      </c>
      <c r="J908" s="6">
        <v>16.0</v>
      </c>
      <c r="K908" s="6">
        <v>8.0</v>
      </c>
      <c r="L908" s="6">
        <v>14.0</v>
      </c>
      <c r="M908" s="6">
        <v>15.0</v>
      </c>
      <c r="N908" s="6">
        <v>0.0</v>
      </c>
      <c r="O908" s="6"/>
      <c r="P908" s="6">
        <v>9.0</v>
      </c>
      <c r="Q908" s="6">
        <v>17.0</v>
      </c>
    </row>
    <row r="909" ht="15.75" customHeight="1">
      <c r="A909" s="7">
        <v>5.32010024E8</v>
      </c>
      <c r="B909" s="6" t="s">
        <v>1087</v>
      </c>
      <c r="C909" s="6" t="s">
        <v>1110</v>
      </c>
      <c r="D909" s="3">
        <v>5.0</v>
      </c>
      <c r="E909" s="3">
        <v>77.0</v>
      </c>
      <c r="F909" s="3">
        <v>208.0</v>
      </c>
      <c r="G909" s="3">
        <v>2.0</v>
      </c>
      <c r="H909" s="3" t="s">
        <v>1467</v>
      </c>
      <c r="I909" s="6">
        <v>14.0</v>
      </c>
      <c r="J909" s="6">
        <v>12.0</v>
      </c>
      <c r="K909" s="6">
        <v>7.0</v>
      </c>
      <c r="L909" s="6">
        <v>10.0</v>
      </c>
      <c r="M909" s="6">
        <v>6.0</v>
      </c>
      <c r="N909" s="6">
        <v>15.0</v>
      </c>
      <c r="O909" s="6"/>
      <c r="P909" s="6">
        <v>4.0</v>
      </c>
      <c r="Q909" s="6">
        <v>9.0</v>
      </c>
    </row>
    <row r="910" ht="15.75" customHeight="1">
      <c r="A910" s="7">
        <v>5.32000555E8</v>
      </c>
      <c r="B910" s="6" t="s">
        <v>1087</v>
      </c>
      <c r="C910" s="6" t="s">
        <v>1111</v>
      </c>
      <c r="D910" s="3">
        <v>2.0</v>
      </c>
      <c r="E910" s="3">
        <v>115.0</v>
      </c>
      <c r="F910" s="3">
        <v>197.0</v>
      </c>
      <c r="G910" s="3">
        <v>2.0</v>
      </c>
      <c r="H910" s="3" t="s">
        <v>1467</v>
      </c>
      <c r="I910" s="6">
        <v>16.0</v>
      </c>
      <c r="J910" s="6">
        <v>16.0</v>
      </c>
      <c r="K910" s="6">
        <v>10.0</v>
      </c>
      <c r="L910" s="6">
        <v>15.0</v>
      </c>
      <c r="M910" s="6">
        <v>11.0</v>
      </c>
      <c r="N910" s="6">
        <v>22.0</v>
      </c>
      <c r="O910" s="6"/>
      <c r="P910" s="6">
        <v>9.0</v>
      </c>
      <c r="Q910" s="6">
        <v>16.0</v>
      </c>
    </row>
    <row r="911" ht="15.75" customHeight="1">
      <c r="A911" s="7">
        <v>5.32012215E8</v>
      </c>
      <c r="B911" s="6" t="s">
        <v>1087</v>
      </c>
      <c r="C911" s="6" t="s">
        <v>1112</v>
      </c>
      <c r="D911" s="3">
        <v>5.0</v>
      </c>
      <c r="E911" s="3">
        <v>100.0</v>
      </c>
      <c r="F911" s="3">
        <v>208.0</v>
      </c>
      <c r="G911" s="3">
        <v>2.0</v>
      </c>
      <c r="H911" s="3" t="s">
        <v>1467</v>
      </c>
      <c r="I911" s="6">
        <v>15.0</v>
      </c>
      <c r="J911" s="6">
        <v>11.0</v>
      </c>
      <c r="K911" s="6">
        <v>10.0</v>
      </c>
      <c r="L911" s="6">
        <v>13.0</v>
      </c>
      <c r="M911" s="6">
        <v>11.0</v>
      </c>
      <c r="N911" s="6">
        <v>22.0</v>
      </c>
      <c r="O911" s="6"/>
      <c r="P911" s="6">
        <v>9.0</v>
      </c>
      <c r="Q911" s="6">
        <v>9.0</v>
      </c>
    </row>
    <row r="912" ht="15.75" customHeight="1">
      <c r="A912" s="7">
        <v>5.32000467E8</v>
      </c>
      <c r="B912" s="6" t="s">
        <v>1087</v>
      </c>
      <c r="C912" s="6" t="s">
        <v>1113</v>
      </c>
      <c r="D912" s="3">
        <v>1.0</v>
      </c>
      <c r="E912" s="3">
        <v>85.0</v>
      </c>
      <c r="F912" s="3">
        <v>213.0</v>
      </c>
      <c r="G912" s="3">
        <v>2.0</v>
      </c>
      <c r="H912" s="3" t="s">
        <v>1467</v>
      </c>
      <c r="I912" s="6">
        <v>15.0</v>
      </c>
      <c r="J912" s="6">
        <v>12.0</v>
      </c>
      <c r="K912" s="6">
        <v>9.0</v>
      </c>
      <c r="L912" s="6">
        <v>12.0</v>
      </c>
      <c r="M912" s="6">
        <v>5.0</v>
      </c>
      <c r="N912" s="6">
        <v>16.0</v>
      </c>
      <c r="O912" s="6"/>
      <c r="P912" s="6">
        <v>4.0</v>
      </c>
      <c r="Q912" s="6">
        <v>12.0</v>
      </c>
    </row>
    <row r="913" ht="15.75" customHeight="1">
      <c r="A913" s="7">
        <v>5.33009952E8</v>
      </c>
      <c r="B913" s="6" t="s">
        <v>1114</v>
      </c>
      <c r="C913" s="6" t="s">
        <v>1115</v>
      </c>
      <c r="D913" s="3">
        <v>1.0</v>
      </c>
      <c r="E913" s="3">
        <v>85.0</v>
      </c>
      <c r="F913" s="3">
        <v>213.0</v>
      </c>
      <c r="G913" s="3">
        <v>1.0</v>
      </c>
      <c r="H913" s="3" t="s">
        <v>1468</v>
      </c>
      <c r="I913" s="6">
        <v>15.0</v>
      </c>
      <c r="J913" s="6">
        <v>14.0</v>
      </c>
      <c r="K913" s="6">
        <v>10.0</v>
      </c>
      <c r="L913" s="6">
        <v>14.0</v>
      </c>
      <c r="M913" s="6">
        <v>11.0</v>
      </c>
      <c r="N913" s="6">
        <v>0.0</v>
      </c>
      <c r="O913" s="6"/>
      <c r="P913" s="6">
        <v>9.0</v>
      </c>
      <c r="Q913" s="6">
        <v>12.0</v>
      </c>
    </row>
    <row r="914" ht="15.75" customHeight="1">
      <c r="A914" s="7">
        <v>5.33009984E8</v>
      </c>
      <c r="B914" s="6" t="s">
        <v>1114</v>
      </c>
      <c r="C914" s="6" t="s">
        <v>1116</v>
      </c>
      <c r="D914" s="3">
        <v>2.0</v>
      </c>
      <c r="E914" s="3">
        <v>140.0</v>
      </c>
      <c r="F914" s="3">
        <v>197.0</v>
      </c>
      <c r="G914" s="3">
        <v>3.0</v>
      </c>
      <c r="H914" s="3" t="s">
        <v>1465</v>
      </c>
      <c r="I914" s="6">
        <v>24.0</v>
      </c>
      <c r="J914" s="6">
        <v>16.0</v>
      </c>
      <c r="K914" s="6">
        <v>12.0</v>
      </c>
      <c r="L914" s="6">
        <v>18.0</v>
      </c>
      <c r="M914" s="6">
        <v>13.0</v>
      </c>
      <c r="N914" s="6">
        <v>24.0</v>
      </c>
      <c r="O914" s="6"/>
      <c r="P914" s="6">
        <v>10.0</v>
      </c>
      <c r="Q914" s="6">
        <v>23.0</v>
      </c>
    </row>
    <row r="915" ht="15.75" customHeight="1">
      <c r="A915" s="7">
        <v>5.33009938E8</v>
      </c>
      <c r="B915" s="6" t="s">
        <v>1114</v>
      </c>
      <c r="C915" s="6" t="s">
        <v>1117</v>
      </c>
      <c r="D915" s="3">
        <v>1.0</v>
      </c>
      <c r="E915" s="3">
        <v>149.0</v>
      </c>
      <c r="F915" s="3">
        <v>213.0</v>
      </c>
      <c r="G915" s="3">
        <v>3.0</v>
      </c>
      <c r="H915" s="3" t="s">
        <v>1465</v>
      </c>
      <c r="I915" s="6">
        <v>25.0</v>
      </c>
      <c r="J915" s="6">
        <v>14.0</v>
      </c>
      <c r="K915" s="6">
        <v>15.0</v>
      </c>
      <c r="L915" s="6">
        <v>18.0</v>
      </c>
      <c r="M915" s="6">
        <v>17.0</v>
      </c>
      <c r="N915" s="6">
        <v>33.0</v>
      </c>
      <c r="O915" s="6"/>
      <c r="P915" s="6">
        <v>10.0</v>
      </c>
      <c r="Q915" s="6">
        <v>17.0</v>
      </c>
    </row>
    <row r="916" ht="15.75" customHeight="1">
      <c r="A916" s="7">
        <v>5.33010002E8</v>
      </c>
      <c r="B916" s="6" t="s">
        <v>1114</v>
      </c>
      <c r="C916" s="6" t="s">
        <v>1119</v>
      </c>
      <c r="D916" s="3">
        <v>1.0</v>
      </c>
      <c r="E916" s="3">
        <v>144.0</v>
      </c>
      <c r="F916" s="3">
        <v>213.0</v>
      </c>
      <c r="G916" s="3">
        <v>3.0</v>
      </c>
      <c r="H916" s="3" t="s">
        <v>1465</v>
      </c>
      <c r="I916" s="6">
        <v>23.0</v>
      </c>
      <c r="J916" s="6">
        <v>14.0</v>
      </c>
      <c r="K916" s="6">
        <v>15.0</v>
      </c>
      <c r="L916" s="6">
        <v>16.0</v>
      </c>
      <c r="M916" s="6">
        <v>17.0</v>
      </c>
      <c r="N916" s="6">
        <v>30.0</v>
      </c>
      <c r="O916" s="6"/>
      <c r="P916" s="6">
        <v>10.0</v>
      </c>
      <c r="Q916" s="6">
        <v>19.0</v>
      </c>
    </row>
    <row r="917" ht="15.75" customHeight="1">
      <c r="A917" s="7">
        <v>5.33010429E8</v>
      </c>
      <c r="B917" s="6" t="s">
        <v>1114</v>
      </c>
      <c r="C917" s="6" t="s">
        <v>1118</v>
      </c>
      <c r="D917" s="3">
        <v>1.0</v>
      </c>
      <c r="E917" s="3">
        <v>125.0</v>
      </c>
      <c r="F917" s="3">
        <v>213.0</v>
      </c>
      <c r="G917" s="3">
        <v>2.0</v>
      </c>
      <c r="H917" s="3" t="s">
        <v>1467</v>
      </c>
      <c r="I917" s="6">
        <v>22.0</v>
      </c>
      <c r="J917" s="6">
        <v>17.0</v>
      </c>
      <c r="K917" s="6">
        <v>9.0</v>
      </c>
      <c r="L917" s="6">
        <v>16.0</v>
      </c>
      <c r="M917" s="6">
        <v>12.0</v>
      </c>
      <c r="N917" s="6">
        <v>26.0</v>
      </c>
      <c r="O917" s="6"/>
      <c r="P917" s="6">
        <v>9.0</v>
      </c>
      <c r="Q917" s="6">
        <v>14.0</v>
      </c>
    </row>
    <row r="918" ht="15.75" customHeight="1">
      <c r="A918" s="7">
        <v>5.33010796E8</v>
      </c>
      <c r="B918" s="6" t="s">
        <v>1114</v>
      </c>
      <c r="C918" s="6" t="s">
        <v>1120</v>
      </c>
      <c r="D918" s="3">
        <v>2.0</v>
      </c>
      <c r="E918" s="3">
        <v>169.0</v>
      </c>
      <c r="F918" s="3">
        <v>197.0</v>
      </c>
      <c r="G918" s="3">
        <v>4.0</v>
      </c>
      <c r="H918" s="3" t="s">
        <v>1466</v>
      </c>
      <c r="I918" s="6">
        <v>29.0</v>
      </c>
      <c r="J918" s="6">
        <v>20.0</v>
      </c>
      <c r="K918" s="6">
        <v>16.0</v>
      </c>
      <c r="L918" s="6">
        <v>20.0</v>
      </c>
      <c r="M918" s="6">
        <v>17.0</v>
      </c>
      <c r="N918" s="6">
        <v>29.0</v>
      </c>
      <c r="O918" s="6"/>
      <c r="P918" s="6">
        <v>12.0</v>
      </c>
      <c r="Q918" s="6">
        <v>26.0</v>
      </c>
    </row>
    <row r="919" ht="15.75" customHeight="1">
      <c r="A919" s="7">
        <v>5.3300996E8</v>
      </c>
      <c r="B919" s="6" t="s">
        <v>1114</v>
      </c>
      <c r="C919" s="6" t="s">
        <v>1121</v>
      </c>
      <c r="D919" s="3">
        <v>2.0</v>
      </c>
      <c r="E919" s="3">
        <v>152.0</v>
      </c>
      <c r="F919" s="3">
        <v>197.0</v>
      </c>
      <c r="G919" s="3">
        <v>3.0</v>
      </c>
      <c r="H919" s="3" t="s">
        <v>1465</v>
      </c>
      <c r="I919" s="6">
        <v>24.0</v>
      </c>
      <c r="J919" s="6">
        <v>16.0</v>
      </c>
      <c r="K919" s="6">
        <v>15.0</v>
      </c>
      <c r="L919" s="6">
        <v>19.0</v>
      </c>
      <c r="M919" s="6">
        <v>15.0</v>
      </c>
      <c r="N919" s="6">
        <v>29.0</v>
      </c>
      <c r="O919" s="6"/>
      <c r="P919" s="6">
        <v>11.0</v>
      </c>
      <c r="Q919" s="6">
        <v>23.0</v>
      </c>
    </row>
    <row r="920" ht="15.75" customHeight="1">
      <c r="A920" s="7">
        <v>5.33009991E8</v>
      </c>
      <c r="B920" s="6" t="s">
        <v>1114</v>
      </c>
      <c r="C920" s="6" t="s">
        <v>1122</v>
      </c>
      <c r="D920" s="3">
        <v>6.0</v>
      </c>
      <c r="E920" s="3">
        <v>118.0</v>
      </c>
      <c r="F920" s="3">
        <v>192.0</v>
      </c>
      <c r="G920" s="3">
        <v>2.0</v>
      </c>
      <c r="H920" s="3" t="s">
        <v>1467</v>
      </c>
      <c r="I920" s="6">
        <v>18.0</v>
      </c>
      <c r="J920" s="6">
        <v>15.0</v>
      </c>
      <c r="K920" s="6">
        <v>11.0</v>
      </c>
      <c r="L920" s="6">
        <v>16.0</v>
      </c>
      <c r="M920" s="6">
        <v>14.0</v>
      </c>
      <c r="N920" s="6">
        <v>17.0</v>
      </c>
      <c r="O920" s="6"/>
      <c r="P920" s="6">
        <v>9.0</v>
      </c>
      <c r="Q920" s="6">
        <v>18.0</v>
      </c>
    </row>
    <row r="921" ht="15.75" customHeight="1">
      <c r="A921" s="7">
        <v>5.33009977E8</v>
      </c>
      <c r="B921" s="6" t="s">
        <v>1114</v>
      </c>
      <c r="C921" s="6" t="s">
        <v>1123</v>
      </c>
      <c r="D921" s="3">
        <v>1.0</v>
      </c>
      <c r="E921" s="3">
        <v>114.0</v>
      </c>
      <c r="F921" s="3">
        <v>213.0</v>
      </c>
      <c r="G921" s="3">
        <v>1.0</v>
      </c>
      <c r="H921" s="3" t="s">
        <v>1468</v>
      </c>
      <c r="I921" s="6">
        <v>24.0</v>
      </c>
      <c r="J921" s="6">
        <v>13.0</v>
      </c>
      <c r="K921" s="6">
        <v>15.0</v>
      </c>
      <c r="L921" s="6">
        <v>15.0</v>
      </c>
      <c r="M921" s="6">
        <v>18.0</v>
      </c>
      <c r="N921" s="6">
        <v>0.0</v>
      </c>
      <c r="O921" s="6"/>
      <c r="P921" s="6">
        <v>8.0</v>
      </c>
      <c r="Q921" s="6">
        <v>21.0</v>
      </c>
    </row>
    <row r="922" ht="15.75" customHeight="1">
      <c r="A922" s="7">
        <v>5.33011694E8</v>
      </c>
      <c r="B922" s="6" t="s">
        <v>1114</v>
      </c>
      <c r="C922" s="6" t="s">
        <v>1124</v>
      </c>
      <c r="D922" s="3">
        <v>6.0</v>
      </c>
      <c r="E922" s="3">
        <v>54.0</v>
      </c>
      <c r="F922" s="3">
        <v>192.0</v>
      </c>
      <c r="G922" s="3">
        <v>1.0</v>
      </c>
      <c r="H922" s="3" t="s">
        <v>1468</v>
      </c>
      <c r="I922" s="6">
        <v>9.0</v>
      </c>
      <c r="J922" s="6">
        <v>11.0</v>
      </c>
      <c r="K922" s="6">
        <v>0.0</v>
      </c>
      <c r="L922" s="6">
        <v>12.0</v>
      </c>
      <c r="M922" s="6">
        <v>8.0</v>
      </c>
      <c r="N922" s="6">
        <v>10.0</v>
      </c>
      <c r="O922" s="6"/>
      <c r="P922" s="6">
        <v>4.0</v>
      </c>
      <c r="Q922" s="6">
        <v>0.0</v>
      </c>
    </row>
    <row r="923" ht="15.75" customHeight="1">
      <c r="A923" s="7">
        <v>5.3300992E8</v>
      </c>
      <c r="B923" s="6" t="s">
        <v>1114</v>
      </c>
      <c r="C923" s="6" t="s">
        <v>1125</v>
      </c>
      <c r="D923" s="3">
        <v>2.0</v>
      </c>
      <c r="E923" s="3">
        <v>166.0</v>
      </c>
      <c r="F923" s="3">
        <v>197.0</v>
      </c>
      <c r="G923" s="3">
        <v>4.0</v>
      </c>
      <c r="H923" s="3" t="s">
        <v>1466</v>
      </c>
      <c r="I923" s="6">
        <v>27.0</v>
      </c>
      <c r="J923" s="6">
        <v>20.0</v>
      </c>
      <c r="K923" s="6">
        <v>13.0</v>
      </c>
      <c r="L923" s="6">
        <v>20.0</v>
      </c>
      <c r="M923" s="6">
        <v>15.0</v>
      </c>
      <c r="N923" s="6">
        <v>32.0</v>
      </c>
      <c r="O923" s="6"/>
      <c r="P923" s="6">
        <v>14.0</v>
      </c>
      <c r="Q923" s="6">
        <v>25.0</v>
      </c>
    </row>
    <row r="924" ht="15.75" customHeight="1">
      <c r="A924" s="7">
        <v>5.33009825E8</v>
      </c>
      <c r="B924" s="6" t="s">
        <v>1114</v>
      </c>
      <c r="C924" s="6" t="s">
        <v>1126</v>
      </c>
      <c r="D924" s="3">
        <v>2.0</v>
      </c>
      <c r="E924" s="3">
        <v>122.0</v>
      </c>
      <c r="F924" s="3">
        <v>197.0</v>
      </c>
      <c r="G924" s="3">
        <v>2.0</v>
      </c>
      <c r="H924" s="3" t="s">
        <v>1467</v>
      </c>
      <c r="I924" s="6">
        <v>21.0</v>
      </c>
      <c r="J924" s="6">
        <v>13.0</v>
      </c>
      <c r="K924" s="6">
        <v>13.0</v>
      </c>
      <c r="L924" s="6">
        <v>15.0</v>
      </c>
      <c r="M924" s="6">
        <v>11.0</v>
      </c>
      <c r="N924" s="6">
        <v>25.0</v>
      </c>
      <c r="O924" s="6"/>
      <c r="P924" s="6">
        <v>10.0</v>
      </c>
      <c r="Q924" s="6">
        <v>14.0</v>
      </c>
    </row>
    <row r="925" ht="15.75" customHeight="1">
      <c r="A925" s="7">
        <v>5.33010475E8</v>
      </c>
      <c r="B925" s="6" t="s">
        <v>1114</v>
      </c>
      <c r="C925" s="6" t="s">
        <v>1127</v>
      </c>
      <c r="D925" s="3">
        <v>6.0</v>
      </c>
      <c r="E925" s="3">
        <v>122.0</v>
      </c>
      <c r="F925" s="3">
        <v>192.0</v>
      </c>
      <c r="G925" s="3">
        <v>3.0</v>
      </c>
      <c r="H925" s="3" t="s">
        <v>1465</v>
      </c>
      <c r="I925" s="6">
        <v>18.0</v>
      </c>
      <c r="J925" s="6">
        <v>16.0</v>
      </c>
      <c r="K925" s="6">
        <v>13.0</v>
      </c>
      <c r="L925" s="6">
        <v>16.0</v>
      </c>
      <c r="M925" s="6">
        <v>13.0</v>
      </c>
      <c r="N925" s="6">
        <v>20.0</v>
      </c>
      <c r="O925" s="6"/>
      <c r="P925" s="6">
        <v>8.0</v>
      </c>
      <c r="Q925" s="6">
        <v>18.0</v>
      </c>
    </row>
    <row r="926" ht="15.75" customHeight="1">
      <c r="A926" s="7">
        <v>5.3300984E8</v>
      </c>
      <c r="B926" s="6" t="s">
        <v>1114</v>
      </c>
      <c r="C926" s="6" t="s">
        <v>1128</v>
      </c>
      <c r="D926" s="3">
        <v>2.0</v>
      </c>
      <c r="E926" s="3">
        <v>157.0</v>
      </c>
      <c r="F926" s="3">
        <v>197.0</v>
      </c>
      <c r="G926" s="3">
        <v>3.0</v>
      </c>
      <c r="H926" s="3" t="s">
        <v>1465</v>
      </c>
      <c r="I926" s="6">
        <v>23.0</v>
      </c>
      <c r="J926" s="6">
        <v>18.0</v>
      </c>
      <c r="K926" s="6">
        <v>13.0</v>
      </c>
      <c r="L926" s="6">
        <v>18.0</v>
      </c>
      <c r="M926" s="6">
        <v>16.0</v>
      </c>
      <c r="N926" s="6">
        <v>31.0</v>
      </c>
      <c r="O926" s="6"/>
      <c r="P926" s="6">
        <v>12.0</v>
      </c>
      <c r="Q926" s="6">
        <v>26.0</v>
      </c>
    </row>
    <row r="927" ht="15.75" customHeight="1">
      <c r="A927" s="7">
        <v>5.330098E8</v>
      </c>
      <c r="B927" s="6" t="s">
        <v>1114</v>
      </c>
      <c r="C927" s="6" t="s">
        <v>1129</v>
      </c>
      <c r="D927" s="3">
        <v>2.0</v>
      </c>
      <c r="E927" s="3">
        <v>132.0</v>
      </c>
      <c r="F927" s="3">
        <v>197.0</v>
      </c>
      <c r="G927" s="3">
        <v>3.0</v>
      </c>
      <c r="H927" s="3" t="s">
        <v>1465</v>
      </c>
      <c r="I927" s="6">
        <v>17.0</v>
      </c>
      <c r="J927" s="6">
        <v>14.0</v>
      </c>
      <c r="K927" s="6">
        <v>14.0</v>
      </c>
      <c r="L927" s="6">
        <v>18.0</v>
      </c>
      <c r="M927" s="6">
        <v>16.0</v>
      </c>
      <c r="N927" s="6">
        <v>24.0</v>
      </c>
      <c r="O927" s="6"/>
      <c r="P927" s="6">
        <v>12.0</v>
      </c>
      <c r="Q927" s="6">
        <v>17.0</v>
      </c>
    </row>
    <row r="928" ht="15.75" customHeight="1">
      <c r="A928" s="7">
        <v>5.34029888E8</v>
      </c>
      <c r="B928" s="6" t="s">
        <v>1130</v>
      </c>
      <c r="C928" s="6" t="s">
        <v>1131</v>
      </c>
      <c r="D928" s="3">
        <v>5.0</v>
      </c>
      <c r="E928" s="3">
        <v>163.0</v>
      </c>
      <c r="F928" s="3">
        <v>208.0</v>
      </c>
      <c r="G928" s="3">
        <v>3.0</v>
      </c>
      <c r="H928" s="3" t="s">
        <v>1465</v>
      </c>
      <c r="I928" s="6">
        <v>24.0</v>
      </c>
      <c r="J928" s="6">
        <v>15.0</v>
      </c>
      <c r="K928" s="6">
        <v>16.0</v>
      </c>
      <c r="L928" s="6">
        <v>20.0</v>
      </c>
      <c r="M928" s="6">
        <v>19.0</v>
      </c>
      <c r="N928" s="6">
        <v>33.0</v>
      </c>
      <c r="O928" s="6"/>
      <c r="P928" s="6">
        <v>12.0</v>
      </c>
      <c r="Q928" s="6">
        <v>24.0</v>
      </c>
    </row>
    <row r="929" ht="15.75" customHeight="1">
      <c r="A929" s="7">
        <v>5.34029895E8</v>
      </c>
      <c r="B929" s="6" t="s">
        <v>1130</v>
      </c>
      <c r="C929" s="6" t="s">
        <v>1132</v>
      </c>
      <c r="D929" s="3">
        <v>1.0</v>
      </c>
      <c r="E929" s="3">
        <v>148.0</v>
      </c>
      <c r="F929" s="3">
        <v>213.0</v>
      </c>
      <c r="G929" s="3">
        <v>3.0</v>
      </c>
      <c r="H929" s="3" t="s">
        <v>1465</v>
      </c>
      <c r="I929" s="6">
        <v>25.0</v>
      </c>
      <c r="J929" s="6">
        <v>17.0</v>
      </c>
      <c r="K929" s="6">
        <v>11.0</v>
      </c>
      <c r="L929" s="6">
        <v>17.0</v>
      </c>
      <c r="M929" s="6">
        <v>16.0</v>
      </c>
      <c r="N929" s="6">
        <v>33.0</v>
      </c>
      <c r="O929" s="6"/>
      <c r="P929" s="6">
        <v>12.0</v>
      </c>
      <c r="Q929" s="6">
        <v>17.0</v>
      </c>
    </row>
    <row r="930" ht="15.75" customHeight="1">
      <c r="A930" s="7">
        <v>5.3402951E8</v>
      </c>
      <c r="B930" s="6" t="s">
        <v>1130</v>
      </c>
      <c r="C930" s="6" t="s">
        <v>1133</v>
      </c>
      <c r="D930" s="3">
        <v>2.0</v>
      </c>
      <c r="E930" s="3">
        <v>162.0</v>
      </c>
      <c r="F930" s="3">
        <v>197.0</v>
      </c>
      <c r="G930" s="3">
        <v>3.0</v>
      </c>
      <c r="H930" s="3" t="s">
        <v>1465</v>
      </c>
      <c r="I930" s="6">
        <v>24.0</v>
      </c>
      <c r="J930" s="6">
        <v>17.0</v>
      </c>
      <c r="K930" s="6">
        <v>15.0</v>
      </c>
      <c r="L930" s="6">
        <v>19.0</v>
      </c>
      <c r="M930" s="6">
        <v>20.0</v>
      </c>
      <c r="N930" s="6">
        <v>31.0</v>
      </c>
      <c r="O930" s="6"/>
      <c r="P930" s="6">
        <v>11.0</v>
      </c>
      <c r="Q930" s="6">
        <v>25.0</v>
      </c>
    </row>
    <row r="931" ht="15.75" customHeight="1">
      <c r="A931" s="7">
        <v>5.34021511E8</v>
      </c>
      <c r="B931" s="6" t="s">
        <v>1130</v>
      </c>
      <c r="C931" s="6" t="s">
        <v>1134</v>
      </c>
      <c r="D931" s="3">
        <v>1.0</v>
      </c>
      <c r="E931" s="3">
        <v>168.0</v>
      </c>
      <c r="F931" s="3">
        <v>213.0</v>
      </c>
      <c r="G931" s="3">
        <v>3.0</v>
      </c>
      <c r="H931" s="3" t="s">
        <v>1465</v>
      </c>
      <c r="I931" s="6">
        <v>24.0</v>
      </c>
      <c r="J931" s="6">
        <v>14.0</v>
      </c>
      <c r="K931" s="6">
        <v>16.0</v>
      </c>
      <c r="L931" s="6">
        <v>19.0</v>
      </c>
      <c r="M931" s="6">
        <v>19.0</v>
      </c>
      <c r="N931" s="6">
        <v>40.0</v>
      </c>
      <c r="O931" s="6"/>
      <c r="P931" s="6">
        <v>11.0</v>
      </c>
      <c r="Q931" s="6">
        <v>25.0</v>
      </c>
    </row>
    <row r="932" ht="15.75" customHeight="1">
      <c r="A932" s="7">
        <v>5.34011619E8</v>
      </c>
      <c r="B932" s="6" t="s">
        <v>1130</v>
      </c>
      <c r="C932" s="6" t="s">
        <v>1135</v>
      </c>
      <c r="D932" s="3">
        <v>1.0</v>
      </c>
      <c r="E932" s="3">
        <v>155.0</v>
      </c>
      <c r="F932" s="3">
        <v>213.0</v>
      </c>
      <c r="G932" s="3">
        <v>3.0</v>
      </c>
      <c r="H932" s="3" t="s">
        <v>1465</v>
      </c>
      <c r="I932" s="6">
        <v>23.0</v>
      </c>
      <c r="J932" s="6">
        <v>15.0</v>
      </c>
      <c r="K932" s="6">
        <v>15.0</v>
      </c>
      <c r="L932" s="6">
        <v>18.0</v>
      </c>
      <c r="M932" s="6">
        <v>17.0</v>
      </c>
      <c r="N932" s="6">
        <v>35.0</v>
      </c>
      <c r="O932" s="6"/>
      <c r="P932" s="6">
        <v>9.0</v>
      </c>
      <c r="Q932" s="6">
        <v>23.0</v>
      </c>
    </row>
    <row r="933" ht="15.75" customHeight="1">
      <c r="A933" s="7">
        <v>5.34024826E8</v>
      </c>
      <c r="B933" s="6" t="s">
        <v>1130</v>
      </c>
      <c r="C933" s="6" t="s">
        <v>1136</v>
      </c>
      <c r="D933" s="3">
        <v>17.0</v>
      </c>
      <c r="E933" s="3">
        <v>157.0</v>
      </c>
      <c r="F933" s="3">
        <v>208.0</v>
      </c>
      <c r="G933" s="3">
        <v>3.0</v>
      </c>
      <c r="H933" s="3" t="s">
        <v>1465</v>
      </c>
      <c r="I933" s="6">
        <v>27.0</v>
      </c>
      <c r="J933" s="6">
        <v>14.0</v>
      </c>
      <c r="K933" s="6">
        <v>14.0</v>
      </c>
      <c r="L933" s="6">
        <v>18.0</v>
      </c>
      <c r="M933" s="6">
        <v>18.0</v>
      </c>
      <c r="N933" s="6">
        <v>36.0</v>
      </c>
      <c r="O933" s="6"/>
      <c r="P933" s="6">
        <v>10.0</v>
      </c>
      <c r="Q933" s="6">
        <v>20.0</v>
      </c>
    </row>
    <row r="934" ht="15.75" customHeight="1">
      <c r="A934" s="7">
        <v>5.340246E8</v>
      </c>
      <c r="B934" s="6" t="s">
        <v>1130</v>
      </c>
      <c r="C934" s="6" t="s">
        <v>1137</v>
      </c>
      <c r="D934" s="3">
        <v>1.0</v>
      </c>
      <c r="E934" s="3">
        <v>147.0</v>
      </c>
      <c r="F934" s="3">
        <v>213.0</v>
      </c>
      <c r="G934" s="3">
        <v>3.0</v>
      </c>
      <c r="H934" s="3" t="s">
        <v>1465</v>
      </c>
      <c r="I934" s="6">
        <v>19.0</v>
      </c>
      <c r="J934" s="6">
        <v>12.0</v>
      </c>
      <c r="K934" s="6">
        <v>15.0</v>
      </c>
      <c r="L934" s="6">
        <v>19.0</v>
      </c>
      <c r="M934" s="6">
        <v>17.0</v>
      </c>
      <c r="N934" s="6">
        <v>34.0</v>
      </c>
      <c r="O934" s="6"/>
      <c r="P934" s="6">
        <v>10.0</v>
      </c>
      <c r="Q934" s="6">
        <v>21.0</v>
      </c>
    </row>
    <row r="935" ht="15.75" customHeight="1">
      <c r="A935" s="7">
        <v>5.34029937E8</v>
      </c>
      <c r="B935" s="6" t="s">
        <v>1130</v>
      </c>
      <c r="C935" s="6" t="s">
        <v>1138</v>
      </c>
      <c r="D935" s="3">
        <v>1.0</v>
      </c>
      <c r="E935" s="3">
        <v>151.0</v>
      </c>
      <c r="F935" s="3">
        <v>213.0</v>
      </c>
      <c r="G935" s="3">
        <v>3.0</v>
      </c>
      <c r="H935" s="3" t="s">
        <v>1465</v>
      </c>
      <c r="I935" s="6">
        <v>22.0</v>
      </c>
      <c r="J935" s="6">
        <v>15.0</v>
      </c>
      <c r="K935" s="6">
        <v>15.0</v>
      </c>
      <c r="L935" s="6">
        <v>17.0</v>
      </c>
      <c r="M935" s="6">
        <v>17.0</v>
      </c>
      <c r="N935" s="6">
        <v>31.0</v>
      </c>
      <c r="O935" s="6"/>
      <c r="P935" s="6">
        <v>11.0</v>
      </c>
      <c r="Q935" s="6">
        <v>23.0</v>
      </c>
    </row>
    <row r="936" ht="15.75" customHeight="1">
      <c r="A936" s="7">
        <v>5.34029479E8</v>
      </c>
      <c r="B936" s="6" t="s">
        <v>1130</v>
      </c>
      <c r="C936" s="6" t="s">
        <v>1139</v>
      </c>
      <c r="D936" s="3">
        <v>5.0</v>
      </c>
      <c r="E936" s="3">
        <v>150.0</v>
      </c>
      <c r="F936" s="3">
        <v>208.0</v>
      </c>
      <c r="G936" s="3">
        <v>3.0</v>
      </c>
      <c r="H936" s="3" t="s">
        <v>1465</v>
      </c>
      <c r="I936" s="6">
        <v>22.0</v>
      </c>
      <c r="J936" s="6">
        <v>15.0</v>
      </c>
      <c r="K936" s="6">
        <v>15.0</v>
      </c>
      <c r="L936" s="6">
        <v>19.0</v>
      </c>
      <c r="M936" s="6">
        <v>15.0</v>
      </c>
      <c r="N936" s="6">
        <v>28.0</v>
      </c>
      <c r="O936" s="6"/>
      <c r="P936" s="6">
        <v>12.0</v>
      </c>
      <c r="Q936" s="6">
        <v>24.0</v>
      </c>
    </row>
    <row r="937" ht="15.75" customHeight="1">
      <c r="A937" s="7">
        <v>5.34024953E8</v>
      </c>
      <c r="B937" s="6" t="s">
        <v>1130</v>
      </c>
      <c r="C937" s="6" t="s">
        <v>1140</v>
      </c>
      <c r="D937" s="3">
        <v>1.0</v>
      </c>
      <c r="E937" s="3">
        <v>163.0</v>
      </c>
      <c r="F937" s="3">
        <v>213.0</v>
      </c>
      <c r="G937" s="3">
        <v>3.0</v>
      </c>
      <c r="H937" s="3" t="s">
        <v>1465</v>
      </c>
      <c r="I937" s="6">
        <v>26.0</v>
      </c>
      <c r="J937" s="6">
        <v>18.0</v>
      </c>
      <c r="K937" s="6">
        <v>15.0</v>
      </c>
      <c r="L937" s="6">
        <v>19.0</v>
      </c>
      <c r="M937" s="6">
        <v>18.0</v>
      </c>
      <c r="N937" s="6">
        <v>33.0</v>
      </c>
      <c r="O937" s="6"/>
      <c r="P937" s="6">
        <v>12.0</v>
      </c>
      <c r="Q937" s="6">
        <v>22.0</v>
      </c>
    </row>
    <row r="938" ht="15.75" customHeight="1">
      <c r="A938" s="7">
        <v>5.34024833E8</v>
      </c>
      <c r="B938" s="6" t="s">
        <v>1130</v>
      </c>
      <c r="C938" s="6" t="s">
        <v>1141</v>
      </c>
      <c r="D938" s="3">
        <v>1.0</v>
      </c>
      <c r="E938" s="3">
        <v>152.0</v>
      </c>
      <c r="F938" s="3">
        <v>213.0</v>
      </c>
      <c r="G938" s="3">
        <v>3.0</v>
      </c>
      <c r="H938" s="3" t="s">
        <v>1465</v>
      </c>
      <c r="I938" s="6">
        <v>27.0</v>
      </c>
      <c r="J938" s="6">
        <v>15.0</v>
      </c>
      <c r="K938" s="6">
        <v>14.0</v>
      </c>
      <c r="L938" s="6">
        <v>18.0</v>
      </c>
      <c r="M938" s="6">
        <v>15.0</v>
      </c>
      <c r="N938" s="6">
        <v>30.0</v>
      </c>
      <c r="O938" s="6"/>
      <c r="P938" s="6">
        <v>10.0</v>
      </c>
      <c r="Q938" s="6">
        <v>23.0</v>
      </c>
    </row>
    <row r="939" ht="15.75" customHeight="1">
      <c r="A939" s="7">
        <v>5.34029983E8</v>
      </c>
      <c r="B939" s="6" t="s">
        <v>1130</v>
      </c>
      <c r="C939" s="6" t="s">
        <v>1142</v>
      </c>
      <c r="D939" s="3">
        <v>1.0</v>
      </c>
      <c r="E939" s="3">
        <v>152.0</v>
      </c>
      <c r="F939" s="3">
        <v>213.0</v>
      </c>
      <c r="G939" s="3">
        <v>3.0</v>
      </c>
      <c r="H939" s="3" t="s">
        <v>1465</v>
      </c>
      <c r="I939" s="6">
        <v>24.0</v>
      </c>
      <c r="J939" s="6">
        <v>19.0</v>
      </c>
      <c r="K939" s="6">
        <v>15.0</v>
      </c>
      <c r="L939" s="6">
        <v>19.0</v>
      </c>
      <c r="M939" s="6">
        <v>15.0</v>
      </c>
      <c r="N939" s="6">
        <v>30.0</v>
      </c>
      <c r="O939" s="6"/>
      <c r="P939" s="6">
        <v>11.0</v>
      </c>
      <c r="Q939" s="6">
        <v>19.0</v>
      </c>
    </row>
    <row r="940" ht="15.75" customHeight="1">
      <c r="A940" s="7">
        <v>5.3402476E8</v>
      </c>
      <c r="B940" s="6" t="s">
        <v>1130</v>
      </c>
      <c r="C940" s="6" t="s">
        <v>1143</v>
      </c>
      <c r="D940" s="3">
        <v>1.0</v>
      </c>
      <c r="E940" s="3">
        <v>154.0</v>
      </c>
      <c r="F940" s="3">
        <v>213.0</v>
      </c>
      <c r="G940" s="3">
        <v>3.0</v>
      </c>
      <c r="H940" s="3" t="s">
        <v>1465</v>
      </c>
      <c r="I940" s="6">
        <v>25.0</v>
      </c>
      <c r="J940" s="6">
        <v>16.0</v>
      </c>
      <c r="K940" s="6">
        <v>11.0</v>
      </c>
      <c r="L940" s="6">
        <v>19.0</v>
      </c>
      <c r="M940" s="6">
        <v>17.0</v>
      </c>
      <c r="N940" s="6">
        <v>30.0</v>
      </c>
      <c r="O940" s="6"/>
      <c r="P940" s="6">
        <v>13.0</v>
      </c>
      <c r="Q940" s="6">
        <v>23.0</v>
      </c>
    </row>
    <row r="941" ht="15.75" customHeight="1">
      <c r="A941" s="7">
        <v>5.3402992E8</v>
      </c>
      <c r="B941" s="6" t="s">
        <v>1130</v>
      </c>
      <c r="C941" s="6" t="s">
        <v>1144</v>
      </c>
      <c r="D941" s="3">
        <v>5.0</v>
      </c>
      <c r="E941" s="3">
        <v>150.0</v>
      </c>
      <c r="F941" s="3">
        <v>208.0</v>
      </c>
      <c r="G941" s="3">
        <v>3.0</v>
      </c>
      <c r="H941" s="3" t="s">
        <v>1465</v>
      </c>
      <c r="I941" s="6">
        <v>22.0</v>
      </c>
      <c r="J941" s="6">
        <v>18.0</v>
      </c>
      <c r="K941" s="6">
        <v>15.0</v>
      </c>
      <c r="L941" s="6">
        <v>18.0</v>
      </c>
      <c r="M941" s="6">
        <v>16.0</v>
      </c>
      <c r="N941" s="6">
        <v>31.0</v>
      </c>
      <c r="O941" s="6"/>
      <c r="P941" s="6">
        <v>11.0</v>
      </c>
      <c r="Q941" s="6">
        <v>19.0</v>
      </c>
    </row>
    <row r="942" ht="15.75" customHeight="1">
      <c r="A942" s="7">
        <v>5.34024872E8</v>
      </c>
      <c r="B942" s="6" t="s">
        <v>1130</v>
      </c>
      <c r="C942" s="6" t="s">
        <v>1145</v>
      </c>
      <c r="D942" s="3">
        <v>1.0</v>
      </c>
      <c r="E942" s="3">
        <v>150.0</v>
      </c>
      <c r="F942" s="3">
        <v>213.0</v>
      </c>
      <c r="G942" s="3">
        <v>3.0</v>
      </c>
      <c r="H942" s="3" t="s">
        <v>1465</v>
      </c>
      <c r="I942" s="6">
        <v>25.0</v>
      </c>
      <c r="J942" s="6">
        <v>17.0</v>
      </c>
      <c r="K942" s="6">
        <v>14.0</v>
      </c>
      <c r="L942" s="6">
        <v>19.0</v>
      </c>
      <c r="M942" s="6">
        <v>16.0</v>
      </c>
      <c r="N942" s="6">
        <v>30.0</v>
      </c>
      <c r="O942" s="6"/>
      <c r="P942" s="6">
        <v>10.0</v>
      </c>
      <c r="Q942" s="6">
        <v>19.0</v>
      </c>
    </row>
    <row r="943" ht="15.75" customHeight="1">
      <c r="A943" s="7">
        <v>5.3403004E8</v>
      </c>
      <c r="B943" s="6" t="s">
        <v>1130</v>
      </c>
      <c r="C943" s="6" t="s">
        <v>1146</v>
      </c>
      <c r="D943" s="3">
        <v>1.0</v>
      </c>
      <c r="E943" s="3">
        <v>172.0</v>
      </c>
      <c r="F943" s="3">
        <v>213.0</v>
      </c>
      <c r="G943" s="3">
        <v>3.0</v>
      </c>
      <c r="H943" s="3" t="s">
        <v>1465</v>
      </c>
      <c r="I943" s="6">
        <v>27.0</v>
      </c>
      <c r="J943" s="6">
        <v>18.0</v>
      </c>
      <c r="K943" s="6">
        <v>16.0</v>
      </c>
      <c r="L943" s="6">
        <v>20.0</v>
      </c>
      <c r="M943" s="6">
        <v>20.0</v>
      </c>
      <c r="N943" s="6">
        <v>36.0</v>
      </c>
      <c r="O943" s="6"/>
      <c r="P943" s="6">
        <v>11.0</v>
      </c>
      <c r="Q943" s="6">
        <v>24.0</v>
      </c>
    </row>
    <row r="944" ht="15.75" customHeight="1">
      <c r="A944" s="7">
        <v>5.34029976E8</v>
      </c>
      <c r="B944" s="6" t="s">
        <v>1130</v>
      </c>
      <c r="C944" s="6" t="s">
        <v>1147</v>
      </c>
      <c r="D944" s="3">
        <v>2.0</v>
      </c>
      <c r="E944" s="3">
        <v>152.0</v>
      </c>
      <c r="F944" s="3">
        <v>197.0</v>
      </c>
      <c r="G944" s="3">
        <v>3.0</v>
      </c>
      <c r="H944" s="3" t="s">
        <v>1465</v>
      </c>
      <c r="I944" s="6">
        <v>25.0</v>
      </c>
      <c r="J944" s="6">
        <v>18.0</v>
      </c>
      <c r="K944" s="6">
        <v>16.0</v>
      </c>
      <c r="L944" s="6">
        <v>19.0</v>
      </c>
      <c r="M944" s="6">
        <v>15.0</v>
      </c>
      <c r="N944" s="6">
        <v>26.0</v>
      </c>
      <c r="O944" s="6"/>
      <c r="P944" s="6">
        <v>11.0</v>
      </c>
      <c r="Q944" s="6">
        <v>22.0</v>
      </c>
    </row>
    <row r="945" ht="15.75" customHeight="1">
      <c r="A945" s="7">
        <v>5.34029655E8</v>
      </c>
      <c r="B945" s="6" t="s">
        <v>1130</v>
      </c>
      <c r="C945" s="6" t="s">
        <v>1148</v>
      </c>
      <c r="D945" s="3">
        <v>1.0</v>
      </c>
      <c r="E945" s="3">
        <v>166.0</v>
      </c>
      <c r="F945" s="3">
        <v>213.0</v>
      </c>
      <c r="G945" s="3">
        <v>3.0</v>
      </c>
      <c r="H945" s="3" t="s">
        <v>1465</v>
      </c>
      <c r="I945" s="6">
        <v>26.0</v>
      </c>
      <c r="J945" s="6">
        <v>15.0</v>
      </c>
      <c r="K945" s="6">
        <v>16.0</v>
      </c>
      <c r="L945" s="6">
        <v>19.0</v>
      </c>
      <c r="M945" s="6">
        <v>19.0</v>
      </c>
      <c r="N945" s="6">
        <v>36.0</v>
      </c>
      <c r="O945" s="6"/>
      <c r="P945" s="6">
        <v>11.0</v>
      </c>
      <c r="Q945" s="6">
        <v>24.0</v>
      </c>
    </row>
    <row r="946" ht="15.75" customHeight="1">
      <c r="A946" s="7">
        <v>5.3402999E8</v>
      </c>
      <c r="B946" s="6" t="s">
        <v>1130</v>
      </c>
      <c r="C946" s="6" t="s">
        <v>1149</v>
      </c>
      <c r="D946" s="3">
        <v>5.0</v>
      </c>
      <c r="E946" s="3">
        <v>162.0</v>
      </c>
      <c r="F946" s="3">
        <v>208.0</v>
      </c>
      <c r="G946" s="3">
        <v>3.0</v>
      </c>
      <c r="H946" s="3" t="s">
        <v>1465</v>
      </c>
      <c r="I946" s="6">
        <v>25.0</v>
      </c>
      <c r="J946" s="6">
        <v>16.0</v>
      </c>
      <c r="K946" s="6">
        <v>14.0</v>
      </c>
      <c r="L946" s="6">
        <v>19.0</v>
      </c>
      <c r="M946" s="6">
        <v>19.0</v>
      </c>
      <c r="N946" s="6">
        <v>34.0</v>
      </c>
      <c r="O946" s="6"/>
      <c r="P946" s="6">
        <v>13.0</v>
      </c>
      <c r="Q946" s="6">
        <v>22.0</v>
      </c>
    </row>
    <row r="947" ht="15.75" customHeight="1">
      <c r="A947" s="7">
        <v>5.3400924E8</v>
      </c>
      <c r="B947" s="6" t="s">
        <v>1130</v>
      </c>
      <c r="C947" s="6" t="s">
        <v>1150</v>
      </c>
      <c r="D947" s="3">
        <v>2.0</v>
      </c>
      <c r="E947" s="3">
        <v>153.0</v>
      </c>
      <c r="F947" s="3">
        <v>197.0</v>
      </c>
      <c r="G947" s="3">
        <v>3.0</v>
      </c>
      <c r="H947" s="3" t="s">
        <v>1465</v>
      </c>
      <c r="I947" s="6">
        <v>20.0</v>
      </c>
      <c r="J947" s="6">
        <v>18.0</v>
      </c>
      <c r="K947" s="6">
        <v>16.0</v>
      </c>
      <c r="L947" s="6">
        <v>19.0</v>
      </c>
      <c r="M947" s="6">
        <v>15.0</v>
      </c>
      <c r="N947" s="6">
        <v>27.0</v>
      </c>
      <c r="O947" s="6"/>
      <c r="P947" s="6">
        <v>12.0</v>
      </c>
      <c r="Q947" s="6">
        <v>26.0</v>
      </c>
    </row>
    <row r="948" ht="15.75" customHeight="1">
      <c r="A948" s="7">
        <v>5.34002029E8</v>
      </c>
      <c r="B948" s="6" t="s">
        <v>1130</v>
      </c>
      <c r="C948" s="6" t="s">
        <v>1151</v>
      </c>
      <c r="D948" s="3">
        <v>1.0</v>
      </c>
      <c r="E948" s="3">
        <v>149.0</v>
      </c>
      <c r="F948" s="3">
        <v>213.0</v>
      </c>
      <c r="G948" s="3">
        <v>3.0</v>
      </c>
      <c r="H948" s="3" t="s">
        <v>1465</v>
      </c>
      <c r="I948" s="6">
        <v>23.0</v>
      </c>
      <c r="J948" s="6">
        <v>12.0</v>
      </c>
      <c r="K948" s="6">
        <v>14.0</v>
      </c>
      <c r="L948" s="6">
        <v>19.0</v>
      </c>
      <c r="M948" s="6">
        <v>17.0</v>
      </c>
      <c r="N948" s="6">
        <v>31.0</v>
      </c>
      <c r="O948" s="6"/>
      <c r="P948" s="6">
        <v>11.0</v>
      </c>
      <c r="Q948" s="6">
        <v>22.0</v>
      </c>
    </row>
    <row r="949" ht="15.75" customHeight="1">
      <c r="A949" s="7">
        <v>5.34024431E8</v>
      </c>
      <c r="B949" s="6" t="s">
        <v>1130</v>
      </c>
      <c r="C949" s="6" t="s">
        <v>1152</v>
      </c>
      <c r="D949" s="3">
        <v>1.0</v>
      </c>
      <c r="E949" s="3">
        <v>168.0</v>
      </c>
      <c r="F949" s="3">
        <v>213.0</v>
      </c>
      <c r="G949" s="3">
        <v>3.0</v>
      </c>
      <c r="H949" s="3" t="s">
        <v>1465</v>
      </c>
      <c r="I949" s="6">
        <v>28.0</v>
      </c>
      <c r="J949" s="6">
        <v>18.0</v>
      </c>
      <c r="K949" s="6">
        <v>16.0</v>
      </c>
      <c r="L949" s="6">
        <v>19.0</v>
      </c>
      <c r="M949" s="6">
        <v>16.0</v>
      </c>
      <c r="N949" s="6">
        <v>34.0</v>
      </c>
      <c r="O949" s="6"/>
      <c r="P949" s="6">
        <v>14.0</v>
      </c>
      <c r="Q949" s="6">
        <v>23.0</v>
      </c>
    </row>
    <row r="950" ht="15.75" customHeight="1">
      <c r="A950" s="7">
        <v>5.34024618E8</v>
      </c>
      <c r="B950" s="6" t="s">
        <v>1130</v>
      </c>
      <c r="C950" s="6" t="s">
        <v>1153</v>
      </c>
      <c r="D950" s="3">
        <v>1.0</v>
      </c>
      <c r="E950" s="3">
        <v>171.0</v>
      </c>
      <c r="F950" s="3">
        <v>213.0</v>
      </c>
      <c r="G950" s="3">
        <v>3.0</v>
      </c>
      <c r="H950" s="3" t="s">
        <v>1465</v>
      </c>
      <c r="I950" s="6">
        <v>24.0</v>
      </c>
      <c r="J950" s="6">
        <v>17.0</v>
      </c>
      <c r="K950" s="6">
        <v>17.0</v>
      </c>
      <c r="L950" s="6">
        <v>20.0</v>
      </c>
      <c r="M950" s="6">
        <v>20.0</v>
      </c>
      <c r="N950" s="6">
        <v>35.0</v>
      </c>
      <c r="O950" s="6"/>
      <c r="P950" s="6">
        <v>12.0</v>
      </c>
      <c r="Q950" s="6">
        <v>26.0</v>
      </c>
    </row>
    <row r="951" ht="15.75" customHeight="1">
      <c r="A951" s="7">
        <v>5.34021663E8</v>
      </c>
      <c r="B951" s="6" t="s">
        <v>1130</v>
      </c>
      <c r="C951" s="6" t="s">
        <v>1154</v>
      </c>
      <c r="D951" s="3">
        <v>1.0</v>
      </c>
      <c r="E951" s="3">
        <v>150.0</v>
      </c>
      <c r="F951" s="3">
        <v>213.0</v>
      </c>
      <c r="G951" s="3">
        <v>3.0</v>
      </c>
      <c r="H951" s="3" t="s">
        <v>1465</v>
      </c>
      <c r="I951" s="6">
        <v>22.0</v>
      </c>
      <c r="J951" s="6">
        <v>15.0</v>
      </c>
      <c r="K951" s="6">
        <v>15.0</v>
      </c>
      <c r="L951" s="6">
        <v>18.0</v>
      </c>
      <c r="M951" s="6">
        <v>14.0</v>
      </c>
      <c r="N951" s="6">
        <v>38.0</v>
      </c>
      <c r="O951" s="6"/>
      <c r="P951" s="6">
        <v>9.0</v>
      </c>
      <c r="Q951" s="6">
        <v>19.0</v>
      </c>
    </row>
    <row r="952" ht="15.75" customHeight="1">
      <c r="A952" s="7">
        <v>5.34000624E8</v>
      </c>
      <c r="B952" s="6" t="s">
        <v>1130</v>
      </c>
      <c r="C952" s="6" t="s">
        <v>1155</v>
      </c>
      <c r="D952" s="3">
        <v>1.0</v>
      </c>
      <c r="E952" s="3">
        <v>150.0</v>
      </c>
      <c r="F952" s="3">
        <v>213.0</v>
      </c>
      <c r="G952" s="3">
        <v>3.0</v>
      </c>
      <c r="H952" s="3" t="s">
        <v>1465</v>
      </c>
      <c r="I952" s="6">
        <v>22.0</v>
      </c>
      <c r="J952" s="6">
        <v>14.0</v>
      </c>
      <c r="K952" s="6">
        <v>15.0</v>
      </c>
      <c r="L952" s="6">
        <v>19.0</v>
      </c>
      <c r="M952" s="6">
        <v>16.0</v>
      </c>
      <c r="N952" s="6">
        <v>33.0</v>
      </c>
      <c r="O952" s="6"/>
      <c r="P952" s="6">
        <v>10.0</v>
      </c>
      <c r="Q952" s="6">
        <v>21.0</v>
      </c>
    </row>
    <row r="953" ht="15.75" customHeight="1">
      <c r="A953" s="7">
        <v>5.34024576E8</v>
      </c>
      <c r="B953" s="6" t="s">
        <v>1130</v>
      </c>
      <c r="C953" s="6" t="s">
        <v>1156</v>
      </c>
      <c r="D953" s="3">
        <v>1.0</v>
      </c>
      <c r="E953" s="3">
        <v>166.0</v>
      </c>
      <c r="F953" s="3">
        <v>213.0</v>
      </c>
      <c r="G953" s="3">
        <v>3.0</v>
      </c>
      <c r="H953" s="3" t="s">
        <v>1465</v>
      </c>
      <c r="I953" s="6">
        <v>27.0</v>
      </c>
      <c r="J953" s="6">
        <v>17.0</v>
      </c>
      <c r="K953" s="6">
        <v>16.0</v>
      </c>
      <c r="L953" s="6">
        <v>19.0</v>
      </c>
      <c r="M953" s="6">
        <v>19.0</v>
      </c>
      <c r="N953" s="6">
        <v>30.0</v>
      </c>
      <c r="O953" s="6"/>
      <c r="P953" s="6">
        <v>12.0</v>
      </c>
      <c r="Q953" s="6">
        <v>26.0</v>
      </c>
    </row>
    <row r="954" ht="15.75" customHeight="1">
      <c r="A954" s="7">
        <v>5.34030107E8</v>
      </c>
      <c r="B954" s="6" t="s">
        <v>1130</v>
      </c>
      <c r="C954" s="6" t="s">
        <v>1157</v>
      </c>
      <c r="D954" s="3">
        <v>5.0</v>
      </c>
      <c r="E954" s="3">
        <v>142.0</v>
      </c>
      <c r="F954" s="3">
        <v>208.0</v>
      </c>
      <c r="G954" s="3">
        <v>3.0</v>
      </c>
      <c r="H954" s="3" t="s">
        <v>1465</v>
      </c>
      <c r="I954" s="6">
        <v>23.0</v>
      </c>
      <c r="J954" s="6">
        <v>16.0</v>
      </c>
      <c r="K954" s="6">
        <v>13.0</v>
      </c>
      <c r="L954" s="6">
        <v>17.0</v>
      </c>
      <c r="M954" s="6">
        <v>15.0</v>
      </c>
      <c r="N954" s="6">
        <v>24.0</v>
      </c>
      <c r="O954" s="6"/>
      <c r="P954" s="6">
        <v>10.0</v>
      </c>
      <c r="Q954" s="6">
        <v>24.0</v>
      </c>
    </row>
    <row r="955" ht="15.75" customHeight="1">
      <c r="A955" s="7">
        <v>5.34004379E8</v>
      </c>
      <c r="B955" s="6" t="s">
        <v>1130</v>
      </c>
      <c r="C955" s="6" t="s">
        <v>1158</v>
      </c>
      <c r="D955" s="3">
        <v>1.0</v>
      </c>
      <c r="E955" s="3">
        <v>149.0</v>
      </c>
      <c r="F955" s="3">
        <v>213.0</v>
      </c>
      <c r="G955" s="3">
        <v>3.0</v>
      </c>
      <c r="H955" s="3" t="s">
        <v>1465</v>
      </c>
      <c r="I955" s="6">
        <v>21.0</v>
      </c>
      <c r="J955" s="6">
        <v>15.0</v>
      </c>
      <c r="K955" s="6">
        <v>16.0</v>
      </c>
      <c r="L955" s="6">
        <v>18.0</v>
      </c>
      <c r="M955" s="6">
        <v>15.0</v>
      </c>
      <c r="N955" s="6">
        <v>31.0</v>
      </c>
      <c r="O955" s="6"/>
      <c r="P955" s="6">
        <v>10.0</v>
      </c>
      <c r="Q955" s="6">
        <v>23.0</v>
      </c>
    </row>
    <row r="956" ht="15.75" customHeight="1">
      <c r="A956" s="7">
        <v>5.34024978E8</v>
      </c>
      <c r="B956" s="6" t="s">
        <v>1130</v>
      </c>
      <c r="C956" s="6" t="s">
        <v>1159</v>
      </c>
      <c r="D956" s="3">
        <v>1.0</v>
      </c>
      <c r="E956" s="3">
        <v>163.0</v>
      </c>
      <c r="F956" s="3">
        <v>213.0</v>
      </c>
      <c r="G956" s="3">
        <v>3.0</v>
      </c>
      <c r="H956" s="3" t="s">
        <v>1465</v>
      </c>
      <c r="I956" s="6">
        <v>25.0</v>
      </c>
      <c r="J956" s="6">
        <v>15.0</v>
      </c>
      <c r="K956" s="6">
        <v>13.0</v>
      </c>
      <c r="L956" s="6">
        <v>20.0</v>
      </c>
      <c r="M956" s="6">
        <v>18.0</v>
      </c>
      <c r="N956" s="6">
        <v>33.0</v>
      </c>
      <c r="O956" s="6"/>
      <c r="P956" s="6">
        <v>13.0</v>
      </c>
      <c r="Q956" s="6">
        <v>26.0</v>
      </c>
    </row>
    <row r="957" ht="15.75" customHeight="1">
      <c r="A957" s="7">
        <v>5.3402484E8</v>
      </c>
      <c r="B957" s="6" t="s">
        <v>1130</v>
      </c>
      <c r="C957" s="6" t="s">
        <v>1160</v>
      </c>
      <c r="D957" s="3">
        <v>1.0</v>
      </c>
      <c r="E957" s="3">
        <v>168.0</v>
      </c>
      <c r="F957" s="3">
        <v>213.0</v>
      </c>
      <c r="G957" s="3">
        <v>3.0</v>
      </c>
      <c r="H957" s="3" t="s">
        <v>1465</v>
      </c>
      <c r="I957" s="6">
        <v>28.0</v>
      </c>
      <c r="J957" s="6">
        <v>19.0</v>
      </c>
      <c r="K957" s="6">
        <v>16.0</v>
      </c>
      <c r="L957" s="6">
        <v>20.0</v>
      </c>
      <c r="M957" s="6">
        <v>19.0</v>
      </c>
      <c r="N957" s="6">
        <v>31.0</v>
      </c>
      <c r="O957" s="6"/>
      <c r="P957" s="6">
        <v>11.0</v>
      </c>
      <c r="Q957" s="6">
        <v>24.0</v>
      </c>
    </row>
    <row r="958" ht="15.75" customHeight="1">
      <c r="A958" s="7">
        <v>5.34024456E8</v>
      </c>
      <c r="B958" s="6" t="s">
        <v>1130</v>
      </c>
      <c r="C958" s="6" t="s">
        <v>1161</v>
      </c>
      <c r="D958" s="3">
        <v>5.0</v>
      </c>
      <c r="E958" s="3">
        <v>151.0</v>
      </c>
      <c r="F958" s="3">
        <v>208.0</v>
      </c>
      <c r="G958" s="3">
        <v>3.0</v>
      </c>
      <c r="H958" s="3" t="s">
        <v>1465</v>
      </c>
      <c r="I958" s="6">
        <v>20.0</v>
      </c>
      <c r="J958" s="6">
        <v>16.0</v>
      </c>
      <c r="K958" s="6">
        <v>17.0</v>
      </c>
      <c r="L958" s="6">
        <v>17.0</v>
      </c>
      <c r="M958" s="6">
        <v>19.0</v>
      </c>
      <c r="N958" s="6">
        <v>29.0</v>
      </c>
      <c r="O958" s="6"/>
      <c r="P958" s="6">
        <v>12.0</v>
      </c>
      <c r="Q958" s="6">
        <v>21.0</v>
      </c>
    </row>
    <row r="959" ht="15.75" customHeight="1">
      <c r="A959" s="7">
        <v>5.34011457E8</v>
      </c>
      <c r="B959" s="6" t="s">
        <v>1130</v>
      </c>
      <c r="C959" s="6" t="s">
        <v>1162</v>
      </c>
      <c r="D959" s="3">
        <v>1.0</v>
      </c>
      <c r="E959" s="3">
        <v>171.0</v>
      </c>
      <c r="F959" s="3">
        <v>213.0</v>
      </c>
      <c r="G959" s="3">
        <v>3.0</v>
      </c>
      <c r="H959" s="3" t="s">
        <v>1465</v>
      </c>
      <c r="I959" s="6">
        <v>28.0</v>
      </c>
      <c r="J959" s="6">
        <v>14.0</v>
      </c>
      <c r="K959" s="6">
        <v>16.0</v>
      </c>
      <c r="L959" s="6">
        <v>18.0</v>
      </c>
      <c r="M959" s="6">
        <v>15.0</v>
      </c>
      <c r="N959" s="6">
        <v>44.0</v>
      </c>
      <c r="O959" s="6"/>
      <c r="P959" s="6">
        <v>10.0</v>
      </c>
      <c r="Q959" s="6">
        <v>26.0</v>
      </c>
    </row>
    <row r="960" ht="15.75" customHeight="1">
      <c r="A960" s="7">
        <v>5.34024801E8</v>
      </c>
      <c r="B960" s="6" t="s">
        <v>1130</v>
      </c>
      <c r="C960" s="6" t="s">
        <v>1163</v>
      </c>
      <c r="D960" s="3">
        <v>5.0</v>
      </c>
      <c r="E960" s="3">
        <v>156.0</v>
      </c>
      <c r="F960" s="3">
        <v>208.0</v>
      </c>
      <c r="G960" s="3">
        <v>3.0</v>
      </c>
      <c r="H960" s="3" t="s">
        <v>1465</v>
      </c>
      <c r="I960" s="6">
        <v>25.0</v>
      </c>
      <c r="J960" s="6">
        <v>15.0</v>
      </c>
      <c r="K960" s="6">
        <v>14.0</v>
      </c>
      <c r="L960" s="6">
        <v>21.0</v>
      </c>
      <c r="M960" s="6">
        <v>18.0</v>
      </c>
      <c r="N960" s="6">
        <v>29.0</v>
      </c>
      <c r="O960" s="6"/>
      <c r="P960" s="6">
        <v>12.0</v>
      </c>
      <c r="Q960" s="6">
        <v>22.0</v>
      </c>
    </row>
    <row r="961" ht="15.75" customHeight="1">
      <c r="A961" s="7">
        <v>5.34010439E8</v>
      </c>
      <c r="B961" s="6" t="s">
        <v>1130</v>
      </c>
      <c r="C961" s="6" t="s">
        <v>1164</v>
      </c>
      <c r="D961" s="3">
        <v>1.0</v>
      </c>
      <c r="E961" s="3">
        <v>179.0</v>
      </c>
      <c r="F961" s="3">
        <v>213.0</v>
      </c>
      <c r="G961" s="3">
        <v>4.0</v>
      </c>
      <c r="H961" s="3" t="s">
        <v>1466</v>
      </c>
      <c r="I961" s="6">
        <v>31.0</v>
      </c>
      <c r="J961" s="6">
        <v>21.0</v>
      </c>
      <c r="K961" s="6">
        <v>16.0</v>
      </c>
      <c r="L961" s="6">
        <v>19.0</v>
      </c>
      <c r="M961" s="6">
        <v>18.0</v>
      </c>
      <c r="N961" s="6">
        <v>38.0</v>
      </c>
      <c r="O961" s="6"/>
      <c r="P961" s="6">
        <v>11.0</v>
      </c>
      <c r="Q961" s="6">
        <v>25.0</v>
      </c>
    </row>
    <row r="962" ht="15.75" customHeight="1">
      <c r="A962" s="7">
        <v>5.340006E8</v>
      </c>
      <c r="B962" s="6" t="s">
        <v>1130</v>
      </c>
      <c r="C962" s="6" t="s">
        <v>1165</v>
      </c>
      <c r="D962" s="3">
        <v>5.0</v>
      </c>
      <c r="E962" s="3">
        <v>155.0</v>
      </c>
      <c r="F962" s="3">
        <v>208.0</v>
      </c>
      <c r="G962" s="3">
        <v>3.0</v>
      </c>
      <c r="H962" s="3" t="s">
        <v>1465</v>
      </c>
      <c r="I962" s="6">
        <v>25.0</v>
      </c>
      <c r="J962" s="6">
        <v>15.0</v>
      </c>
      <c r="K962" s="6">
        <v>15.0</v>
      </c>
      <c r="L962" s="6">
        <v>18.0</v>
      </c>
      <c r="M962" s="6">
        <v>16.0</v>
      </c>
      <c r="N962" s="6">
        <v>30.0</v>
      </c>
      <c r="O962" s="6"/>
      <c r="P962" s="6">
        <v>12.0</v>
      </c>
      <c r="Q962" s="6">
        <v>24.0</v>
      </c>
    </row>
    <row r="963" ht="15.75" customHeight="1">
      <c r="A963" s="7">
        <v>5.34029486E8</v>
      </c>
      <c r="B963" s="6" t="s">
        <v>1130</v>
      </c>
      <c r="C963" s="6" t="s">
        <v>1166</v>
      </c>
      <c r="D963" s="3">
        <v>1.0</v>
      </c>
      <c r="E963" s="3">
        <v>146.0</v>
      </c>
      <c r="F963" s="3">
        <v>213.0</v>
      </c>
      <c r="G963" s="3">
        <v>3.0</v>
      </c>
      <c r="H963" s="3" t="s">
        <v>1465</v>
      </c>
      <c r="I963" s="6">
        <v>22.0</v>
      </c>
      <c r="J963" s="6">
        <v>14.0</v>
      </c>
      <c r="K963" s="6">
        <v>15.0</v>
      </c>
      <c r="L963" s="6">
        <v>17.0</v>
      </c>
      <c r="M963" s="6">
        <v>16.0</v>
      </c>
      <c r="N963" s="6">
        <v>31.0</v>
      </c>
      <c r="O963" s="6"/>
      <c r="P963" s="6">
        <v>11.0</v>
      </c>
      <c r="Q963" s="6">
        <v>20.0</v>
      </c>
    </row>
    <row r="964" ht="15.75" customHeight="1">
      <c r="A964" s="7">
        <v>5.3403499E8</v>
      </c>
      <c r="B964" s="6" t="s">
        <v>1130</v>
      </c>
      <c r="C964" s="6" t="s">
        <v>1167</v>
      </c>
      <c r="D964" s="3">
        <v>1.0</v>
      </c>
      <c r="E964" s="3">
        <v>155.0</v>
      </c>
      <c r="F964" s="3">
        <v>213.0</v>
      </c>
      <c r="G964" s="3">
        <v>3.0</v>
      </c>
      <c r="H964" s="3" t="s">
        <v>1465</v>
      </c>
      <c r="I964" s="6">
        <v>24.0</v>
      </c>
      <c r="J964" s="6">
        <v>16.0</v>
      </c>
      <c r="K964" s="6">
        <v>14.0</v>
      </c>
      <c r="L964" s="6">
        <v>19.0</v>
      </c>
      <c r="M964" s="6">
        <v>17.0</v>
      </c>
      <c r="N964" s="6">
        <v>34.0</v>
      </c>
      <c r="O964" s="6"/>
      <c r="P964" s="6">
        <v>11.0</v>
      </c>
      <c r="Q964" s="6">
        <v>20.0</v>
      </c>
    </row>
    <row r="965" ht="15.75" customHeight="1">
      <c r="A965" s="7">
        <v>5.34024689E8</v>
      </c>
      <c r="B965" s="6" t="s">
        <v>1130</v>
      </c>
      <c r="C965" s="6" t="s">
        <v>1168</v>
      </c>
      <c r="D965" s="3">
        <v>1.0</v>
      </c>
      <c r="E965" s="3">
        <v>160.0</v>
      </c>
      <c r="F965" s="3">
        <v>213.0</v>
      </c>
      <c r="G965" s="3">
        <v>3.0</v>
      </c>
      <c r="H965" s="3" t="s">
        <v>1465</v>
      </c>
      <c r="I965" s="6">
        <v>22.0</v>
      </c>
      <c r="J965" s="6">
        <v>14.0</v>
      </c>
      <c r="K965" s="6">
        <v>15.0</v>
      </c>
      <c r="L965" s="6">
        <v>18.0</v>
      </c>
      <c r="M965" s="6">
        <v>17.0</v>
      </c>
      <c r="N965" s="6">
        <v>39.0</v>
      </c>
      <c r="O965" s="6"/>
      <c r="P965" s="6">
        <v>11.0</v>
      </c>
      <c r="Q965" s="6">
        <v>24.0</v>
      </c>
    </row>
    <row r="966" ht="15.75" customHeight="1">
      <c r="A966" s="7">
        <v>5.34030026E8</v>
      </c>
      <c r="B966" s="6" t="s">
        <v>1130</v>
      </c>
      <c r="C966" s="6" t="s">
        <v>1169</v>
      </c>
      <c r="D966" s="3">
        <v>1.0</v>
      </c>
      <c r="E966" s="3">
        <v>155.0</v>
      </c>
      <c r="F966" s="3">
        <v>213.0</v>
      </c>
      <c r="G966" s="3">
        <v>3.0</v>
      </c>
      <c r="H966" s="3" t="s">
        <v>1465</v>
      </c>
      <c r="I966" s="6">
        <v>22.0</v>
      </c>
      <c r="J966" s="6">
        <v>19.0</v>
      </c>
      <c r="K966" s="6">
        <v>15.0</v>
      </c>
      <c r="L966" s="6">
        <v>19.0</v>
      </c>
      <c r="M966" s="6">
        <v>13.0</v>
      </c>
      <c r="N966" s="6">
        <v>35.0</v>
      </c>
      <c r="O966" s="6"/>
      <c r="P966" s="6">
        <v>11.0</v>
      </c>
      <c r="Q966" s="6">
        <v>21.0</v>
      </c>
    </row>
    <row r="967" ht="15.75" customHeight="1">
      <c r="A967" s="7">
        <v>5.34030072E8</v>
      </c>
      <c r="B967" s="6" t="s">
        <v>1130</v>
      </c>
      <c r="C967" s="6" t="s">
        <v>1170</v>
      </c>
      <c r="D967" s="3">
        <v>1.0</v>
      </c>
      <c r="E967" s="3">
        <v>147.0</v>
      </c>
      <c r="F967" s="3">
        <v>213.0</v>
      </c>
      <c r="G967" s="3">
        <v>3.0</v>
      </c>
      <c r="H967" s="3" t="s">
        <v>1465</v>
      </c>
      <c r="I967" s="6">
        <v>22.0</v>
      </c>
      <c r="J967" s="6">
        <v>15.0</v>
      </c>
      <c r="K967" s="6">
        <v>15.0</v>
      </c>
      <c r="L967" s="6">
        <v>17.0</v>
      </c>
      <c r="M967" s="6">
        <v>16.0</v>
      </c>
      <c r="N967" s="6">
        <v>31.0</v>
      </c>
      <c r="O967" s="6"/>
      <c r="P967" s="6">
        <v>8.0</v>
      </c>
      <c r="Q967" s="6">
        <v>23.0</v>
      </c>
    </row>
    <row r="968" ht="15.75" customHeight="1">
      <c r="A968" s="7">
        <v>5.34029969E8</v>
      </c>
      <c r="B968" s="6" t="s">
        <v>1130</v>
      </c>
      <c r="C968" s="6" t="s">
        <v>1171</v>
      </c>
      <c r="D968" s="3">
        <v>1.0</v>
      </c>
      <c r="E968" s="3">
        <v>156.0</v>
      </c>
      <c r="F968" s="3">
        <v>213.0</v>
      </c>
      <c r="G968" s="3">
        <v>3.0</v>
      </c>
      <c r="H968" s="3" t="s">
        <v>1465</v>
      </c>
      <c r="I968" s="6">
        <v>21.0</v>
      </c>
      <c r="J968" s="6">
        <v>17.0</v>
      </c>
      <c r="K968" s="6">
        <v>14.0</v>
      </c>
      <c r="L968" s="6">
        <v>18.0</v>
      </c>
      <c r="M968" s="6">
        <v>17.0</v>
      </c>
      <c r="N968" s="6">
        <v>40.0</v>
      </c>
      <c r="O968" s="6"/>
      <c r="P968" s="6">
        <v>11.0</v>
      </c>
      <c r="Q968" s="6">
        <v>18.0</v>
      </c>
    </row>
    <row r="969" ht="15.75" customHeight="1">
      <c r="A969" s="7">
        <v>5.34024417E8</v>
      </c>
      <c r="B969" s="6" t="s">
        <v>1130</v>
      </c>
      <c r="C969" s="6" t="s">
        <v>1172</v>
      </c>
      <c r="D969" s="3">
        <v>1.0</v>
      </c>
      <c r="E969" s="3">
        <v>150.0</v>
      </c>
      <c r="F969" s="3">
        <v>213.0</v>
      </c>
      <c r="G969" s="3">
        <v>3.0</v>
      </c>
      <c r="H969" s="3" t="s">
        <v>1465</v>
      </c>
      <c r="I969" s="6">
        <v>20.0</v>
      </c>
      <c r="J969" s="6">
        <v>15.0</v>
      </c>
      <c r="K969" s="6">
        <v>16.0</v>
      </c>
      <c r="L969" s="6">
        <v>19.0</v>
      </c>
      <c r="M969" s="6">
        <v>16.0</v>
      </c>
      <c r="N969" s="6">
        <v>32.0</v>
      </c>
      <c r="O969" s="6"/>
      <c r="P969" s="6">
        <v>11.0</v>
      </c>
      <c r="Q969" s="6">
        <v>21.0</v>
      </c>
    </row>
    <row r="970" ht="15.75" customHeight="1">
      <c r="A970" s="7">
        <v>5.34006129E8</v>
      </c>
      <c r="B970" s="6" t="s">
        <v>1130</v>
      </c>
      <c r="C970" s="6" t="s">
        <v>1173</v>
      </c>
      <c r="D970" s="3">
        <v>1.0</v>
      </c>
      <c r="E970" s="3">
        <v>162.0</v>
      </c>
      <c r="F970" s="3">
        <v>213.0</v>
      </c>
      <c r="G970" s="3">
        <v>3.0</v>
      </c>
      <c r="H970" s="3" t="s">
        <v>1465</v>
      </c>
      <c r="I970" s="6">
        <v>25.0</v>
      </c>
      <c r="J970" s="6">
        <v>16.0</v>
      </c>
      <c r="K970" s="6">
        <v>15.0</v>
      </c>
      <c r="L970" s="6">
        <v>17.0</v>
      </c>
      <c r="M970" s="6">
        <v>16.0</v>
      </c>
      <c r="N970" s="6">
        <v>38.0</v>
      </c>
      <c r="O970" s="6"/>
      <c r="P970" s="6">
        <v>11.0</v>
      </c>
      <c r="Q970" s="6">
        <v>24.0</v>
      </c>
    </row>
    <row r="971" ht="15.75" customHeight="1">
      <c r="A971" s="7">
        <v>5.34030033E8</v>
      </c>
      <c r="B971" s="6" t="s">
        <v>1130</v>
      </c>
      <c r="C971" s="6" t="s">
        <v>1174</v>
      </c>
      <c r="D971" s="3">
        <v>1.0</v>
      </c>
      <c r="E971" s="3">
        <v>148.0</v>
      </c>
      <c r="F971" s="3">
        <v>213.0</v>
      </c>
      <c r="G971" s="3">
        <v>3.0</v>
      </c>
      <c r="H971" s="3" t="s">
        <v>1465</v>
      </c>
      <c r="I971" s="6">
        <v>24.0</v>
      </c>
      <c r="J971" s="6">
        <v>15.0</v>
      </c>
      <c r="K971" s="6">
        <v>13.0</v>
      </c>
      <c r="L971" s="6">
        <v>15.0</v>
      </c>
      <c r="M971" s="6">
        <v>16.0</v>
      </c>
      <c r="N971" s="6">
        <v>35.0</v>
      </c>
      <c r="O971" s="6"/>
      <c r="P971" s="6">
        <v>11.0</v>
      </c>
      <c r="Q971" s="6">
        <v>19.0</v>
      </c>
    </row>
    <row r="972" ht="15.75" customHeight="1">
      <c r="A972" s="7">
        <v>5.3401168E8</v>
      </c>
      <c r="B972" s="6" t="s">
        <v>1130</v>
      </c>
      <c r="C972" s="6" t="s">
        <v>1175</v>
      </c>
      <c r="D972" s="3">
        <v>1.0</v>
      </c>
      <c r="E972" s="3">
        <v>164.0</v>
      </c>
      <c r="F972" s="3">
        <v>213.0</v>
      </c>
      <c r="G972" s="3">
        <v>3.0</v>
      </c>
      <c r="H972" s="3" t="s">
        <v>1465</v>
      </c>
      <c r="I972" s="6">
        <v>27.0</v>
      </c>
      <c r="J972" s="6">
        <v>20.0</v>
      </c>
      <c r="K972" s="6">
        <v>15.0</v>
      </c>
      <c r="L972" s="6">
        <v>18.0</v>
      </c>
      <c r="M972" s="6">
        <v>16.0</v>
      </c>
      <c r="N972" s="6">
        <v>33.0</v>
      </c>
      <c r="O972" s="6"/>
      <c r="P972" s="6">
        <v>11.0</v>
      </c>
      <c r="Q972" s="6">
        <v>24.0</v>
      </c>
    </row>
    <row r="973" ht="15.75" customHeight="1">
      <c r="A973" s="7">
        <v>5.34029951E8</v>
      </c>
      <c r="B973" s="6" t="s">
        <v>1130</v>
      </c>
      <c r="C973" s="6" t="s">
        <v>1176</v>
      </c>
      <c r="D973" s="3">
        <v>5.0</v>
      </c>
      <c r="E973" s="3">
        <v>159.0</v>
      </c>
      <c r="F973" s="3">
        <v>208.0</v>
      </c>
      <c r="G973" s="3">
        <v>3.0</v>
      </c>
      <c r="H973" s="3" t="s">
        <v>1465</v>
      </c>
      <c r="I973" s="6">
        <v>22.0</v>
      </c>
      <c r="J973" s="6">
        <v>20.0</v>
      </c>
      <c r="K973" s="6">
        <v>17.0</v>
      </c>
      <c r="L973" s="6">
        <v>18.0</v>
      </c>
      <c r="M973" s="6">
        <v>16.0</v>
      </c>
      <c r="N973" s="6">
        <v>30.0</v>
      </c>
      <c r="O973" s="6"/>
      <c r="P973" s="6">
        <v>14.0</v>
      </c>
      <c r="Q973" s="6">
        <v>22.0</v>
      </c>
    </row>
    <row r="974" ht="15.75" customHeight="1">
      <c r="A974" s="7">
        <v>5.34021977E8</v>
      </c>
      <c r="B974" s="6" t="s">
        <v>1130</v>
      </c>
      <c r="C974" s="6" t="s">
        <v>1177</v>
      </c>
      <c r="D974" s="3">
        <v>1.0</v>
      </c>
      <c r="E974" s="3">
        <v>162.0</v>
      </c>
      <c r="F974" s="3">
        <v>213.0</v>
      </c>
      <c r="G974" s="3">
        <v>3.0</v>
      </c>
      <c r="H974" s="3" t="s">
        <v>1465</v>
      </c>
      <c r="I974" s="6">
        <v>27.0</v>
      </c>
      <c r="J974" s="6">
        <v>17.0</v>
      </c>
      <c r="K974" s="6">
        <v>14.0</v>
      </c>
      <c r="L974" s="6">
        <v>18.0</v>
      </c>
      <c r="M974" s="6">
        <v>18.0</v>
      </c>
      <c r="N974" s="6">
        <v>35.0</v>
      </c>
      <c r="O974" s="6"/>
      <c r="P974" s="6">
        <v>8.0</v>
      </c>
      <c r="Q974" s="6">
        <v>25.0</v>
      </c>
    </row>
    <row r="975" ht="15.75" customHeight="1">
      <c r="A975" s="7">
        <v>5.34023131E8</v>
      </c>
      <c r="B975" s="6" t="s">
        <v>1130</v>
      </c>
      <c r="C975" s="6" t="s">
        <v>1178</v>
      </c>
      <c r="D975" s="3">
        <v>1.0</v>
      </c>
      <c r="E975" s="3">
        <v>174.0</v>
      </c>
      <c r="F975" s="3">
        <v>213.0</v>
      </c>
      <c r="G975" s="3">
        <v>4.0</v>
      </c>
      <c r="H975" s="3" t="s">
        <v>1466</v>
      </c>
      <c r="I975" s="6">
        <v>26.0</v>
      </c>
      <c r="J975" s="6">
        <v>19.0</v>
      </c>
      <c r="K975" s="6">
        <v>16.0</v>
      </c>
      <c r="L975" s="6">
        <v>20.0</v>
      </c>
      <c r="M975" s="6">
        <v>17.0</v>
      </c>
      <c r="N975" s="6">
        <v>38.0</v>
      </c>
      <c r="O975" s="6"/>
      <c r="P975" s="6">
        <v>12.0</v>
      </c>
      <c r="Q975" s="6">
        <v>26.0</v>
      </c>
    </row>
    <row r="976" ht="15.75" customHeight="1">
      <c r="A976" s="7">
        <v>5.3402496E8</v>
      </c>
      <c r="B976" s="6" t="s">
        <v>1130</v>
      </c>
      <c r="C976" s="6" t="s">
        <v>1179</v>
      </c>
      <c r="D976" s="3">
        <v>1.0</v>
      </c>
      <c r="E976" s="3">
        <v>167.0</v>
      </c>
      <c r="F976" s="3">
        <v>213.0</v>
      </c>
      <c r="G976" s="3">
        <v>3.0</v>
      </c>
      <c r="H976" s="3" t="s">
        <v>1465</v>
      </c>
      <c r="I976" s="6">
        <v>26.0</v>
      </c>
      <c r="J976" s="6">
        <v>17.0</v>
      </c>
      <c r="K976" s="6">
        <v>15.0</v>
      </c>
      <c r="L976" s="6">
        <v>19.0</v>
      </c>
      <c r="M976" s="6">
        <v>18.0</v>
      </c>
      <c r="N976" s="6">
        <v>37.0</v>
      </c>
      <c r="O976" s="6"/>
      <c r="P976" s="6">
        <v>10.0</v>
      </c>
      <c r="Q976" s="6">
        <v>25.0</v>
      </c>
    </row>
    <row r="977" ht="15.75" customHeight="1">
      <c r="A977" s="7">
        <v>5.3402987E8</v>
      </c>
      <c r="B977" s="6" t="s">
        <v>1130</v>
      </c>
      <c r="C977" s="6" t="s">
        <v>1180</v>
      </c>
      <c r="D977" s="3">
        <v>5.0</v>
      </c>
      <c r="E977" s="3">
        <v>143.0</v>
      </c>
      <c r="F977" s="3">
        <v>208.0</v>
      </c>
      <c r="G977" s="3">
        <v>3.0</v>
      </c>
      <c r="H977" s="3" t="s">
        <v>1465</v>
      </c>
      <c r="I977" s="6">
        <v>19.0</v>
      </c>
      <c r="J977" s="6">
        <v>15.0</v>
      </c>
      <c r="K977" s="6">
        <v>14.0</v>
      </c>
      <c r="L977" s="6">
        <v>17.0</v>
      </c>
      <c r="M977" s="6">
        <v>16.0</v>
      </c>
      <c r="N977" s="6">
        <v>30.0</v>
      </c>
      <c r="O977" s="6"/>
      <c r="P977" s="6">
        <v>10.0</v>
      </c>
      <c r="Q977" s="6">
        <v>22.0</v>
      </c>
    </row>
    <row r="978" ht="15.75" customHeight="1">
      <c r="A978" s="7">
        <v>5.34029905E8</v>
      </c>
      <c r="B978" s="6" t="s">
        <v>1130</v>
      </c>
      <c r="C978" s="6" t="s">
        <v>1181</v>
      </c>
      <c r="D978" s="3">
        <v>1.0</v>
      </c>
      <c r="E978" s="3">
        <v>153.0</v>
      </c>
      <c r="F978" s="3">
        <v>213.0</v>
      </c>
      <c r="G978" s="3">
        <v>3.0</v>
      </c>
      <c r="H978" s="3" t="s">
        <v>1465</v>
      </c>
      <c r="I978" s="6">
        <v>20.0</v>
      </c>
      <c r="J978" s="6">
        <v>17.0</v>
      </c>
      <c r="K978" s="6">
        <v>15.0</v>
      </c>
      <c r="L978" s="6">
        <v>18.0</v>
      </c>
      <c r="M978" s="6">
        <v>17.0</v>
      </c>
      <c r="N978" s="6">
        <v>32.0</v>
      </c>
      <c r="O978" s="6"/>
      <c r="P978" s="6">
        <v>12.0</v>
      </c>
      <c r="Q978" s="6">
        <v>22.0</v>
      </c>
    </row>
    <row r="979" ht="15.75" customHeight="1">
      <c r="A979" s="7">
        <v>5.34024657E8</v>
      </c>
      <c r="B979" s="6" t="s">
        <v>1130</v>
      </c>
      <c r="C979" s="6" t="s">
        <v>1182</v>
      </c>
      <c r="D979" s="3">
        <v>1.0</v>
      </c>
      <c r="E979" s="3">
        <v>148.0</v>
      </c>
      <c r="F979" s="3">
        <v>213.0</v>
      </c>
      <c r="G979" s="3">
        <v>3.0</v>
      </c>
      <c r="H979" s="3" t="s">
        <v>1465</v>
      </c>
      <c r="I979" s="6">
        <v>20.0</v>
      </c>
      <c r="J979" s="6">
        <v>14.0</v>
      </c>
      <c r="K979" s="6">
        <v>16.0</v>
      </c>
      <c r="L979" s="6">
        <v>17.0</v>
      </c>
      <c r="M979" s="6">
        <v>16.0</v>
      </c>
      <c r="N979" s="6">
        <v>30.0</v>
      </c>
      <c r="O979" s="6"/>
      <c r="P979" s="6">
        <v>12.0</v>
      </c>
      <c r="Q979" s="6">
        <v>23.0</v>
      </c>
    </row>
    <row r="980" ht="15.75" customHeight="1">
      <c r="A980" s="7">
        <v>5.34030001E8</v>
      </c>
      <c r="B980" s="6" t="s">
        <v>1130</v>
      </c>
      <c r="C980" s="6" t="s">
        <v>1183</v>
      </c>
      <c r="D980" s="3">
        <v>1.0</v>
      </c>
      <c r="E980" s="3">
        <v>156.0</v>
      </c>
      <c r="F980" s="3">
        <v>213.0</v>
      </c>
      <c r="G980" s="3">
        <v>3.0</v>
      </c>
      <c r="H980" s="3" t="s">
        <v>1465</v>
      </c>
      <c r="I980" s="6">
        <v>25.0</v>
      </c>
      <c r="J980" s="6">
        <v>16.0</v>
      </c>
      <c r="K980" s="6">
        <v>16.0</v>
      </c>
      <c r="L980" s="6">
        <v>18.0</v>
      </c>
      <c r="M980" s="6">
        <v>16.0</v>
      </c>
      <c r="N980" s="6">
        <v>33.0</v>
      </c>
      <c r="O980" s="6"/>
      <c r="P980" s="6">
        <v>10.0</v>
      </c>
      <c r="Q980" s="6">
        <v>22.0</v>
      </c>
    </row>
    <row r="981" ht="15.75" customHeight="1">
      <c r="A981" s="7">
        <v>5.3405388E8</v>
      </c>
      <c r="B981" s="6" t="s">
        <v>1130</v>
      </c>
      <c r="C981" s="6" t="s">
        <v>1184</v>
      </c>
      <c r="D981" s="3">
        <v>1.0</v>
      </c>
      <c r="E981" s="3">
        <v>160.0</v>
      </c>
      <c r="F981" s="3">
        <v>213.0</v>
      </c>
      <c r="G981" s="3">
        <v>3.0</v>
      </c>
      <c r="H981" s="3" t="s">
        <v>1465</v>
      </c>
      <c r="I981" s="6">
        <v>24.0</v>
      </c>
      <c r="J981" s="6">
        <v>19.0</v>
      </c>
      <c r="K981" s="6">
        <v>16.0</v>
      </c>
      <c r="L981" s="6">
        <v>18.0</v>
      </c>
      <c r="M981" s="6">
        <v>17.0</v>
      </c>
      <c r="N981" s="6">
        <v>33.0</v>
      </c>
      <c r="O981" s="6"/>
      <c r="P981" s="6">
        <v>11.0</v>
      </c>
      <c r="Q981" s="6">
        <v>22.0</v>
      </c>
    </row>
    <row r="982" ht="15.75" customHeight="1">
      <c r="A982" s="7">
        <v>5.34029528E8</v>
      </c>
      <c r="B982" s="6" t="s">
        <v>1130</v>
      </c>
      <c r="C982" s="6" t="s">
        <v>1185</v>
      </c>
      <c r="D982" s="3">
        <v>1.0</v>
      </c>
      <c r="E982" s="3">
        <v>141.0</v>
      </c>
      <c r="F982" s="3">
        <v>213.0</v>
      </c>
      <c r="G982" s="3">
        <v>3.0</v>
      </c>
      <c r="H982" s="3" t="s">
        <v>1465</v>
      </c>
      <c r="I982" s="6">
        <v>21.0</v>
      </c>
      <c r="J982" s="6">
        <v>16.0</v>
      </c>
      <c r="K982" s="6">
        <v>12.0</v>
      </c>
      <c r="L982" s="6">
        <v>18.0</v>
      </c>
      <c r="M982" s="6">
        <v>16.0</v>
      </c>
      <c r="N982" s="6">
        <v>30.0</v>
      </c>
      <c r="O982" s="6"/>
      <c r="P982" s="6">
        <v>9.0</v>
      </c>
      <c r="Q982" s="6">
        <v>19.0</v>
      </c>
    </row>
    <row r="983" ht="15.75" customHeight="1">
      <c r="A983" s="7">
        <v>5.3500365E8</v>
      </c>
      <c r="B983" s="6" t="s">
        <v>1186</v>
      </c>
      <c r="C983" s="6" t="s">
        <v>1187</v>
      </c>
      <c r="D983" s="3">
        <v>2.0</v>
      </c>
      <c r="E983" s="3">
        <v>159.0</v>
      </c>
      <c r="F983" s="3">
        <v>197.0</v>
      </c>
      <c r="G983" s="3">
        <v>3.0</v>
      </c>
      <c r="H983" s="3" t="s">
        <v>1465</v>
      </c>
      <c r="I983" s="6">
        <v>24.0</v>
      </c>
      <c r="J983" s="6">
        <v>19.0</v>
      </c>
      <c r="K983" s="6">
        <v>16.0</v>
      </c>
      <c r="L983" s="6">
        <v>21.0</v>
      </c>
      <c r="M983" s="6">
        <v>19.0</v>
      </c>
      <c r="N983" s="6">
        <v>26.0</v>
      </c>
      <c r="O983" s="6"/>
      <c r="P983" s="6">
        <v>14.0</v>
      </c>
      <c r="Q983" s="6">
        <v>20.0</v>
      </c>
    </row>
    <row r="984" ht="15.75" customHeight="1">
      <c r="A984" s="7">
        <v>5.35003882E8</v>
      </c>
      <c r="B984" s="6" t="s">
        <v>1186</v>
      </c>
      <c r="C984" s="6" t="s">
        <v>1188</v>
      </c>
      <c r="D984" s="3">
        <v>2.0</v>
      </c>
      <c r="E984" s="3">
        <v>89.0</v>
      </c>
      <c r="F984" s="3">
        <v>197.0</v>
      </c>
      <c r="G984" s="3">
        <v>1.0</v>
      </c>
      <c r="H984" s="3" t="s">
        <v>1468</v>
      </c>
      <c r="I984" s="6">
        <v>20.0</v>
      </c>
      <c r="J984" s="6">
        <v>12.0</v>
      </c>
      <c r="K984" s="6">
        <v>12.0</v>
      </c>
      <c r="L984" s="6">
        <v>12.0</v>
      </c>
      <c r="M984" s="6">
        <v>14.0</v>
      </c>
      <c r="N984" s="6">
        <v>0.0</v>
      </c>
      <c r="O984" s="6"/>
      <c r="P984" s="6">
        <v>7.0</v>
      </c>
      <c r="Q984" s="6">
        <v>12.0</v>
      </c>
    </row>
    <row r="985" ht="15.75" customHeight="1">
      <c r="A985" s="7">
        <v>5.35003635E8</v>
      </c>
      <c r="B985" s="6" t="s">
        <v>1186</v>
      </c>
      <c r="C985" s="6" t="s">
        <v>1189</v>
      </c>
      <c r="D985" s="3">
        <v>2.0</v>
      </c>
      <c r="E985" s="3">
        <v>130.0</v>
      </c>
      <c r="F985" s="3">
        <v>197.0</v>
      </c>
      <c r="G985" s="3">
        <v>3.0</v>
      </c>
      <c r="H985" s="3" t="s">
        <v>1465</v>
      </c>
      <c r="I985" s="6">
        <v>16.0</v>
      </c>
      <c r="J985" s="6">
        <v>13.0</v>
      </c>
      <c r="K985" s="6">
        <v>14.0</v>
      </c>
      <c r="L985" s="6">
        <v>15.0</v>
      </c>
      <c r="M985" s="6">
        <v>16.0</v>
      </c>
      <c r="N985" s="6">
        <v>25.0</v>
      </c>
      <c r="O985" s="6"/>
      <c r="P985" s="6">
        <v>11.0</v>
      </c>
      <c r="Q985" s="6">
        <v>20.0</v>
      </c>
    </row>
    <row r="986" ht="15.75" customHeight="1">
      <c r="A986" s="7">
        <v>5.3500385E8</v>
      </c>
      <c r="B986" s="6" t="s">
        <v>1186</v>
      </c>
      <c r="C986" s="6" t="s">
        <v>1190</v>
      </c>
      <c r="D986" s="3">
        <v>4.0</v>
      </c>
      <c r="E986" s="3">
        <v>152.0</v>
      </c>
      <c r="F986" s="3">
        <v>166.0</v>
      </c>
      <c r="G986" s="3">
        <v>4.0</v>
      </c>
      <c r="H986" s="3" t="s">
        <v>1466</v>
      </c>
      <c r="I986" s="6">
        <v>27.0</v>
      </c>
      <c r="J986" s="6">
        <v>21.0</v>
      </c>
      <c r="K986" s="6">
        <v>15.0</v>
      </c>
      <c r="L986" s="6">
        <v>20.0</v>
      </c>
      <c r="M986" s="6">
        <v>22.0</v>
      </c>
      <c r="N986" s="6">
        <v>22.0</v>
      </c>
      <c r="O986" s="6"/>
      <c r="P986" s="6">
        <v>1.0</v>
      </c>
      <c r="Q986" s="6">
        <v>24.0</v>
      </c>
    </row>
    <row r="987" ht="15.75" customHeight="1">
      <c r="A987" s="7">
        <v>5.350039E8</v>
      </c>
      <c r="B987" s="6" t="s">
        <v>1186</v>
      </c>
      <c r="C987" s="6" t="s">
        <v>1191</v>
      </c>
      <c r="D987" s="3">
        <v>2.0</v>
      </c>
      <c r="E987" s="3">
        <v>115.0</v>
      </c>
      <c r="F987" s="3">
        <v>197.0</v>
      </c>
      <c r="G987" s="3">
        <v>2.0</v>
      </c>
      <c r="H987" s="3" t="s">
        <v>1467</v>
      </c>
      <c r="I987" s="6">
        <v>15.0</v>
      </c>
      <c r="J987" s="6">
        <v>14.0</v>
      </c>
      <c r="K987" s="6">
        <v>10.0</v>
      </c>
      <c r="L987" s="6">
        <v>17.0</v>
      </c>
      <c r="M987" s="6">
        <v>14.0</v>
      </c>
      <c r="N987" s="6">
        <v>22.0</v>
      </c>
      <c r="O987" s="6"/>
      <c r="P987" s="6">
        <v>9.0</v>
      </c>
      <c r="Q987" s="6">
        <v>14.0</v>
      </c>
    </row>
    <row r="988" ht="15.75" customHeight="1">
      <c r="A988" s="7">
        <v>5.35003787E8</v>
      </c>
      <c r="B988" s="6" t="s">
        <v>1186</v>
      </c>
      <c r="C988" s="6" t="s">
        <v>1192</v>
      </c>
      <c r="D988" s="3">
        <v>8.0</v>
      </c>
      <c r="E988" s="3">
        <v>136.0</v>
      </c>
      <c r="F988" s="3">
        <v>190.0</v>
      </c>
      <c r="G988" s="3">
        <v>3.0</v>
      </c>
      <c r="H988" s="3" t="s">
        <v>1465</v>
      </c>
      <c r="I988" s="6">
        <v>23.0</v>
      </c>
      <c r="J988" s="6">
        <v>16.0</v>
      </c>
      <c r="K988" s="6">
        <v>14.0</v>
      </c>
      <c r="L988" s="6">
        <v>16.0</v>
      </c>
      <c r="M988" s="6">
        <v>15.0</v>
      </c>
      <c r="N988" s="6">
        <v>24.0</v>
      </c>
      <c r="O988" s="6"/>
      <c r="P988" s="6">
        <v>9.0</v>
      </c>
      <c r="Q988" s="6">
        <v>19.0</v>
      </c>
    </row>
    <row r="989" ht="15.75" customHeight="1">
      <c r="A989" s="7">
        <v>5.35003762E8</v>
      </c>
      <c r="B989" s="6" t="s">
        <v>1186</v>
      </c>
      <c r="C989" s="6" t="s">
        <v>1193</v>
      </c>
      <c r="D989" s="3">
        <v>1.0</v>
      </c>
      <c r="E989" s="3">
        <v>123.0</v>
      </c>
      <c r="F989" s="3">
        <v>213.0</v>
      </c>
      <c r="G989" s="3">
        <v>1.0</v>
      </c>
      <c r="H989" s="3" t="s">
        <v>1468</v>
      </c>
      <c r="I989" s="6">
        <v>26.0</v>
      </c>
      <c r="J989" s="6">
        <v>17.0</v>
      </c>
      <c r="K989" s="6">
        <v>11.0</v>
      </c>
      <c r="L989" s="6">
        <v>19.0</v>
      </c>
      <c r="M989" s="6">
        <v>17.0</v>
      </c>
      <c r="N989" s="6">
        <v>0.0</v>
      </c>
      <c r="O989" s="6"/>
      <c r="P989" s="6">
        <v>12.0</v>
      </c>
      <c r="Q989" s="6">
        <v>21.0</v>
      </c>
    </row>
    <row r="990" ht="15.75" customHeight="1">
      <c r="A990" s="7">
        <v>5.35003709E8</v>
      </c>
      <c r="B990" s="6" t="s">
        <v>1186</v>
      </c>
      <c r="C990" s="6" t="s">
        <v>1194</v>
      </c>
      <c r="D990" s="3">
        <v>2.0</v>
      </c>
      <c r="E990" s="3">
        <v>151.0</v>
      </c>
      <c r="F990" s="3">
        <v>197.0</v>
      </c>
      <c r="G990" s="3">
        <v>3.0</v>
      </c>
      <c r="H990" s="3" t="s">
        <v>1465</v>
      </c>
      <c r="I990" s="6">
        <v>26.0</v>
      </c>
      <c r="J990" s="6">
        <v>17.0</v>
      </c>
      <c r="K990" s="6">
        <v>12.0</v>
      </c>
      <c r="L990" s="6">
        <v>18.0</v>
      </c>
      <c r="M990" s="6">
        <v>16.0</v>
      </c>
      <c r="N990" s="6">
        <v>27.0</v>
      </c>
      <c r="O990" s="6"/>
      <c r="P990" s="6">
        <v>12.0</v>
      </c>
      <c r="Q990" s="6">
        <v>23.0</v>
      </c>
    </row>
    <row r="991" ht="15.75" customHeight="1">
      <c r="A991" s="7">
        <v>5.35003674E8</v>
      </c>
      <c r="B991" s="6" t="s">
        <v>1186</v>
      </c>
      <c r="C991" s="6" t="s">
        <v>1195</v>
      </c>
      <c r="D991" s="3">
        <v>2.0</v>
      </c>
      <c r="E991" s="3">
        <v>175.0</v>
      </c>
      <c r="F991" s="3">
        <v>197.0</v>
      </c>
      <c r="G991" s="3">
        <v>4.0</v>
      </c>
      <c r="H991" s="3" t="s">
        <v>1466</v>
      </c>
      <c r="I991" s="6">
        <v>29.0</v>
      </c>
      <c r="J991" s="6">
        <v>20.0</v>
      </c>
      <c r="K991" s="6">
        <v>17.0</v>
      </c>
      <c r="L991" s="6">
        <v>20.0</v>
      </c>
      <c r="M991" s="6">
        <v>17.0</v>
      </c>
      <c r="N991" s="6">
        <v>32.0</v>
      </c>
      <c r="O991" s="6"/>
      <c r="P991" s="6">
        <v>14.0</v>
      </c>
      <c r="Q991" s="6">
        <v>26.0</v>
      </c>
    </row>
    <row r="992" ht="15.75" customHeight="1">
      <c r="A992" s="7">
        <v>5.3500373E8</v>
      </c>
      <c r="B992" s="6" t="s">
        <v>1186</v>
      </c>
      <c r="C992" s="6" t="s">
        <v>1196</v>
      </c>
      <c r="D992" s="3">
        <v>2.0</v>
      </c>
      <c r="E992" s="3">
        <v>124.0</v>
      </c>
      <c r="F992" s="3">
        <v>197.0</v>
      </c>
      <c r="G992" s="3">
        <v>3.0</v>
      </c>
      <c r="H992" s="3" t="s">
        <v>1465</v>
      </c>
      <c r="I992" s="6">
        <v>17.0</v>
      </c>
      <c r="J992" s="6">
        <v>15.0</v>
      </c>
      <c r="K992" s="6">
        <v>11.0</v>
      </c>
      <c r="L992" s="6">
        <v>18.0</v>
      </c>
      <c r="M992" s="6">
        <v>13.0</v>
      </c>
      <c r="N992" s="6">
        <v>23.0</v>
      </c>
      <c r="O992" s="6"/>
      <c r="P992" s="6">
        <v>12.0</v>
      </c>
      <c r="Q992" s="6">
        <v>15.0</v>
      </c>
    </row>
    <row r="993" ht="15.75" customHeight="1">
      <c r="A993" s="7">
        <v>5.35003642E8</v>
      </c>
      <c r="B993" s="6" t="s">
        <v>1186</v>
      </c>
      <c r="C993" s="6" t="s">
        <v>1197</v>
      </c>
      <c r="D993" s="3">
        <v>2.0</v>
      </c>
      <c r="E993" s="3">
        <v>157.0</v>
      </c>
      <c r="F993" s="3">
        <v>197.0</v>
      </c>
      <c r="G993" s="3">
        <v>1.0</v>
      </c>
      <c r="H993" s="3" t="s">
        <v>1468</v>
      </c>
      <c r="I993" s="6">
        <v>28.0</v>
      </c>
      <c r="J993" s="6">
        <v>20.0</v>
      </c>
      <c r="K993" s="6">
        <v>17.0</v>
      </c>
      <c r="L993" s="6">
        <v>0.0</v>
      </c>
      <c r="M993" s="6">
        <v>22.0</v>
      </c>
      <c r="N993" s="6">
        <v>31.0</v>
      </c>
      <c r="O993" s="6"/>
      <c r="P993" s="6">
        <v>14.0</v>
      </c>
      <c r="Q993" s="6">
        <v>25.0</v>
      </c>
    </row>
    <row r="994" ht="15.75" customHeight="1">
      <c r="A994" s="7">
        <v>5.35003681E8</v>
      </c>
      <c r="B994" s="6" t="s">
        <v>1186</v>
      </c>
      <c r="C994" s="6" t="s">
        <v>1198</v>
      </c>
      <c r="D994" s="3">
        <v>6.0</v>
      </c>
      <c r="E994" s="3">
        <v>139.0</v>
      </c>
      <c r="F994" s="3">
        <v>192.0</v>
      </c>
      <c r="G994" s="3">
        <v>3.0</v>
      </c>
      <c r="H994" s="3" t="s">
        <v>1465</v>
      </c>
      <c r="I994" s="6">
        <v>25.0</v>
      </c>
      <c r="J994" s="6">
        <v>16.0</v>
      </c>
      <c r="K994" s="6">
        <v>11.0</v>
      </c>
      <c r="L994" s="6">
        <v>17.0</v>
      </c>
      <c r="M994" s="6">
        <v>13.0</v>
      </c>
      <c r="N994" s="6">
        <v>21.0</v>
      </c>
      <c r="O994" s="6"/>
      <c r="P994" s="6">
        <v>13.0</v>
      </c>
      <c r="Q994" s="6">
        <v>23.0</v>
      </c>
    </row>
    <row r="995" ht="15.75" customHeight="1">
      <c r="A995" s="7">
        <v>5.35003794E8</v>
      </c>
      <c r="B995" s="6" t="s">
        <v>1186</v>
      </c>
      <c r="C995" s="6" t="s">
        <v>1199</v>
      </c>
      <c r="D995" s="3">
        <v>1.0</v>
      </c>
      <c r="E995" s="3">
        <v>153.0</v>
      </c>
      <c r="F995" s="3">
        <v>213.0</v>
      </c>
      <c r="G995" s="3">
        <v>3.0</v>
      </c>
      <c r="H995" s="3" t="s">
        <v>1465</v>
      </c>
      <c r="I995" s="6">
        <v>22.0</v>
      </c>
      <c r="J995" s="6">
        <v>16.0</v>
      </c>
      <c r="K995" s="6">
        <v>15.0</v>
      </c>
      <c r="L995" s="6">
        <v>18.0</v>
      </c>
      <c r="M995" s="6">
        <v>15.0</v>
      </c>
      <c r="N995" s="6">
        <v>32.0</v>
      </c>
      <c r="O995" s="6"/>
      <c r="P995" s="6">
        <v>13.0</v>
      </c>
      <c r="Q995" s="6">
        <v>22.0</v>
      </c>
    </row>
    <row r="996" ht="15.75" customHeight="1">
      <c r="A996" s="7">
        <v>5.35003843E8</v>
      </c>
      <c r="B996" s="6" t="s">
        <v>1186</v>
      </c>
      <c r="C996" s="6" t="s">
        <v>1200</v>
      </c>
      <c r="D996" s="3">
        <v>2.0</v>
      </c>
      <c r="E996" s="3">
        <v>104.0</v>
      </c>
      <c r="F996" s="3">
        <v>197.0</v>
      </c>
      <c r="G996" s="3">
        <v>2.0</v>
      </c>
      <c r="H996" s="3" t="s">
        <v>1467</v>
      </c>
      <c r="I996" s="6">
        <v>17.0</v>
      </c>
      <c r="J996" s="6">
        <v>16.0</v>
      </c>
      <c r="K996" s="6">
        <v>9.0</v>
      </c>
      <c r="L996" s="6">
        <v>13.0</v>
      </c>
      <c r="M996" s="6">
        <v>9.0</v>
      </c>
      <c r="N996" s="6">
        <v>17.0</v>
      </c>
      <c r="O996" s="6"/>
      <c r="P996" s="6">
        <v>11.0</v>
      </c>
      <c r="Q996" s="6">
        <v>12.0</v>
      </c>
    </row>
    <row r="997" ht="15.75" customHeight="1">
      <c r="A997" s="7">
        <v>5.29908322E8</v>
      </c>
      <c r="B997" s="6" t="s">
        <v>1186</v>
      </c>
      <c r="C997" s="6" t="s">
        <v>1201</v>
      </c>
      <c r="D997" s="3">
        <v>2.0</v>
      </c>
      <c r="E997" s="3">
        <v>134.0</v>
      </c>
      <c r="F997" s="3">
        <v>197.0</v>
      </c>
      <c r="G997" s="3">
        <v>3.0</v>
      </c>
      <c r="H997" s="3" t="s">
        <v>1465</v>
      </c>
      <c r="I997" s="6">
        <v>22.0</v>
      </c>
      <c r="J997" s="6">
        <v>14.0</v>
      </c>
      <c r="K997" s="6">
        <v>14.0</v>
      </c>
      <c r="L997" s="6">
        <v>18.0</v>
      </c>
      <c r="M997" s="6">
        <v>13.0</v>
      </c>
      <c r="N997" s="6">
        <v>22.0</v>
      </c>
      <c r="O997" s="6"/>
      <c r="P997" s="6">
        <v>12.0</v>
      </c>
      <c r="Q997" s="6">
        <v>19.0</v>
      </c>
    </row>
    <row r="998" ht="15.75" customHeight="1">
      <c r="A998" s="7">
        <v>5.29908315E8</v>
      </c>
      <c r="B998" s="6" t="s">
        <v>1186</v>
      </c>
      <c r="C998" s="6" t="s">
        <v>1202</v>
      </c>
      <c r="D998" s="3">
        <v>2.0</v>
      </c>
      <c r="E998" s="3">
        <v>60.0</v>
      </c>
      <c r="F998" s="3">
        <v>197.0</v>
      </c>
      <c r="G998" s="3">
        <v>1.0</v>
      </c>
      <c r="H998" s="3" t="s">
        <v>1468</v>
      </c>
      <c r="I998" s="6">
        <v>0.0</v>
      </c>
      <c r="J998" s="6">
        <v>12.0</v>
      </c>
      <c r="K998" s="6">
        <v>0.0</v>
      </c>
      <c r="L998" s="6">
        <v>14.0</v>
      </c>
      <c r="M998" s="6">
        <v>13.0</v>
      </c>
      <c r="N998" s="6">
        <v>0.0</v>
      </c>
      <c r="O998" s="6"/>
      <c r="P998" s="6">
        <v>7.0</v>
      </c>
      <c r="Q998" s="6">
        <v>14.0</v>
      </c>
    </row>
    <row r="999" ht="15.75" customHeight="1">
      <c r="A999" s="7">
        <v>5.35003829E8</v>
      </c>
      <c r="B999" s="6" t="s">
        <v>1186</v>
      </c>
      <c r="C999" s="6" t="s">
        <v>1203</v>
      </c>
      <c r="D999" s="3">
        <v>1.0</v>
      </c>
      <c r="E999" s="3">
        <v>191.0</v>
      </c>
      <c r="F999" s="3">
        <v>213.0</v>
      </c>
      <c r="G999" s="3">
        <v>4.0</v>
      </c>
      <c r="H999" s="3" t="s">
        <v>1466</v>
      </c>
      <c r="I999" s="6">
        <v>29.0</v>
      </c>
      <c r="J999" s="6">
        <v>19.0</v>
      </c>
      <c r="K999" s="6">
        <v>17.0</v>
      </c>
      <c r="L999" s="6">
        <v>20.0</v>
      </c>
      <c r="M999" s="6">
        <v>24.0</v>
      </c>
      <c r="N999" s="6">
        <v>45.0</v>
      </c>
      <c r="O999" s="6"/>
      <c r="P999" s="6">
        <v>11.0</v>
      </c>
      <c r="Q999" s="6">
        <v>26.0</v>
      </c>
    </row>
    <row r="1000" ht="15.75" customHeight="1">
      <c r="A1000" s="7">
        <v>5.35003723E8</v>
      </c>
      <c r="B1000" s="6" t="s">
        <v>1186</v>
      </c>
      <c r="C1000" s="6" t="s">
        <v>1204</v>
      </c>
      <c r="D1000" s="3">
        <v>2.0</v>
      </c>
      <c r="E1000" s="3">
        <v>187.0</v>
      </c>
      <c r="F1000" s="3">
        <v>197.0</v>
      </c>
      <c r="G1000" s="3">
        <v>4.0</v>
      </c>
      <c r="H1000" s="3" t="s">
        <v>1466</v>
      </c>
      <c r="I1000" s="6">
        <v>31.0</v>
      </c>
      <c r="J1000" s="6">
        <v>21.0</v>
      </c>
      <c r="K1000" s="6">
        <v>17.0</v>
      </c>
      <c r="L1000" s="6">
        <v>22.0</v>
      </c>
      <c r="M1000" s="6">
        <v>20.0</v>
      </c>
      <c r="N1000" s="6">
        <v>34.0</v>
      </c>
      <c r="O1000" s="6"/>
      <c r="P1000" s="6">
        <v>14.0</v>
      </c>
      <c r="Q1000" s="6">
        <v>28.0</v>
      </c>
    </row>
    <row r="1001" ht="15.75" customHeight="1">
      <c r="A1001" s="7">
        <v>5.3500361E8</v>
      </c>
      <c r="B1001" s="6" t="s">
        <v>1186</v>
      </c>
      <c r="C1001" s="6" t="s">
        <v>1205</v>
      </c>
      <c r="D1001" s="3">
        <v>2.0</v>
      </c>
      <c r="E1001" s="3">
        <v>108.0</v>
      </c>
      <c r="F1001" s="3">
        <v>197.0</v>
      </c>
      <c r="G1001" s="3">
        <v>1.0</v>
      </c>
      <c r="H1001" s="3" t="s">
        <v>1468</v>
      </c>
      <c r="I1001" s="6">
        <v>25.0</v>
      </c>
      <c r="J1001" s="6">
        <v>16.0</v>
      </c>
      <c r="K1001" s="6">
        <v>0.0</v>
      </c>
      <c r="L1001" s="6">
        <v>17.0</v>
      </c>
      <c r="M1001" s="6">
        <v>17.0</v>
      </c>
      <c r="N1001" s="6">
        <v>0.0</v>
      </c>
      <c r="O1001" s="6"/>
      <c r="P1001" s="6">
        <v>12.0</v>
      </c>
      <c r="Q1001" s="6">
        <v>21.0</v>
      </c>
    </row>
    <row r="1002" ht="15.75" customHeight="1">
      <c r="A1002" s="7">
        <v>5.35003836E8</v>
      </c>
      <c r="B1002" s="6" t="s">
        <v>1186</v>
      </c>
      <c r="C1002" s="6" t="s">
        <v>1206</v>
      </c>
      <c r="D1002" s="3">
        <v>2.0</v>
      </c>
      <c r="E1002" s="3">
        <v>170.0</v>
      </c>
      <c r="F1002" s="3">
        <v>197.0</v>
      </c>
      <c r="G1002" s="3">
        <v>4.0</v>
      </c>
      <c r="H1002" s="3" t="s">
        <v>1466</v>
      </c>
      <c r="I1002" s="6">
        <v>30.0</v>
      </c>
      <c r="J1002" s="6">
        <v>21.0</v>
      </c>
      <c r="K1002" s="6">
        <v>12.0</v>
      </c>
      <c r="L1002" s="6">
        <v>22.0</v>
      </c>
      <c r="M1002" s="6">
        <v>19.0</v>
      </c>
      <c r="N1002" s="6">
        <v>30.0</v>
      </c>
      <c r="O1002" s="6"/>
      <c r="P1002" s="6">
        <v>13.0</v>
      </c>
      <c r="Q1002" s="6">
        <v>23.0</v>
      </c>
    </row>
    <row r="1003" ht="15.75" customHeight="1">
      <c r="A1003" s="7">
        <v>5.35003811E8</v>
      </c>
      <c r="B1003" s="6" t="s">
        <v>1186</v>
      </c>
      <c r="C1003" s="6" t="s">
        <v>1208</v>
      </c>
      <c r="D1003" s="3">
        <v>5.0</v>
      </c>
      <c r="E1003" s="3">
        <v>180.0</v>
      </c>
      <c r="F1003" s="3">
        <v>208.0</v>
      </c>
      <c r="G1003" s="3">
        <v>4.0</v>
      </c>
      <c r="H1003" s="3" t="s">
        <v>1466</v>
      </c>
      <c r="I1003" s="6">
        <v>31.0</v>
      </c>
      <c r="J1003" s="6">
        <v>19.0</v>
      </c>
      <c r="K1003" s="6">
        <v>16.0</v>
      </c>
      <c r="L1003" s="6">
        <v>22.0</v>
      </c>
      <c r="M1003" s="6">
        <v>21.0</v>
      </c>
      <c r="N1003" s="6">
        <v>31.0</v>
      </c>
      <c r="O1003" s="6"/>
      <c r="P1003" s="6">
        <v>12.0</v>
      </c>
      <c r="Q1003" s="6">
        <v>28.0</v>
      </c>
    </row>
    <row r="1004" ht="15.75" customHeight="1">
      <c r="A1004" s="7">
        <v>5.3500389E8</v>
      </c>
      <c r="B1004" s="6" t="s">
        <v>1186</v>
      </c>
      <c r="C1004" s="6" t="s">
        <v>1209</v>
      </c>
      <c r="D1004" s="3">
        <v>2.0</v>
      </c>
      <c r="E1004" s="3">
        <v>138.0</v>
      </c>
      <c r="F1004" s="3">
        <v>197.0</v>
      </c>
      <c r="G1004" s="3">
        <v>3.0</v>
      </c>
      <c r="H1004" s="3" t="s">
        <v>1465</v>
      </c>
      <c r="I1004" s="6">
        <v>21.0</v>
      </c>
      <c r="J1004" s="6">
        <v>15.0</v>
      </c>
      <c r="K1004" s="6">
        <v>15.0</v>
      </c>
      <c r="L1004" s="6">
        <v>18.0</v>
      </c>
      <c r="M1004" s="6">
        <v>16.0</v>
      </c>
      <c r="N1004" s="6">
        <v>24.0</v>
      </c>
      <c r="O1004" s="6"/>
      <c r="P1004" s="6">
        <v>10.0</v>
      </c>
      <c r="Q1004" s="6">
        <v>19.0</v>
      </c>
    </row>
    <row r="1005" ht="15.75" customHeight="1">
      <c r="A1005" s="7">
        <v>5.35003875E8</v>
      </c>
      <c r="B1005" s="6" t="s">
        <v>1186</v>
      </c>
      <c r="C1005" s="6" t="s">
        <v>1210</v>
      </c>
      <c r="D1005" s="3">
        <v>4.0</v>
      </c>
      <c r="E1005" s="3">
        <v>149.0</v>
      </c>
      <c r="F1005" s="3">
        <v>166.0</v>
      </c>
      <c r="G1005" s="3">
        <v>4.0</v>
      </c>
      <c r="H1005" s="3" t="s">
        <v>1466</v>
      </c>
      <c r="I1005" s="6">
        <v>29.0</v>
      </c>
      <c r="J1005" s="6">
        <v>21.0</v>
      </c>
      <c r="K1005" s="6">
        <v>15.0</v>
      </c>
      <c r="L1005" s="6">
        <v>20.0</v>
      </c>
      <c r="M1005" s="6">
        <v>19.0</v>
      </c>
      <c r="N1005" s="6">
        <v>21.0</v>
      </c>
      <c r="O1005" s="6"/>
      <c r="P1005" s="6">
        <v>1.0</v>
      </c>
      <c r="Q1005" s="6">
        <v>23.0</v>
      </c>
    </row>
    <row r="1006" ht="15.75" customHeight="1">
      <c r="A1006" s="7">
        <v>5.35003628E8</v>
      </c>
      <c r="B1006" s="6" t="s">
        <v>1186</v>
      </c>
      <c r="C1006" s="6" t="s">
        <v>1211</v>
      </c>
      <c r="D1006" s="3">
        <v>1.0</v>
      </c>
      <c r="E1006" s="3">
        <v>149.0</v>
      </c>
      <c r="F1006" s="3">
        <v>213.0</v>
      </c>
      <c r="G1006" s="3">
        <v>3.0</v>
      </c>
      <c r="H1006" s="3" t="s">
        <v>1465</v>
      </c>
      <c r="I1006" s="6">
        <v>21.0</v>
      </c>
      <c r="J1006" s="6">
        <v>16.0</v>
      </c>
      <c r="K1006" s="6">
        <v>13.0</v>
      </c>
      <c r="L1006" s="6">
        <v>17.0</v>
      </c>
      <c r="M1006" s="6">
        <v>19.0</v>
      </c>
      <c r="N1006" s="6">
        <v>35.0</v>
      </c>
      <c r="O1006" s="6"/>
      <c r="P1006" s="6">
        <v>11.0</v>
      </c>
      <c r="Q1006" s="6">
        <v>17.0</v>
      </c>
    </row>
    <row r="1007" ht="15.75" customHeight="1">
      <c r="A1007" s="7">
        <v>5.35003628E8</v>
      </c>
      <c r="B1007" s="6" t="s">
        <v>1186</v>
      </c>
      <c r="C1007" s="6" t="s">
        <v>1211</v>
      </c>
      <c r="D1007" s="3">
        <v>2.0</v>
      </c>
      <c r="E1007" s="3">
        <v>144.0</v>
      </c>
      <c r="F1007" s="3">
        <v>197.0</v>
      </c>
      <c r="G1007" s="3">
        <v>3.0</v>
      </c>
      <c r="H1007" s="3" t="s">
        <v>1465</v>
      </c>
      <c r="I1007" s="6">
        <v>25.0</v>
      </c>
      <c r="J1007" s="6">
        <v>15.0</v>
      </c>
      <c r="K1007" s="6">
        <v>15.0</v>
      </c>
      <c r="L1007" s="6">
        <v>19.0</v>
      </c>
      <c r="M1007" s="6">
        <v>15.0</v>
      </c>
      <c r="N1007" s="6">
        <v>24.0</v>
      </c>
      <c r="O1007" s="6"/>
      <c r="P1007" s="6">
        <v>14.0</v>
      </c>
      <c r="Q1007" s="6">
        <v>17.0</v>
      </c>
    </row>
    <row r="1008" ht="15.75" customHeight="1">
      <c r="A1008" s="7">
        <v>5.35003628E8</v>
      </c>
      <c r="B1008" s="6" t="s">
        <v>1186</v>
      </c>
      <c r="C1008" s="6" t="s">
        <v>1211</v>
      </c>
      <c r="D1008" s="3">
        <v>6.0</v>
      </c>
      <c r="E1008" s="3">
        <v>164.0</v>
      </c>
      <c r="F1008" s="3">
        <v>192.0</v>
      </c>
      <c r="G1008" s="3">
        <v>4.0</v>
      </c>
      <c r="H1008" s="3" t="s">
        <v>1466</v>
      </c>
      <c r="I1008" s="6">
        <v>26.0</v>
      </c>
      <c r="J1008" s="6">
        <v>21.0</v>
      </c>
      <c r="K1008" s="6">
        <v>16.0</v>
      </c>
      <c r="L1008" s="6">
        <v>20.0</v>
      </c>
      <c r="M1008" s="6">
        <v>18.0</v>
      </c>
      <c r="N1008" s="6">
        <v>28.0</v>
      </c>
      <c r="O1008" s="6"/>
      <c r="P1008" s="6">
        <v>13.0</v>
      </c>
      <c r="Q1008" s="6">
        <v>22.0</v>
      </c>
    </row>
    <row r="1009" ht="15.75" customHeight="1">
      <c r="A1009" s="7">
        <v>5.29908548E8</v>
      </c>
      <c r="B1009" s="6" t="s">
        <v>1186</v>
      </c>
      <c r="C1009" s="6" t="s">
        <v>1212</v>
      </c>
      <c r="D1009" s="3">
        <v>6.0</v>
      </c>
      <c r="E1009" s="3">
        <v>122.0</v>
      </c>
      <c r="F1009" s="3">
        <v>192.0</v>
      </c>
      <c r="G1009" s="3">
        <v>2.0</v>
      </c>
      <c r="H1009" s="3" t="s">
        <v>1467</v>
      </c>
      <c r="I1009" s="6">
        <v>16.0</v>
      </c>
      <c r="J1009" s="6">
        <v>13.0</v>
      </c>
      <c r="K1009" s="6">
        <v>12.0</v>
      </c>
      <c r="L1009" s="6">
        <v>17.0</v>
      </c>
      <c r="M1009" s="6">
        <v>16.0</v>
      </c>
      <c r="N1009" s="6">
        <v>24.0</v>
      </c>
      <c r="O1009" s="6"/>
      <c r="P1009" s="6">
        <v>10.0</v>
      </c>
      <c r="Q1009" s="6">
        <v>14.0</v>
      </c>
    </row>
    <row r="1010" ht="15.75" customHeight="1">
      <c r="A1010" s="7">
        <v>5.36006325E8</v>
      </c>
      <c r="B1010" s="6" t="s">
        <v>1213</v>
      </c>
      <c r="C1010" s="6" t="s">
        <v>1214</v>
      </c>
      <c r="D1010" s="3">
        <v>4.0</v>
      </c>
      <c r="E1010" s="3">
        <v>122.0</v>
      </c>
      <c r="F1010" s="3">
        <v>166.0</v>
      </c>
      <c r="G1010" s="3">
        <v>2.0</v>
      </c>
      <c r="H1010" s="3" t="s">
        <v>1467</v>
      </c>
      <c r="I1010" s="6">
        <v>23.0</v>
      </c>
      <c r="J1010" s="6">
        <v>18.0</v>
      </c>
      <c r="K1010" s="6">
        <v>10.0</v>
      </c>
      <c r="L1010" s="6">
        <v>18.0</v>
      </c>
      <c r="M1010" s="6">
        <v>13.0</v>
      </c>
      <c r="N1010" s="6">
        <v>21.0</v>
      </c>
      <c r="O1010" s="6"/>
      <c r="P1010" s="6">
        <v>0.0</v>
      </c>
      <c r="Q1010" s="6">
        <v>19.0</v>
      </c>
    </row>
    <row r="1011" ht="15.75" customHeight="1">
      <c r="A1011" s="7">
        <v>5.36015048E8</v>
      </c>
      <c r="B1011" s="6" t="s">
        <v>1213</v>
      </c>
      <c r="C1011" s="6" t="s">
        <v>1216</v>
      </c>
      <c r="D1011" s="3">
        <v>1.0</v>
      </c>
      <c r="E1011" s="3">
        <v>144.0</v>
      </c>
      <c r="F1011" s="3">
        <v>213.0</v>
      </c>
      <c r="G1011" s="3">
        <v>1.0</v>
      </c>
      <c r="H1011" s="3" t="s">
        <v>1468</v>
      </c>
      <c r="I1011" s="6">
        <v>20.0</v>
      </c>
      <c r="J1011" s="6">
        <v>16.0</v>
      </c>
      <c r="K1011" s="6">
        <v>0.0</v>
      </c>
      <c r="L1011" s="6">
        <v>18.0</v>
      </c>
      <c r="M1011" s="6">
        <v>18.0</v>
      </c>
      <c r="N1011" s="6">
        <v>37.0</v>
      </c>
      <c r="O1011" s="6"/>
      <c r="P1011" s="6">
        <v>12.0</v>
      </c>
      <c r="Q1011" s="6">
        <v>23.0</v>
      </c>
    </row>
    <row r="1012" ht="15.75" customHeight="1">
      <c r="A1012" s="7">
        <v>5.36015048E8</v>
      </c>
      <c r="B1012" s="6" t="s">
        <v>1213</v>
      </c>
      <c r="C1012" s="6" t="s">
        <v>1216</v>
      </c>
      <c r="D1012" s="3">
        <v>5.0</v>
      </c>
      <c r="E1012" s="3">
        <v>116.0</v>
      </c>
      <c r="F1012" s="3">
        <v>208.0</v>
      </c>
      <c r="G1012" s="3">
        <v>1.0</v>
      </c>
      <c r="H1012" s="3" t="s">
        <v>1468</v>
      </c>
      <c r="I1012" s="6">
        <v>19.0</v>
      </c>
      <c r="J1012" s="6">
        <v>16.0</v>
      </c>
      <c r="K1012" s="6">
        <v>13.0</v>
      </c>
      <c r="L1012" s="6">
        <v>17.0</v>
      </c>
      <c r="M1012" s="6">
        <v>18.0</v>
      </c>
      <c r="N1012" s="6">
        <v>0.0</v>
      </c>
      <c r="O1012" s="6"/>
      <c r="P1012" s="6">
        <v>12.0</v>
      </c>
      <c r="Q1012" s="6">
        <v>21.0</v>
      </c>
    </row>
    <row r="1013" ht="15.75" customHeight="1">
      <c r="A1013" s="7">
        <v>5.36006237E8</v>
      </c>
      <c r="B1013" s="6" t="s">
        <v>1213</v>
      </c>
      <c r="C1013" s="6" t="s">
        <v>1217</v>
      </c>
      <c r="D1013" s="3">
        <v>1.0</v>
      </c>
      <c r="E1013" s="3">
        <v>141.0</v>
      </c>
      <c r="F1013" s="3">
        <v>213.0</v>
      </c>
      <c r="G1013" s="3">
        <v>3.0</v>
      </c>
      <c r="H1013" s="3" t="s">
        <v>1465</v>
      </c>
      <c r="I1013" s="6">
        <v>17.0</v>
      </c>
      <c r="J1013" s="6">
        <v>11.0</v>
      </c>
      <c r="K1013" s="6">
        <v>11.0</v>
      </c>
      <c r="L1013" s="6">
        <v>21.0</v>
      </c>
      <c r="M1013" s="6">
        <v>19.0</v>
      </c>
      <c r="N1013" s="6">
        <v>28.0</v>
      </c>
      <c r="O1013" s="6"/>
      <c r="P1013" s="6">
        <v>10.0</v>
      </c>
      <c r="Q1013" s="6">
        <v>24.0</v>
      </c>
    </row>
    <row r="1014" ht="15.75" customHeight="1">
      <c r="A1014" s="7">
        <v>5.36004688E8</v>
      </c>
      <c r="B1014" s="6" t="s">
        <v>1213</v>
      </c>
      <c r="C1014" s="6" t="s">
        <v>1218</v>
      </c>
      <c r="D1014" s="3">
        <v>1.0</v>
      </c>
      <c r="E1014" s="3">
        <v>159.0</v>
      </c>
      <c r="F1014" s="3">
        <v>213.0</v>
      </c>
      <c r="G1014" s="3">
        <v>3.0</v>
      </c>
      <c r="H1014" s="3" t="s">
        <v>1465</v>
      </c>
      <c r="I1014" s="6">
        <v>19.0</v>
      </c>
      <c r="J1014" s="6">
        <v>18.0</v>
      </c>
      <c r="K1014" s="6">
        <v>16.0</v>
      </c>
      <c r="L1014" s="6">
        <v>18.0</v>
      </c>
      <c r="M1014" s="6">
        <v>20.0</v>
      </c>
      <c r="N1014" s="6">
        <v>36.0</v>
      </c>
      <c r="O1014" s="6"/>
      <c r="P1014" s="6">
        <v>11.0</v>
      </c>
      <c r="Q1014" s="6">
        <v>21.0</v>
      </c>
    </row>
    <row r="1015" ht="15.75" customHeight="1">
      <c r="A1015" s="7">
        <v>5.36006318E8</v>
      </c>
      <c r="B1015" s="6" t="s">
        <v>1213</v>
      </c>
      <c r="C1015" s="6" t="s">
        <v>1219</v>
      </c>
      <c r="D1015" s="3">
        <v>1.0</v>
      </c>
      <c r="E1015" s="3">
        <v>133.0</v>
      </c>
      <c r="F1015" s="3">
        <v>213.0</v>
      </c>
      <c r="G1015" s="3">
        <v>3.0</v>
      </c>
      <c r="H1015" s="3" t="s">
        <v>1465</v>
      </c>
      <c r="I1015" s="6">
        <v>18.0</v>
      </c>
      <c r="J1015" s="6">
        <v>13.0</v>
      </c>
      <c r="K1015" s="6">
        <v>13.0</v>
      </c>
      <c r="L1015" s="6">
        <v>17.0</v>
      </c>
      <c r="M1015" s="6">
        <v>18.0</v>
      </c>
      <c r="N1015" s="6">
        <v>27.0</v>
      </c>
      <c r="O1015" s="6"/>
      <c r="P1015" s="6">
        <v>9.0</v>
      </c>
      <c r="Q1015" s="6">
        <v>18.0</v>
      </c>
    </row>
    <row r="1016" ht="15.75" customHeight="1">
      <c r="A1016" s="7">
        <v>5.36006269E8</v>
      </c>
      <c r="B1016" s="6" t="s">
        <v>1213</v>
      </c>
      <c r="C1016" s="6" t="s">
        <v>1220</v>
      </c>
      <c r="D1016" s="3">
        <v>4.0</v>
      </c>
      <c r="E1016" s="3">
        <v>71.0</v>
      </c>
      <c r="F1016" s="3">
        <v>166.0</v>
      </c>
      <c r="G1016" s="3">
        <v>2.0</v>
      </c>
      <c r="H1016" s="3" t="s">
        <v>1467</v>
      </c>
      <c r="I1016" s="6">
        <v>11.0</v>
      </c>
      <c r="J1016" s="6">
        <v>12.0</v>
      </c>
      <c r="K1016" s="6">
        <v>6.0</v>
      </c>
      <c r="L1016" s="6">
        <v>9.0</v>
      </c>
      <c r="M1016" s="6">
        <v>9.0</v>
      </c>
      <c r="N1016" s="6">
        <v>11.0</v>
      </c>
      <c r="O1016" s="6"/>
      <c r="P1016" s="6">
        <v>0.0</v>
      </c>
      <c r="Q1016" s="6">
        <v>13.0</v>
      </c>
    </row>
    <row r="1017" ht="15.75" customHeight="1">
      <c r="A1017" s="7">
        <v>5.36006371E8</v>
      </c>
      <c r="B1017" s="6" t="s">
        <v>1213</v>
      </c>
      <c r="C1017" s="6" t="s">
        <v>1221</v>
      </c>
      <c r="D1017" s="3">
        <v>1.0</v>
      </c>
      <c r="E1017" s="3">
        <v>156.0</v>
      </c>
      <c r="F1017" s="3">
        <v>213.0</v>
      </c>
      <c r="G1017" s="3">
        <v>3.0</v>
      </c>
      <c r="H1017" s="3" t="s">
        <v>1465</v>
      </c>
      <c r="I1017" s="6">
        <v>21.0</v>
      </c>
      <c r="J1017" s="6">
        <v>18.0</v>
      </c>
      <c r="K1017" s="6">
        <v>14.0</v>
      </c>
      <c r="L1017" s="6">
        <v>19.0</v>
      </c>
      <c r="M1017" s="6">
        <v>16.0</v>
      </c>
      <c r="N1017" s="6">
        <v>34.0</v>
      </c>
      <c r="O1017" s="6"/>
      <c r="P1017" s="6">
        <v>11.0</v>
      </c>
      <c r="Q1017" s="6">
        <v>23.0</v>
      </c>
    </row>
    <row r="1018" ht="15.75" customHeight="1">
      <c r="A1018" s="7">
        <v>5.36006526E8</v>
      </c>
      <c r="B1018" s="6" t="s">
        <v>1213</v>
      </c>
      <c r="C1018" s="6" t="s">
        <v>1222</v>
      </c>
      <c r="D1018" s="3">
        <v>1.0</v>
      </c>
      <c r="E1018" s="3">
        <v>128.0</v>
      </c>
      <c r="F1018" s="3">
        <v>213.0</v>
      </c>
      <c r="G1018" s="3">
        <v>2.0</v>
      </c>
      <c r="H1018" s="3" t="s">
        <v>1467</v>
      </c>
      <c r="I1018" s="6">
        <v>14.0</v>
      </c>
      <c r="J1018" s="6">
        <v>13.0</v>
      </c>
      <c r="K1018" s="6">
        <v>13.0</v>
      </c>
      <c r="L1018" s="6">
        <v>17.0</v>
      </c>
      <c r="M1018" s="6">
        <v>15.0</v>
      </c>
      <c r="N1018" s="6">
        <v>34.0</v>
      </c>
      <c r="O1018" s="6"/>
      <c r="P1018" s="6">
        <v>9.0</v>
      </c>
      <c r="Q1018" s="6">
        <v>13.0</v>
      </c>
    </row>
    <row r="1019" ht="15.75" customHeight="1">
      <c r="A1019" s="7">
        <v>5.36006445E8</v>
      </c>
      <c r="B1019" s="6" t="s">
        <v>1213</v>
      </c>
      <c r="C1019" s="6" t="s">
        <v>1223</v>
      </c>
      <c r="D1019" s="3">
        <v>1.0</v>
      </c>
      <c r="E1019" s="3">
        <v>162.0</v>
      </c>
      <c r="F1019" s="3">
        <v>213.0</v>
      </c>
      <c r="G1019" s="3">
        <v>3.0</v>
      </c>
      <c r="H1019" s="3" t="s">
        <v>1465</v>
      </c>
      <c r="I1019" s="6">
        <v>22.0</v>
      </c>
      <c r="J1019" s="6">
        <v>19.0</v>
      </c>
      <c r="K1019" s="6">
        <v>16.0</v>
      </c>
      <c r="L1019" s="6">
        <v>19.0</v>
      </c>
      <c r="M1019" s="6">
        <v>14.0</v>
      </c>
      <c r="N1019" s="6">
        <v>40.0</v>
      </c>
      <c r="O1019" s="6"/>
      <c r="P1019" s="6">
        <v>13.0</v>
      </c>
      <c r="Q1019" s="6">
        <v>19.0</v>
      </c>
    </row>
    <row r="1020" ht="15.75" customHeight="1">
      <c r="A1020" s="7">
        <v>5.36006558E8</v>
      </c>
      <c r="B1020" s="6" t="s">
        <v>1213</v>
      </c>
      <c r="C1020" s="6" t="s">
        <v>1224</v>
      </c>
      <c r="D1020" s="3">
        <v>5.0</v>
      </c>
      <c r="E1020" s="3">
        <v>122.0</v>
      </c>
      <c r="F1020" s="3">
        <v>208.0</v>
      </c>
      <c r="G1020" s="3">
        <v>3.0</v>
      </c>
      <c r="H1020" s="3" t="s">
        <v>1465</v>
      </c>
      <c r="I1020" s="6">
        <v>17.0</v>
      </c>
      <c r="J1020" s="6">
        <v>13.0</v>
      </c>
      <c r="K1020" s="6">
        <v>12.0</v>
      </c>
      <c r="L1020" s="6">
        <v>14.0</v>
      </c>
      <c r="M1020" s="6">
        <v>14.0</v>
      </c>
      <c r="N1020" s="6">
        <v>24.0</v>
      </c>
      <c r="O1020" s="6"/>
      <c r="P1020" s="6">
        <v>11.0</v>
      </c>
      <c r="Q1020" s="6">
        <v>17.0</v>
      </c>
    </row>
    <row r="1021" ht="15.75" customHeight="1">
      <c r="A1021" s="7">
        <v>5.3600622E8</v>
      </c>
      <c r="B1021" s="6" t="s">
        <v>1213</v>
      </c>
      <c r="C1021" s="6" t="s">
        <v>1225</v>
      </c>
      <c r="D1021" s="3">
        <v>4.0</v>
      </c>
      <c r="E1021" s="3">
        <v>87.0</v>
      </c>
      <c r="F1021" s="3">
        <v>166.0</v>
      </c>
      <c r="G1021" s="3">
        <v>2.0</v>
      </c>
      <c r="H1021" s="3" t="s">
        <v>1467</v>
      </c>
      <c r="I1021" s="6">
        <v>13.0</v>
      </c>
      <c r="J1021" s="6">
        <v>14.0</v>
      </c>
      <c r="K1021" s="6">
        <v>7.0</v>
      </c>
      <c r="L1021" s="6">
        <v>11.0</v>
      </c>
      <c r="M1021" s="6">
        <v>14.0</v>
      </c>
      <c r="N1021" s="6">
        <v>15.0</v>
      </c>
      <c r="O1021" s="6"/>
      <c r="P1021" s="6">
        <v>0.0</v>
      </c>
      <c r="Q1021" s="6">
        <v>13.0</v>
      </c>
    </row>
    <row r="1022" ht="15.75" customHeight="1">
      <c r="A1022" s="7">
        <v>5.360063E8</v>
      </c>
      <c r="B1022" s="6" t="s">
        <v>1213</v>
      </c>
      <c r="C1022" s="6" t="s">
        <v>1226</v>
      </c>
      <c r="D1022" s="3">
        <v>4.0</v>
      </c>
      <c r="E1022" s="3">
        <v>85.0</v>
      </c>
      <c r="F1022" s="3">
        <v>166.0</v>
      </c>
      <c r="G1022" s="3">
        <v>2.0</v>
      </c>
      <c r="H1022" s="3" t="s">
        <v>1467</v>
      </c>
      <c r="I1022" s="6">
        <v>14.0</v>
      </c>
      <c r="J1022" s="6">
        <v>13.0</v>
      </c>
      <c r="K1022" s="6">
        <v>7.0</v>
      </c>
      <c r="L1022" s="6">
        <v>11.0</v>
      </c>
      <c r="M1022" s="6">
        <v>14.0</v>
      </c>
      <c r="N1022" s="6">
        <v>14.0</v>
      </c>
      <c r="O1022" s="6"/>
      <c r="P1022" s="6">
        <v>0.0</v>
      </c>
      <c r="Q1022" s="6">
        <v>12.0</v>
      </c>
    </row>
    <row r="1023" ht="15.75" customHeight="1">
      <c r="A1023" s="7">
        <v>5.3600629E8</v>
      </c>
      <c r="B1023" s="6" t="s">
        <v>1213</v>
      </c>
      <c r="C1023" s="6" t="s">
        <v>1227</v>
      </c>
      <c r="D1023" s="3">
        <v>4.0</v>
      </c>
      <c r="E1023" s="3">
        <v>88.0</v>
      </c>
      <c r="F1023" s="3">
        <v>166.0</v>
      </c>
      <c r="G1023" s="3">
        <v>2.0</v>
      </c>
      <c r="H1023" s="3" t="s">
        <v>1467</v>
      </c>
      <c r="I1023" s="6">
        <v>14.0</v>
      </c>
      <c r="J1023" s="6">
        <v>14.0</v>
      </c>
      <c r="K1023" s="6">
        <v>7.0</v>
      </c>
      <c r="L1023" s="6">
        <v>11.0</v>
      </c>
      <c r="M1023" s="6">
        <v>14.0</v>
      </c>
      <c r="N1023" s="6">
        <v>16.0</v>
      </c>
      <c r="O1023" s="6"/>
      <c r="P1023" s="6">
        <v>0.0</v>
      </c>
      <c r="Q1023" s="6">
        <v>12.0</v>
      </c>
    </row>
    <row r="1024" ht="15.75" customHeight="1">
      <c r="A1024" s="7">
        <v>5.36007343E8</v>
      </c>
      <c r="B1024" s="6" t="s">
        <v>1213</v>
      </c>
      <c r="C1024" s="6" t="s">
        <v>1228</v>
      </c>
      <c r="D1024" s="3">
        <v>1.0</v>
      </c>
      <c r="E1024" s="3">
        <v>96.0</v>
      </c>
      <c r="F1024" s="3">
        <v>213.0</v>
      </c>
      <c r="G1024" s="3">
        <v>1.0</v>
      </c>
      <c r="H1024" s="3" t="s">
        <v>1468</v>
      </c>
      <c r="I1024" s="6">
        <v>19.0</v>
      </c>
      <c r="J1024" s="6">
        <v>10.0</v>
      </c>
      <c r="K1024" s="6">
        <v>10.0</v>
      </c>
      <c r="L1024" s="6">
        <v>16.0</v>
      </c>
      <c r="M1024" s="6">
        <v>18.0</v>
      </c>
      <c r="N1024" s="6">
        <v>0.0</v>
      </c>
      <c r="O1024" s="6"/>
      <c r="P1024" s="6">
        <v>8.0</v>
      </c>
      <c r="Q1024" s="6">
        <v>15.0</v>
      </c>
    </row>
    <row r="1025" ht="15.75" customHeight="1">
      <c r="A1025" s="7">
        <v>5.36007343E8</v>
      </c>
      <c r="B1025" s="6" t="s">
        <v>1213</v>
      </c>
      <c r="C1025" s="6" t="s">
        <v>1228</v>
      </c>
      <c r="D1025" s="3">
        <v>11.0</v>
      </c>
      <c r="E1025" s="3">
        <v>157.0</v>
      </c>
      <c r="F1025" s="3">
        <v>210.0</v>
      </c>
      <c r="G1025" s="3">
        <v>3.0</v>
      </c>
      <c r="H1025" s="3" t="s">
        <v>1465</v>
      </c>
      <c r="I1025" s="6">
        <v>20.0</v>
      </c>
      <c r="J1025" s="6">
        <v>17.0</v>
      </c>
      <c r="K1025" s="6">
        <v>14.0</v>
      </c>
      <c r="L1025" s="6">
        <v>19.0</v>
      </c>
      <c r="M1025" s="6">
        <v>17.0</v>
      </c>
      <c r="N1025" s="6">
        <v>38.0</v>
      </c>
      <c r="O1025" s="6"/>
      <c r="P1025" s="6">
        <v>11.0</v>
      </c>
      <c r="Q1025" s="6">
        <v>21.0</v>
      </c>
    </row>
    <row r="1026" ht="15.75" customHeight="1">
      <c r="A1026" s="7">
        <v>5.36006396E8</v>
      </c>
      <c r="B1026" s="6" t="s">
        <v>1213</v>
      </c>
      <c r="C1026" s="6" t="s">
        <v>1229</v>
      </c>
      <c r="D1026" s="3">
        <v>5.0</v>
      </c>
      <c r="E1026" s="3">
        <v>165.0</v>
      </c>
      <c r="F1026" s="3">
        <v>208.0</v>
      </c>
      <c r="G1026" s="3">
        <v>3.0</v>
      </c>
      <c r="H1026" s="3" t="s">
        <v>1465</v>
      </c>
      <c r="I1026" s="6">
        <v>23.0</v>
      </c>
      <c r="J1026" s="6">
        <v>19.0</v>
      </c>
      <c r="K1026" s="6">
        <v>16.0</v>
      </c>
      <c r="L1026" s="6">
        <v>21.0</v>
      </c>
      <c r="M1026" s="6">
        <v>18.0</v>
      </c>
      <c r="N1026" s="6">
        <v>32.0</v>
      </c>
      <c r="O1026" s="6"/>
      <c r="P1026" s="6">
        <v>14.0</v>
      </c>
      <c r="Q1026" s="6">
        <v>22.0</v>
      </c>
    </row>
    <row r="1027" ht="15.75" customHeight="1">
      <c r="A1027" s="7">
        <v>5.36006491E8</v>
      </c>
      <c r="B1027" s="6" t="s">
        <v>1213</v>
      </c>
      <c r="C1027" s="6" t="s">
        <v>1230</v>
      </c>
      <c r="D1027" s="3">
        <v>6.0</v>
      </c>
      <c r="E1027" s="3">
        <v>156.0</v>
      </c>
      <c r="F1027" s="3">
        <v>192.0</v>
      </c>
      <c r="G1027" s="3">
        <v>3.0</v>
      </c>
      <c r="H1027" s="3" t="s">
        <v>1465</v>
      </c>
      <c r="I1027" s="6">
        <v>25.0</v>
      </c>
      <c r="J1027" s="6">
        <v>17.0</v>
      </c>
      <c r="K1027" s="6">
        <v>14.0</v>
      </c>
      <c r="L1027" s="6">
        <v>20.0</v>
      </c>
      <c r="M1027" s="6">
        <v>16.0</v>
      </c>
      <c r="N1027" s="6">
        <v>27.0</v>
      </c>
      <c r="O1027" s="6"/>
      <c r="P1027" s="6">
        <v>13.0</v>
      </c>
      <c r="Q1027" s="6">
        <v>24.0</v>
      </c>
    </row>
    <row r="1028" ht="15.75" customHeight="1">
      <c r="A1028" s="7">
        <v>5.3600671E8</v>
      </c>
      <c r="B1028" s="6" t="s">
        <v>1213</v>
      </c>
      <c r="C1028" s="6" t="s">
        <v>1231</v>
      </c>
      <c r="D1028" s="3">
        <v>4.0</v>
      </c>
      <c r="E1028" s="3">
        <v>108.0</v>
      </c>
      <c r="F1028" s="3">
        <v>166.0</v>
      </c>
      <c r="G1028" s="3">
        <v>2.0</v>
      </c>
      <c r="H1028" s="3" t="s">
        <v>1467</v>
      </c>
      <c r="I1028" s="6">
        <v>22.0</v>
      </c>
      <c r="J1028" s="6">
        <v>14.0</v>
      </c>
      <c r="K1028" s="6">
        <v>9.0</v>
      </c>
      <c r="L1028" s="6">
        <v>14.0</v>
      </c>
      <c r="M1028" s="6">
        <v>15.0</v>
      </c>
      <c r="N1028" s="6">
        <v>19.0</v>
      </c>
      <c r="O1028" s="6"/>
      <c r="P1028" s="6">
        <v>0.0</v>
      </c>
      <c r="Q1028" s="6">
        <v>15.0</v>
      </c>
    </row>
    <row r="1029" ht="15.75" customHeight="1">
      <c r="A1029" s="7">
        <v>5.36006251E8</v>
      </c>
      <c r="B1029" s="6" t="s">
        <v>1213</v>
      </c>
      <c r="C1029" s="6" t="s">
        <v>1232</v>
      </c>
      <c r="D1029" s="3">
        <v>1.0</v>
      </c>
      <c r="E1029" s="3">
        <v>160.0</v>
      </c>
      <c r="F1029" s="3">
        <v>213.0</v>
      </c>
      <c r="G1029" s="3">
        <v>3.0</v>
      </c>
      <c r="H1029" s="3" t="s">
        <v>1465</v>
      </c>
      <c r="I1029" s="6">
        <v>21.0</v>
      </c>
      <c r="J1029" s="6">
        <v>16.0</v>
      </c>
      <c r="K1029" s="6">
        <v>16.0</v>
      </c>
      <c r="L1029" s="6">
        <v>17.0</v>
      </c>
      <c r="M1029" s="6">
        <v>17.0</v>
      </c>
      <c r="N1029" s="6">
        <v>40.0</v>
      </c>
      <c r="O1029" s="6"/>
      <c r="P1029" s="6">
        <v>10.0</v>
      </c>
      <c r="Q1029" s="6">
        <v>23.0</v>
      </c>
    </row>
    <row r="1030" ht="15.75" customHeight="1">
      <c r="A1030" s="7">
        <v>5.36006406E8</v>
      </c>
      <c r="B1030" s="6" t="s">
        <v>1213</v>
      </c>
      <c r="C1030" s="6" t="s">
        <v>1234</v>
      </c>
      <c r="D1030" s="3">
        <v>1.0</v>
      </c>
      <c r="E1030" s="3">
        <v>158.0</v>
      </c>
      <c r="F1030" s="3">
        <v>213.0</v>
      </c>
      <c r="G1030" s="3">
        <v>3.0</v>
      </c>
      <c r="H1030" s="3" t="s">
        <v>1465</v>
      </c>
      <c r="I1030" s="6">
        <v>24.0</v>
      </c>
      <c r="J1030" s="6">
        <v>19.0</v>
      </c>
      <c r="K1030" s="6">
        <v>14.0</v>
      </c>
      <c r="L1030" s="6">
        <v>18.0</v>
      </c>
      <c r="M1030" s="6">
        <v>17.0</v>
      </c>
      <c r="N1030" s="6">
        <v>30.0</v>
      </c>
      <c r="O1030" s="6"/>
      <c r="P1030" s="6">
        <v>9.0</v>
      </c>
      <c r="Q1030" s="6">
        <v>27.0</v>
      </c>
    </row>
    <row r="1031" ht="15.75" customHeight="1">
      <c r="A1031" s="7">
        <v>5.3600642E8</v>
      </c>
      <c r="B1031" s="6" t="s">
        <v>1213</v>
      </c>
      <c r="C1031" s="6" t="s">
        <v>1235</v>
      </c>
      <c r="D1031" s="3">
        <v>4.0</v>
      </c>
      <c r="E1031" s="3">
        <v>105.0</v>
      </c>
      <c r="F1031" s="3">
        <v>166.0</v>
      </c>
      <c r="G1031" s="3">
        <v>3.0</v>
      </c>
      <c r="H1031" s="3" t="s">
        <v>1465</v>
      </c>
      <c r="I1031" s="6">
        <v>17.0</v>
      </c>
      <c r="J1031" s="6">
        <v>12.0</v>
      </c>
      <c r="K1031" s="6">
        <v>12.0</v>
      </c>
      <c r="L1031" s="6">
        <v>15.0</v>
      </c>
      <c r="M1031" s="6">
        <v>14.0</v>
      </c>
      <c r="N1031" s="6">
        <v>16.0</v>
      </c>
      <c r="O1031" s="6"/>
      <c r="P1031" s="6">
        <v>1.0</v>
      </c>
      <c r="Q1031" s="6">
        <v>18.0</v>
      </c>
    </row>
    <row r="1032" ht="15.75" customHeight="1">
      <c r="A1032" s="7">
        <v>5.36006389E8</v>
      </c>
      <c r="B1032" s="6" t="s">
        <v>1213</v>
      </c>
      <c r="C1032" s="6" t="s">
        <v>1236</v>
      </c>
      <c r="D1032" s="3">
        <v>2.0</v>
      </c>
      <c r="E1032" s="3">
        <v>129.0</v>
      </c>
      <c r="F1032" s="3">
        <v>197.0</v>
      </c>
      <c r="G1032" s="3">
        <v>2.0</v>
      </c>
      <c r="H1032" s="3" t="s">
        <v>1467</v>
      </c>
      <c r="I1032" s="6">
        <v>23.0</v>
      </c>
      <c r="J1032" s="6">
        <v>15.0</v>
      </c>
      <c r="K1032" s="6">
        <v>16.0</v>
      </c>
      <c r="L1032" s="6">
        <v>20.0</v>
      </c>
      <c r="M1032" s="6">
        <v>15.0</v>
      </c>
      <c r="N1032" s="6">
        <v>20.0</v>
      </c>
      <c r="O1032" s="6"/>
      <c r="P1032" s="6">
        <v>9.0</v>
      </c>
      <c r="Q1032" s="6">
        <v>11.0</v>
      </c>
    </row>
    <row r="1033" ht="15.75" customHeight="1">
      <c r="A1033" s="7">
        <v>5.36006452E8</v>
      </c>
      <c r="B1033" s="6" t="s">
        <v>1213</v>
      </c>
      <c r="C1033" s="6" t="s">
        <v>1237</v>
      </c>
      <c r="D1033" s="3">
        <v>3.0</v>
      </c>
      <c r="E1033" s="3">
        <v>120.0</v>
      </c>
      <c r="F1033" s="3">
        <v>182.0</v>
      </c>
      <c r="G1033" s="3">
        <v>2.0</v>
      </c>
      <c r="H1033" s="3" t="s">
        <v>1467</v>
      </c>
      <c r="I1033" s="6">
        <v>19.0</v>
      </c>
      <c r="J1033" s="6">
        <v>16.0</v>
      </c>
      <c r="K1033" s="6">
        <v>7.0</v>
      </c>
      <c r="L1033" s="6">
        <v>15.0</v>
      </c>
      <c r="M1033" s="6">
        <v>15.0</v>
      </c>
      <c r="N1033" s="6">
        <v>29.0</v>
      </c>
      <c r="O1033" s="6"/>
      <c r="P1033" s="6">
        <v>0.0</v>
      </c>
      <c r="Q1033" s="6">
        <v>19.0</v>
      </c>
    </row>
    <row r="1034" ht="15.75" customHeight="1">
      <c r="A1034" s="7">
        <v>5.36006484E8</v>
      </c>
      <c r="B1034" s="6" t="s">
        <v>1213</v>
      </c>
      <c r="C1034" s="6" t="s">
        <v>1239</v>
      </c>
      <c r="D1034" s="3">
        <v>1.0</v>
      </c>
      <c r="E1034" s="3">
        <v>78.0</v>
      </c>
      <c r="F1034" s="3">
        <v>213.0</v>
      </c>
      <c r="G1034" s="3">
        <v>1.0</v>
      </c>
      <c r="H1034" s="3" t="s">
        <v>1468</v>
      </c>
      <c r="I1034" s="6">
        <v>17.0</v>
      </c>
      <c r="J1034" s="6">
        <v>14.0</v>
      </c>
      <c r="K1034" s="6">
        <v>13.0</v>
      </c>
      <c r="L1034" s="6">
        <v>0.0</v>
      </c>
      <c r="M1034" s="6">
        <v>11.0</v>
      </c>
      <c r="N1034" s="6">
        <v>0.0</v>
      </c>
      <c r="O1034" s="6"/>
      <c r="P1034" s="6">
        <v>9.0</v>
      </c>
      <c r="Q1034" s="6">
        <v>14.0</v>
      </c>
    </row>
    <row r="1035" ht="15.75" customHeight="1">
      <c r="A1035" s="7">
        <v>5.36006484E8</v>
      </c>
      <c r="B1035" s="6" t="s">
        <v>1213</v>
      </c>
      <c r="C1035" s="6" t="s">
        <v>1239</v>
      </c>
      <c r="D1035" s="3">
        <v>2.0</v>
      </c>
      <c r="E1035" s="3">
        <v>125.0</v>
      </c>
      <c r="F1035" s="3">
        <v>197.0</v>
      </c>
      <c r="G1035" s="3">
        <v>2.0</v>
      </c>
      <c r="H1035" s="3" t="s">
        <v>1467</v>
      </c>
      <c r="I1035" s="6">
        <v>20.0</v>
      </c>
      <c r="J1035" s="6">
        <v>14.0</v>
      </c>
      <c r="K1035" s="6">
        <v>14.0</v>
      </c>
      <c r="L1035" s="6">
        <v>18.0</v>
      </c>
      <c r="M1035" s="6">
        <v>15.0</v>
      </c>
      <c r="N1035" s="6">
        <v>18.0</v>
      </c>
      <c r="O1035" s="6"/>
      <c r="P1035" s="6">
        <v>10.0</v>
      </c>
      <c r="Q1035" s="6">
        <v>16.0</v>
      </c>
    </row>
    <row r="1036" ht="15.75" customHeight="1">
      <c r="A1036" s="7">
        <v>5.36006276E8</v>
      </c>
      <c r="B1036" s="6" t="s">
        <v>1213</v>
      </c>
      <c r="C1036" s="6" t="s">
        <v>1240</v>
      </c>
      <c r="D1036" s="3">
        <v>2.0</v>
      </c>
      <c r="E1036" s="3">
        <v>165.0</v>
      </c>
      <c r="F1036" s="3">
        <v>197.0</v>
      </c>
      <c r="G1036" s="3">
        <v>4.0</v>
      </c>
      <c r="H1036" s="3" t="s">
        <v>1466</v>
      </c>
      <c r="I1036" s="6">
        <v>28.0</v>
      </c>
      <c r="J1036" s="6">
        <v>18.0</v>
      </c>
      <c r="K1036" s="6">
        <v>16.0</v>
      </c>
      <c r="L1036" s="6">
        <v>18.0</v>
      </c>
      <c r="M1036" s="6">
        <v>18.0</v>
      </c>
      <c r="N1036" s="6">
        <v>32.0</v>
      </c>
      <c r="O1036" s="6"/>
      <c r="P1036" s="6">
        <v>11.0</v>
      </c>
      <c r="Q1036" s="6">
        <v>24.0</v>
      </c>
    </row>
    <row r="1037" ht="15.75" customHeight="1">
      <c r="A1037" s="7">
        <v>5.36006477E8</v>
      </c>
      <c r="B1037" s="6" t="s">
        <v>1213</v>
      </c>
      <c r="C1037" s="6" t="s">
        <v>1241</v>
      </c>
      <c r="D1037" s="3">
        <v>2.0</v>
      </c>
      <c r="E1037" s="3">
        <v>82.0</v>
      </c>
      <c r="F1037" s="3">
        <v>197.0</v>
      </c>
      <c r="G1037" s="3">
        <v>1.0</v>
      </c>
      <c r="H1037" s="3" t="s">
        <v>1468</v>
      </c>
      <c r="I1037" s="6">
        <v>14.0</v>
      </c>
      <c r="J1037" s="6">
        <v>8.0</v>
      </c>
      <c r="K1037" s="6">
        <v>10.0</v>
      </c>
      <c r="L1037" s="6">
        <v>15.0</v>
      </c>
      <c r="M1037" s="6">
        <v>12.0</v>
      </c>
      <c r="N1037" s="6">
        <v>0.0</v>
      </c>
      <c r="O1037" s="6"/>
      <c r="P1037" s="6">
        <v>8.0</v>
      </c>
      <c r="Q1037" s="6">
        <v>15.0</v>
      </c>
    </row>
    <row r="1038" ht="15.75" customHeight="1">
      <c r="A1038" s="7">
        <v>5.36006477E8</v>
      </c>
      <c r="B1038" s="6" t="s">
        <v>1213</v>
      </c>
      <c r="C1038" s="6" t="s">
        <v>1241</v>
      </c>
      <c r="D1038" s="3">
        <v>1.0</v>
      </c>
      <c r="E1038" s="3">
        <v>123.0</v>
      </c>
      <c r="F1038" s="3">
        <v>213.0</v>
      </c>
      <c r="G1038" s="3">
        <v>3.0</v>
      </c>
      <c r="H1038" s="3" t="s">
        <v>1465</v>
      </c>
      <c r="I1038" s="6">
        <v>16.0</v>
      </c>
      <c r="J1038" s="6">
        <v>12.0</v>
      </c>
      <c r="K1038" s="6">
        <v>11.0</v>
      </c>
      <c r="L1038" s="6">
        <v>17.0</v>
      </c>
      <c r="M1038" s="6">
        <v>13.0</v>
      </c>
      <c r="N1038" s="6">
        <v>28.0</v>
      </c>
      <c r="O1038" s="6"/>
      <c r="P1038" s="6">
        <v>9.0</v>
      </c>
      <c r="Q1038" s="6">
        <v>17.0</v>
      </c>
    </row>
    <row r="1039" ht="15.75" customHeight="1">
      <c r="A1039" s="7">
        <v>5.36007791E8</v>
      </c>
      <c r="B1039" s="6" t="s">
        <v>1213</v>
      </c>
      <c r="C1039" s="6" t="s">
        <v>1242</v>
      </c>
      <c r="D1039" s="3">
        <v>1.0</v>
      </c>
      <c r="E1039" s="3">
        <v>104.0</v>
      </c>
      <c r="F1039" s="3">
        <v>213.0</v>
      </c>
      <c r="G1039" s="3">
        <v>1.0</v>
      </c>
      <c r="H1039" s="3" t="s">
        <v>1468</v>
      </c>
      <c r="I1039" s="6">
        <v>14.0</v>
      </c>
      <c r="J1039" s="6">
        <v>16.0</v>
      </c>
      <c r="K1039" s="6">
        <v>12.0</v>
      </c>
      <c r="L1039" s="6">
        <v>17.0</v>
      </c>
      <c r="M1039" s="6">
        <v>14.0</v>
      </c>
      <c r="N1039" s="6">
        <v>23.0</v>
      </c>
      <c r="O1039" s="6"/>
      <c r="P1039" s="6">
        <v>8.0</v>
      </c>
      <c r="Q1039" s="6">
        <v>0.0</v>
      </c>
    </row>
    <row r="1040" ht="15.75" customHeight="1">
      <c r="A1040" s="7">
        <v>5.36006332E8</v>
      </c>
      <c r="B1040" s="6" t="s">
        <v>1213</v>
      </c>
      <c r="C1040" s="6" t="s">
        <v>1243</v>
      </c>
      <c r="D1040" s="3">
        <v>1.0</v>
      </c>
      <c r="E1040" s="3">
        <v>157.0</v>
      </c>
      <c r="F1040" s="3">
        <v>213.0</v>
      </c>
      <c r="G1040" s="3">
        <v>3.0</v>
      </c>
      <c r="H1040" s="3" t="s">
        <v>1465</v>
      </c>
      <c r="I1040" s="6">
        <v>23.0</v>
      </c>
      <c r="J1040" s="6">
        <v>16.0</v>
      </c>
      <c r="K1040" s="6">
        <v>16.0</v>
      </c>
      <c r="L1040" s="6">
        <v>18.0</v>
      </c>
      <c r="M1040" s="6">
        <v>17.0</v>
      </c>
      <c r="N1040" s="6">
        <v>36.0</v>
      </c>
      <c r="O1040" s="6"/>
      <c r="P1040" s="6">
        <v>11.0</v>
      </c>
      <c r="Q1040" s="6">
        <v>20.0</v>
      </c>
    </row>
    <row r="1041" ht="15.75" customHeight="1">
      <c r="A1041" s="7">
        <v>5.36006283E8</v>
      </c>
      <c r="B1041" s="6" t="s">
        <v>1213</v>
      </c>
      <c r="C1041" s="6" t="s">
        <v>1244</v>
      </c>
      <c r="D1041" s="3">
        <v>1.0</v>
      </c>
      <c r="E1041" s="3">
        <v>133.0</v>
      </c>
      <c r="F1041" s="3">
        <v>213.0</v>
      </c>
      <c r="G1041" s="3">
        <v>3.0</v>
      </c>
      <c r="H1041" s="3" t="s">
        <v>1465</v>
      </c>
      <c r="I1041" s="6">
        <v>20.0</v>
      </c>
      <c r="J1041" s="6">
        <v>13.0</v>
      </c>
      <c r="K1041" s="6">
        <v>13.0</v>
      </c>
      <c r="L1041" s="6">
        <v>18.0</v>
      </c>
      <c r="M1041" s="6">
        <v>12.0</v>
      </c>
      <c r="N1041" s="6">
        <v>33.0</v>
      </c>
      <c r="O1041" s="6"/>
      <c r="P1041" s="6">
        <v>9.0</v>
      </c>
      <c r="Q1041" s="6">
        <v>15.0</v>
      </c>
    </row>
    <row r="1042" ht="15.75" customHeight="1">
      <c r="A1042" s="7">
        <v>5.36006188E8</v>
      </c>
      <c r="B1042" s="6" t="s">
        <v>1213</v>
      </c>
      <c r="C1042" s="6" t="s">
        <v>1245</v>
      </c>
      <c r="D1042" s="3">
        <v>1.0</v>
      </c>
      <c r="E1042" s="3">
        <v>140.0</v>
      </c>
      <c r="F1042" s="3">
        <v>213.0</v>
      </c>
      <c r="G1042" s="3">
        <v>3.0</v>
      </c>
      <c r="H1042" s="3" t="s">
        <v>1465</v>
      </c>
      <c r="I1042" s="6">
        <v>19.0</v>
      </c>
      <c r="J1042" s="6">
        <v>16.0</v>
      </c>
      <c r="K1042" s="6">
        <v>11.0</v>
      </c>
      <c r="L1042" s="6">
        <v>16.0</v>
      </c>
      <c r="M1042" s="6">
        <v>15.0</v>
      </c>
      <c r="N1042" s="6">
        <v>36.0</v>
      </c>
      <c r="O1042" s="6"/>
      <c r="P1042" s="6">
        <v>10.0</v>
      </c>
      <c r="Q1042" s="6">
        <v>17.0</v>
      </c>
    </row>
    <row r="1043" ht="15.75" customHeight="1">
      <c r="A1043" s="7">
        <v>5.36006195E8</v>
      </c>
      <c r="B1043" s="6" t="s">
        <v>1213</v>
      </c>
      <c r="C1043" s="6" t="s">
        <v>1246</v>
      </c>
      <c r="D1043" s="3">
        <v>4.0</v>
      </c>
      <c r="E1043" s="3">
        <v>107.0</v>
      </c>
      <c r="F1043" s="3">
        <v>166.0</v>
      </c>
      <c r="G1043" s="3">
        <v>2.0</v>
      </c>
      <c r="H1043" s="3" t="s">
        <v>1467</v>
      </c>
      <c r="I1043" s="6">
        <v>22.0</v>
      </c>
      <c r="J1043" s="6">
        <v>13.0</v>
      </c>
      <c r="K1043" s="6">
        <v>9.0</v>
      </c>
      <c r="L1043" s="6">
        <v>14.0</v>
      </c>
      <c r="M1043" s="6">
        <v>15.0</v>
      </c>
      <c r="N1043" s="6">
        <v>18.0</v>
      </c>
      <c r="O1043" s="6"/>
      <c r="P1043" s="6">
        <v>0.0</v>
      </c>
      <c r="Q1043" s="6">
        <v>16.0</v>
      </c>
    </row>
    <row r="1044" ht="15.75" customHeight="1">
      <c r="A1044" s="7">
        <v>5.36006519E8</v>
      </c>
      <c r="B1044" s="6" t="s">
        <v>1213</v>
      </c>
      <c r="C1044" s="6" t="s">
        <v>1247</v>
      </c>
      <c r="D1044" s="3">
        <v>1.0</v>
      </c>
      <c r="E1044" s="3">
        <v>130.0</v>
      </c>
      <c r="F1044" s="3">
        <v>213.0</v>
      </c>
      <c r="G1044" s="3">
        <v>1.0</v>
      </c>
      <c r="H1044" s="3" t="s">
        <v>1468</v>
      </c>
      <c r="I1044" s="6">
        <v>21.0</v>
      </c>
      <c r="J1044" s="6">
        <v>18.0</v>
      </c>
      <c r="K1044" s="6">
        <v>16.0</v>
      </c>
      <c r="L1044" s="6">
        <v>19.0</v>
      </c>
      <c r="M1044" s="6">
        <v>19.0</v>
      </c>
      <c r="N1044" s="6">
        <v>0.0</v>
      </c>
      <c r="O1044" s="6"/>
      <c r="P1044" s="6">
        <v>13.0</v>
      </c>
      <c r="Q1044" s="6">
        <v>24.0</v>
      </c>
    </row>
    <row r="1045" ht="15.75" customHeight="1">
      <c r="A1045" s="7">
        <v>5.3600617E8</v>
      </c>
      <c r="B1045" s="6" t="s">
        <v>1213</v>
      </c>
      <c r="C1045" s="6" t="s">
        <v>1248</v>
      </c>
      <c r="D1045" s="3">
        <v>1.0</v>
      </c>
      <c r="E1045" s="3">
        <v>157.0</v>
      </c>
      <c r="F1045" s="3">
        <v>213.0</v>
      </c>
      <c r="G1045" s="3">
        <v>3.0</v>
      </c>
      <c r="H1045" s="3" t="s">
        <v>1465</v>
      </c>
      <c r="I1045" s="6">
        <v>19.0</v>
      </c>
      <c r="J1045" s="6">
        <v>16.0</v>
      </c>
      <c r="K1045" s="6">
        <v>14.0</v>
      </c>
      <c r="L1045" s="6">
        <v>17.0</v>
      </c>
      <c r="M1045" s="6">
        <v>19.0</v>
      </c>
      <c r="N1045" s="6">
        <v>37.0</v>
      </c>
      <c r="O1045" s="6"/>
      <c r="P1045" s="6">
        <v>11.0</v>
      </c>
      <c r="Q1045" s="6">
        <v>24.0</v>
      </c>
    </row>
    <row r="1046" ht="15.75" customHeight="1">
      <c r="A1046" s="7">
        <v>5.36006364E8</v>
      </c>
      <c r="B1046" s="6" t="s">
        <v>1213</v>
      </c>
      <c r="C1046" s="6" t="s">
        <v>1249</v>
      </c>
      <c r="D1046" s="3">
        <v>4.0</v>
      </c>
      <c r="E1046" s="3">
        <v>89.0</v>
      </c>
      <c r="F1046" s="3">
        <v>166.0</v>
      </c>
      <c r="G1046" s="3">
        <v>2.0</v>
      </c>
      <c r="H1046" s="3" t="s">
        <v>1467</v>
      </c>
      <c r="I1046" s="6">
        <v>15.0</v>
      </c>
      <c r="J1046" s="6">
        <v>14.0</v>
      </c>
      <c r="K1046" s="6">
        <v>7.0</v>
      </c>
      <c r="L1046" s="6">
        <v>11.0</v>
      </c>
      <c r="M1046" s="6">
        <v>14.0</v>
      </c>
      <c r="N1046" s="6">
        <v>15.0</v>
      </c>
      <c r="O1046" s="6"/>
      <c r="P1046" s="6">
        <v>0.0</v>
      </c>
      <c r="Q1046" s="6">
        <v>13.0</v>
      </c>
    </row>
    <row r="1047" ht="15.75" customHeight="1">
      <c r="A1047" s="7">
        <v>5.36006156E8</v>
      </c>
      <c r="B1047" s="6" t="s">
        <v>1213</v>
      </c>
      <c r="C1047" s="6" t="s">
        <v>1250</v>
      </c>
      <c r="D1047" s="3">
        <v>4.0</v>
      </c>
      <c r="E1047" s="3">
        <v>107.0</v>
      </c>
      <c r="F1047" s="3">
        <v>166.0</v>
      </c>
      <c r="G1047" s="3">
        <v>2.0</v>
      </c>
      <c r="H1047" s="3" t="s">
        <v>1467</v>
      </c>
      <c r="I1047" s="6">
        <v>22.0</v>
      </c>
      <c r="J1047" s="6">
        <v>13.0</v>
      </c>
      <c r="K1047" s="6">
        <v>8.0</v>
      </c>
      <c r="L1047" s="6">
        <v>14.0</v>
      </c>
      <c r="M1047" s="6">
        <v>15.0</v>
      </c>
      <c r="N1047" s="6">
        <v>20.0</v>
      </c>
      <c r="O1047" s="6"/>
      <c r="P1047" s="6">
        <v>0.0</v>
      </c>
      <c r="Q1047" s="6">
        <v>15.0</v>
      </c>
    </row>
    <row r="1048" ht="15.75" customHeight="1">
      <c r="A1048" s="7">
        <v>5.36006565E8</v>
      </c>
      <c r="B1048" s="6" t="s">
        <v>1213</v>
      </c>
      <c r="C1048" s="6" t="s">
        <v>1251</v>
      </c>
      <c r="D1048" s="3">
        <v>6.0</v>
      </c>
      <c r="E1048" s="3">
        <v>129.0</v>
      </c>
      <c r="F1048" s="3">
        <v>192.0</v>
      </c>
      <c r="G1048" s="3">
        <v>3.0</v>
      </c>
      <c r="H1048" s="3" t="s">
        <v>1465</v>
      </c>
      <c r="I1048" s="6">
        <v>21.0</v>
      </c>
      <c r="J1048" s="6">
        <v>18.0</v>
      </c>
      <c r="K1048" s="6">
        <v>13.0</v>
      </c>
      <c r="L1048" s="6">
        <v>16.0</v>
      </c>
      <c r="M1048" s="6">
        <v>15.0</v>
      </c>
      <c r="N1048" s="6">
        <v>18.0</v>
      </c>
      <c r="O1048" s="6"/>
      <c r="P1048" s="6">
        <v>9.0</v>
      </c>
      <c r="Q1048" s="6">
        <v>19.0</v>
      </c>
    </row>
    <row r="1049" ht="15.75" customHeight="1">
      <c r="A1049" s="7">
        <v>5.36006413E8</v>
      </c>
      <c r="B1049" s="6" t="s">
        <v>1213</v>
      </c>
      <c r="C1049" s="6" t="s">
        <v>1252</v>
      </c>
      <c r="D1049" s="3">
        <v>4.0</v>
      </c>
      <c r="E1049" s="3">
        <v>82.0</v>
      </c>
      <c r="F1049" s="3">
        <v>166.0</v>
      </c>
      <c r="G1049" s="3">
        <v>2.0</v>
      </c>
      <c r="H1049" s="3" t="s">
        <v>1467</v>
      </c>
      <c r="I1049" s="6">
        <v>13.0</v>
      </c>
      <c r="J1049" s="6">
        <v>11.0</v>
      </c>
      <c r="K1049" s="6">
        <v>7.0</v>
      </c>
      <c r="L1049" s="6">
        <v>13.0</v>
      </c>
      <c r="M1049" s="6">
        <v>13.0</v>
      </c>
      <c r="N1049" s="6">
        <v>13.0</v>
      </c>
      <c r="O1049" s="6"/>
      <c r="P1049" s="6">
        <v>0.0</v>
      </c>
      <c r="Q1049" s="6">
        <v>12.0</v>
      </c>
    </row>
    <row r="1050" ht="15.75" customHeight="1">
      <c r="A1050" s="7">
        <v>5.36004663E8</v>
      </c>
      <c r="B1050" s="6" t="s">
        <v>1213</v>
      </c>
      <c r="C1050" s="6" t="s">
        <v>1253</v>
      </c>
      <c r="D1050" s="3">
        <v>10.0</v>
      </c>
      <c r="E1050" s="3">
        <v>61.0</v>
      </c>
      <c r="F1050" s="3">
        <v>195.0</v>
      </c>
      <c r="G1050" s="3">
        <v>1.0</v>
      </c>
      <c r="H1050" s="3" t="s">
        <v>1468</v>
      </c>
      <c r="I1050" s="6">
        <v>8.0</v>
      </c>
      <c r="J1050" s="6">
        <v>11.0</v>
      </c>
      <c r="K1050" s="6">
        <v>10.0</v>
      </c>
      <c r="L1050" s="6">
        <v>12.0</v>
      </c>
      <c r="M1050" s="6">
        <v>7.0</v>
      </c>
      <c r="N1050" s="6">
        <v>0.0</v>
      </c>
      <c r="O1050" s="6"/>
      <c r="P1050" s="6">
        <v>6.0</v>
      </c>
      <c r="Q1050" s="6">
        <v>7.0</v>
      </c>
    </row>
    <row r="1051" ht="15.75" customHeight="1">
      <c r="A1051" s="7">
        <v>5.16008525E8</v>
      </c>
      <c r="B1051" s="6" t="s">
        <v>1254</v>
      </c>
      <c r="C1051" s="6" t="s">
        <v>1255</v>
      </c>
      <c r="D1051" s="3">
        <v>1.0</v>
      </c>
      <c r="E1051" s="3">
        <v>168.0</v>
      </c>
      <c r="F1051" s="3">
        <v>213.0</v>
      </c>
      <c r="G1051" s="3">
        <v>3.0</v>
      </c>
      <c r="H1051" s="3" t="s">
        <v>1465</v>
      </c>
      <c r="I1051" s="6">
        <v>27.0</v>
      </c>
      <c r="J1051" s="6">
        <v>19.0</v>
      </c>
      <c r="K1051" s="6">
        <v>15.0</v>
      </c>
      <c r="L1051" s="6">
        <v>18.0</v>
      </c>
      <c r="M1051" s="6">
        <v>15.0</v>
      </c>
      <c r="N1051" s="6">
        <v>37.0</v>
      </c>
      <c r="O1051" s="6"/>
      <c r="P1051" s="6">
        <v>12.0</v>
      </c>
      <c r="Q1051" s="6">
        <v>25.0</v>
      </c>
    </row>
    <row r="1052" ht="15.75" customHeight="1">
      <c r="A1052" s="7">
        <v>5.09105454E8</v>
      </c>
      <c r="B1052" s="6" t="s">
        <v>1254</v>
      </c>
      <c r="C1052" s="6" t="s">
        <v>1256</v>
      </c>
      <c r="D1052" s="3">
        <v>2.0</v>
      </c>
      <c r="E1052" s="3">
        <v>122.0</v>
      </c>
      <c r="F1052" s="3">
        <v>197.0</v>
      </c>
      <c r="G1052" s="3">
        <v>2.0</v>
      </c>
      <c r="H1052" s="3" t="s">
        <v>1467</v>
      </c>
      <c r="I1052" s="6">
        <v>26.0</v>
      </c>
      <c r="J1052" s="6">
        <v>12.0</v>
      </c>
      <c r="K1052" s="6">
        <v>10.0</v>
      </c>
      <c r="L1052" s="6">
        <v>17.0</v>
      </c>
      <c r="M1052" s="6">
        <v>14.0</v>
      </c>
      <c r="N1052" s="6">
        <v>15.0</v>
      </c>
      <c r="O1052" s="6"/>
      <c r="P1052" s="6">
        <v>11.0</v>
      </c>
      <c r="Q1052" s="6">
        <v>17.0</v>
      </c>
    </row>
    <row r="1053" ht="15.75" customHeight="1">
      <c r="A1053" s="7">
        <v>5.05008114E8</v>
      </c>
      <c r="B1053" s="6" t="s">
        <v>1254</v>
      </c>
      <c r="C1053" s="6" t="s">
        <v>1257</v>
      </c>
      <c r="D1053" s="3">
        <v>2.0</v>
      </c>
      <c r="E1053" s="3">
        <v>169.0</v>
      </c>
      <c r="F1053" s="3">
        <v>197.0</v>
      </c>
      <c r="G1053" s="3">
        <v>4.0</v>
      </c>
      <c r="H1053" s="3" t="s">
        <v>1466</v>
      </c>
      <c r="I1053" s="6">
        <v>25.0</v>
      </c>
      <c r="J1053" s="6">
        <v>17.0</v>
      </c>
      <c r="K1053" s="6">
        <v>14.0</v>
      </c>
      <c r="L1053" s="6">
        <v>20.0</v>
      </c>
      <c r="M1053" s="6">
        <v>20.0</v>
      </c>
      <c r="N1053" s="6">
        <v>33.0</v>
      </c>
      <c r="O1053" s="6"/>
      <c r="P1053" s="6">
        <v>14.0</v>
      </c>
      <c r="Q1053" s="6">
        <v>26.0</v>
      </c>
    </row>
    <row r="1054" ht="15.75" customHeight="1">
      <c r="A1054" s="7">
        <v>5.10008889E8</v>
      </c>
      <c r="B1054" s="6" t="s">
        <v>1254</v>
      </c>
      <c r="C1054" s="6" t="s">
        <v>1258</v>
      </c>
      <c r="D1054" s="3">
        <v>6.0</v>
      </c>
      <c r="E1054" s="3">
        <v>125.0</v>
      </c>
      <c r="F1054" s="3">
        <v>192.0</v>
      </c>
      <c r="G1054" s="3">
        <v>3.0</v>
      </c>
      <c r="H1054" s="3" t="s">
        <v>1465</v>
      </c>
      <c r="I1054" s="6">
        <v>17.0</v>
      </c>
      <c r="J1054" s="6">
        <v>12.0</v>
      </c>
      <c r="K1054" s="6">
        <v>12.0</v>
      </c>
      <c r="L1054" s="6">
        <v>19.0</v>
      </c>
      <c r="M1054" s="6">
        <v>15.0</v>
      </c>
      <c r="N1054" s="6">
        <v>20.0</v>
      </c>
      <c r="O1054" s="6"/>
      <c r="P1054" s="6">
        <v>12.0</v>
      </c>
      <c r="Q1054" s="6">
        <v>18.0</v>
      </c>
    </row>
    <row r="1055" ht="15.75" customHeight="1">
      <c r="A1055" s="7">
        <v>5.3214113E8</v>
      </c>
      <c r="B1055" s="6" t="s">
        <v>1254</v>
      </c>
      <c r="C1055" s="6" t="s">
        <v>1259</v>
      </c>
      <c r="D1055" s="3">
        <v>6.0</v>
      </c>
      <c r="E1055" s="3">
        <v>119.0</v>
      </c>
      <c r="F1055" s="3">
        <v>192.0</v>
      </c>
      <c r="G1055" s="3">
        <v>3.0</v>
      </c>
      <c r="H1055" s="3" t="s">
        <v>1465</v>
      </c>
      <c r="I1055" s="6">
        <v>16.0</v>
      </c>
      <c r="J1055" s="6">
        <v>16.0</v>
      </c>
      <c r="K1055" s="6">
        <v>12.0</v>
      </c>
      <c r="L1055" s="6">
        <v>18.0</v>
      </c>
      <c r="M1055" s="6">
        <v>13.0</v>
      </c>
      <c r="N1055" s="6">
        <v>18.0</v>
      </c>
      <c r="O1055" s="6"/>
      <c r="P1055" s="6">
        <v>10.0</v>
      </c>
      <c r="Q1055" s="6">
        <v>16.0</v>
      </c>
    </row>
    <row r="1056" ht="15.75" customHeight="1">
      <c r="A1056" s="7">
        <v>5.05008107E8</v>
      </c>
      <c r="B1056" s="6" t="s">
        <v>1254</v>
      </c>
      <c r="C1056" s="6" t="s">
        <v>1260</v>
      </c>
      <c r="D1056" s="3">
        <v>2.0</v>
      </c>
      <c r="E1056" s="3">
        <v>40.0</v>
      </c>
      <c r="F1056" s="3">
        <v>197.0</v>
      </c>
      <c r="G1056" s="3">
        <v>1.0</v>
      </c>
      <c r="H1056" s="3" t="s">
        <v>1468</v>
      </c>
      <c r="I1056" s="6">
        <v>0.0</v>
      </c>
      <c r="J1056" s="6">
        <v>8.0</v>
      </c>
      <c r="K1056" s="6">
        <v>0.0</v>
      </c>
      <c r="L1056" s="6">
        <v>13.0</v>
      </c>
      <c r="M1056" s="6">
        <v>8.0</v>
      </c>
      <c r="N1056" s="6">
        <v>0.0</v>
      </c>
      <c r="O1056" s="6"/>
      <c r="P1056" s="6">
        <v>11.0</v>
      </c>
      <c r="Q1056" s="6">
        <v>0.0</v>
      </c>
    </row>
    <row r="1057" ht="15.75" customHeight="1">
      <c r="A1057" s="7">
        <v>5.05008107E8</v>
      </c>
      <c r="B1057" s="6" t="s">
        <v>1254</v>
      </c>
      <c r="C1057" s="6" t="s">
        <v>1260</v>
      </c>
      <c r="D1057" s="3">
        <v>1.0</v>
      </c>
      <c r="E1057" s="3">
        <v>123.0</v>
      </c>
      <c r="F1057" s="3">
        <v>213.0</v>
      </c>
      <c r="G1057" s="3">
        <v>1.0</v>
      </c>
      <c r="H1057" s="3" t="s">
        <v>1468</v>
      </c>
      <c r="I1057" s="6">
        <v>21.0</v>
      </c>
      <c r="J1057" s="6">
        <v>18.0</v>
      </c>
      <c r="K1057" s="6">
        <v>0.0</v>
      </c>
      <c r="L1057" s="6">
        <v>19.0</v>
      </c>
      <c r="M1057" s="6">
        <v>16.0</v>
      </c>
      <c r="N1057" s="6">
        <v>35.0</v>
      </c>
      <c r="O1057" s="6"/>
      <c r="P1057" s="6">
        <v>14.0</v>
      </c>
      <c r="Q1057" s="6">
        <v>0.0</v>
      </c>
    </row>
    <row r="1058" ht="15.75" customHeight="1">
      <c r="A1058" s="7">
        <v>5.34029743E8</v>
      </c>
      <c r="B1058" s="6" t="s">
        <v>1254</v>
      </c>
      <c r="C1058" s="6" t="s">
        <v>1261</v>
      </c>
      <c r="D1058" s="3">
        <v>6.0</v>
      </c>
      <c r="E1058" s="3">
        <v>135.0</v>
      </c>
      <c r="F1058" s="3">
        <v>192.0</v>
      </c>
      <c r="G1058" s="3">
        <v>3.0</v>
      </c>
      <c r="H1058" s="3" t="s">
        <v>1465</v>
      </c>
      <c r="I1058" s="6">
        <v>21.0</v>
      </c>
      <c r="J1058" s="6">
        <v>19.0</v>
      </c>
      <c r="K1058" s="6">
        <v>9.0</v>
      </c>
      <c r="L1058" s="6">
        <v>17.0</v>
      </c>
      <c r="M1058" s="6">
        <v>14.0</v>
      </c>
      <c r="N1058" s="6">
        <v>23.0</v>
      </c>
      <c r="O1058" s="6"/>
      <c r="P1058" s="6">
        <v>11.0</v>
      </c>
      <c r="Q1058" s="6">
        <v>21.0</v>
      </c>
    </row>
    <row r="1059" ht="15.75" customHeight="1">
      <c r="A1059" s="7">
        <v>5.34029711E8</v>
      </c>
      <c r="B1059" s="6" t="s">
        <v>1254</v>
      </c>
      <c r="C1059" s="6" t="s">
        <v>1263</v>
      </c>
      <c r="D1059" s="3">
        <v>1.0</v>
      </c>
      <c r="E1059" s="3">
        <v>156.0</v>
      </c>
      <c r="F1059" s="3">
        <v>213.0</v>
      </c>
      <c r="G1059" s="3">
        <v>3.0</v>
      </c>
      <c r="H1059" s="3" t="s">
        <v>1465</v>
      </c>
      <c r="I1059" s="6">
        <v>22.0</v>
      </c>
      <c r="J1059" s="6">
        <v>17.0</v>
      </c>
      <c r="K1059" s="6">
        <v>17.0</v>
      </c>
      <c r="L1059" s="6">
        <v>18.0</v>
      </c>
      <c r="M1059" s="6">
        <v>17.0</v>
      </c>
      <c r="N1059" s="6">
        <v>31.0</v>
      </c>
      <c r="O1059" s="6"/>
      <c r="P1059" s="6">
        <v>12.0</v>
      </c>
      <c r="Q1059" s="6">
        <v>22.0</v>
      </c>
    </row>
    <row r="1060" ht="15.75" customHeight="1">
      <c r="A1060" s="7">
        <v>5.1600849E8</v>
      </c>
      <c r="B1060" s="6" t="s">
        <v>1254</v>
      </c>
      <c r="C1060" s="6" t="s">
        <v>1262</v>
      </c>
      <c r="D1060" s="3">
        <v>1.0</v>
      </c>
      <c r="E1060" s="3">
        <v>165.0</v>
      </c>
      <c r="F1060" s="3">
        <v>213.0</v>
      </c>
      <c r="G1060" s="3">
        <v>3.0</v>
      </c>
      <c r="H1060" s="3" t="s">
        <v>1465</v>
      </c>
      <c r="I1060" s="6">
        <v>23.0</v>
      </c>
      <c r="J1060" s="6">
        <v>19.0</v>
      </c>
      <c r="K1060" s="6">
        <v>14.0</v>
      </c>
      <c r="L1060" s="6">
        <v>19.0</v>
      </c>
      <c r="M1060" s="6">
        <v>13.0</v>
      </c>
      <c r="N1060" s="6">
        <v>38.0</v>
      </c>
      <c r="O1060" s="6"/>
      <c r="P1060" s="6">
        <v>12.0</v>
      </c>
      <c r="Q1060" s="6">
        <v>27.0</v>
      </c>
    </row>
    <row r="1061" ht="15.75" customHeight="1">
      <c r="A1061" s="7">
        <v>5.05007872E8</v>
      </c>
      <c r="B1061" s="6" t="s">
        <v>1254</v>
      </c>
      <c r="C1061" s="6" t="s">
        <v>1264</v>
      </c>
      <c r="D1061" s="3">
        <v>6.0</v>
      </c>
      <c r="E1061" s="3">
        <v>162.0</v>
      </c>
      <c r="F1061" s="3">
        <v>192.0</v>
      </c>
      <c r="G1061" s="3">
        <v>4.0</v>
      </c>
      <c r="H1061" s="3" t="s">
        <v>1466</v>
      </c>
      <c r="I1061" s="6">
        <v>26.0</v>
      </c>
      <c r="J1061" s="6">
        <v>16.0</v>
      </c>
      <c r="K1061" s="6">
        <v>16.0</v>
      </c>
      <c r="L1061" s="6">
        <v>19.0</v>
      </c>
      <c r="M1061" s="6">
        <v>18.0</v>
      </c>
      <c r="N1061" s="6">
        <v>30.0</v>
      </c>
      <c r="O1061" s="6"/>
      <c r="P1061" s="6">
        <v>12.0</v>
      </c>
      <c r="Q1061" s="6">
        <v>25.0</v>
      </c>
    </row>
    <row r="1062" ht="15.75" customHeight="1">
      <c r="A1062" s="7">
        <v>5.05008178E8</v>
      </c>
      <c r="B1062" s="6" t="s">
        <v>1254</v>
      </c>
      <c r="C1062" s="6" t="s">
        <v>1265</v>
      </c>
      <c r="D1062" s="3">
        <v>6.0</v>
      </c>
      <c r="E1062" s="3">
        <v>127.0</v>
      </c>
      <c r="F1062" s="3">
        <v>192.0</v>
      </c>
      <c r="G1062" s="3">
        <v>3.0</v>
      </c>
      <c r="H1062" s="3" t="s">
        <v>1465</v>
      </c>
      <c r="I1062" s="6">
        <v>18.0</v>
      </c>
      <c r="J1062" s="6">
        <v>14.0</v>
      </c>
      <c r="K1062" s="6">
        <v>15.0</v>
      </c>
      <c r="L1062" s="6">
        <v>16.0</v>
      </c>
      <c r="M1062" s="6">
        <v>13.0</v>
      </c>
      <c r="N1062" s="6">
        <v>25.0</v>
      </c>
      <c r="O1062" s="6"/>
      <c r="P1062" s="6">
        <v>7.0</v>
      </c>
      <c r="Q1062" s="6">
        <v>19.0</v>
      </c>
    </row>
    <row r="1063" ht="15.75" customHeight="1">
      <c r="A1063" s="7">
        <v>5.16008606E8</v>
      </c>
      <c r="B1063" s="6" t="s">
        <v>1254</v>
      </c>
      <c r="C1063" s="6" t="s">
        <v>1266</v>
      </c>
      <c r="D1063" s="3">
        <v>6.0</v>
      </c>
      <c r="E1063" s="3">
        <v>136.0</v>
      </c>
      <c r="F1063" s="3">
        <v>192.0</v>
      </c>
      <c r="G1063" s="3">
        <v>3.0</v>
      </c>
      <c r="H1063" s="3" t="s">
        <v>1465</v>
      </c>
      <c r="I1063" s="6">
        <v>20.0</v>
      </c>
      <c r="J1063" s="6">
        <v>19.0</v>
      </c>
      <c r="K1063" s="6">
        <v>11.0</v>
      </c>
      <c r="L1063" s="6">
        <v>19.0</v>
      </c>
      <c r="M1063" s="6">
        <v>15.0</v>
      </c>
      <c r="N1063" s="6">
        <v>24.0</v>
      </c>
      <c r="O1063" s="6"/>
      <c r="P1063" s="6">
        <v>11.0</v>
      </c>
      <c r="Q1063" s="6">
        <v>17.0</v>
      </c>
    </row>
    <row r="1064" ht="15.75" customHeight="1">
      <c r="A1064" s="7">
        <v>5.34034052E8</v>
      </c>
      <c r="B1064" s="6" t="s">
        <v>1254</v>
      </c>
      <c r="C1064" s="6" t="s">
        <v>1267</v>
      </c>
      <c r="D1064" s="3">
        <v>4.0</v>
      </c>
      <c r="E1064" s="3">
        <v>125.0</v>
      </c>
      <c r="F1064" s="3">
        <v>166.0</v>
      </c>
      <c r="G1064" s="3">
        <v>3.0</v>
      </c>
      <c r="H1064" s="3" t="s">
        <v>1465</v>
      </c>
      <c r="I1064" s="6">
        <v>20.0</v>
      </c>
      <c r="J1064" s="6">
        <v>17.0</v>
      </c>
      <c r="K1064" s="6">
        <v>9.0</v>
      </c>
      <c r="L1064" s="6">
        <v>17.0</v>
      </c>
      <c r="M1064" s="6">
        <v>16.0</v>
      </c>
      <c r="N1064" s="6">
        <v>24.0</v>
      </c>
      <c r="O1064" s="6"/>
      <c r="P1064" s="6">
        <v>1.0</v>
      </c>
      <c r="Q1064" s="6">
        <v>21.0</v>
      </c>
    </row>
    <row r="1065" ht="15.75" customHeight="1">
      <c r="A1065" s="7">
        <v>5.16008476E8</v>
      </c>
      <c r="B1065" s="6" t="s">
        <v>1254</v>
      </c>
      <c r="C1065" s="6" t="s">
        <v>1268</v>
      </c>
      <c r="D1065" s="3">
        <v>2.0</v>
      </c>
      <c r="E1065" s="3">
        <v>156.0</v>
      </c>
      <c r="F1065" s="3">
        <v>197.0</v>
      </c>
      <c r="G1065" s="3">
        <v>3.0</v>
      </c>
      <c r="H1065" s="3" t="s">
        <v>1465</v>
      </c>
      <c r="I1065" s="6">
        <v>23.0</v>
      </c>
      <c r="J1065" s="6">
        <v>18.0</v>
      </c>
      <c r="K1065" s="6">
        <v>15.0</v>
      </c>
      <c r="L1065" s="6">
        <v>19.0</v>
      </c>
      <c r="M1065" s="6">
        <v>16.0</v>
      </c>
      <c r="N1065" s="6">
        <v>28.0</v>
      </c>
      <c r="O1065" s="6"/>
      <c r="P1065" s="6">
        <v>12.0</v>
      </c>
      <c r="Q1065" s="6">
        <v>25.0</v>
      </c>
    </row>
    <row r="1066" ht="15.75" customHeight="1">
      <c r="A1066" s="7">
        <v>5.05005868E8</v>
      </c>
      <c r="B1066" s="6" t="s">
        <v>1254</v>
      </c>
      <c r="C1066" s="6" t="s">
        <v>1269</v>
      </c>
      <c r="D1066" s="3">
        <v>1.0</v>
      </c>
      <c r="E1066" s="3">
        <v>186.0</v>
      </c>
      <c r="F1066" s="3">
        <v>213.0</v>
      </c>
      <c r="G1066" s="3">
        <v>4.0</v>
      </c>
      <c r="H1066" s="3" t="s">
        <v>1466</v>
      </c>
      <c r="I1066" s="6">
        <v>27.0</v>
      </c>
      <c r="J1066" s="6">
        <v>21.0</v>
      </c>
      <c r="K1066" s="6">
        <v>18.0</v>
      </c>
      <c r="L1066" s="6">
        <v>21.0</v>
      </c>
      <c r="M1066" s="6">
        <v>22.0</v>
      </c>
      <c r="N1066" s="6">
        <v>37.0</v>
      </c>
      <c r="O1066" s="6"/>
      <c r="P1066" s="6">
        <v>13.0</v>
      </c>
      <c r="Q1066" s="6">
        <v>27.0</v>
      </c>
    </row>
    <row r="1067" ht="15.75" customHeight="1">
      <c r="A1067" s="7">
        <v>5.34029768E8</v>
      </c>
      <c r="B1067" s="6" t="s">
        <v>1254</v>
      </c>
      <c r="C1067" s="6" t="s">
        <v>1270</v>
      </c>
      <c r="D1067" s="3">
        <v>6.0</v>
      </c>
      <c r="E1067" s="3">
        <v>124.0</v>
      </c>
      <c r="F1067" s="3">
        <v>192.0</v>
      </c>
      <c r="G1067" s="3">
        <v>3.0</v>
      </c>
      <c r="H1067" s="3" t="s">
        <v>1465</v>
      </c>
      <c r="I1067" s="6">
        <v>17.0</v>
      </c>
      <c r="J1067" s="6">
        <v>17.0</v>
      </c>
      <c r="K1067" s="6">
        <v>9.0</v>
      </c>
      <c r="L1067" s="6">
        <v>14.0</v>
      </c>
      <c r="M1067" s="6">
        <v>13.0</v>
      </c>
      <c r="N1067" s="6">
        <v>22.0</v>
      </c>
      <c r="O1067" s="6"/>
      <c r="P1067" s="6">
        <v>11.0</v>
      </c>
      <c r="Q1067" s="6">
        <v>21.0</v>
      </c>
    </row>
    <row r="1068" ht="15.75" customHeight="1">
      <c r="A1068" s="7">
        <v>5.4301345E8</v>
      </c>
      <c r="B1068" s="6" t="s">
        <v>1254</v>
      </c>
      <c r="C1068" s="6" t="s">
        <v>1271</v>
      </c>
      <c r="D1068" s="3">
        <v>6.0</v>
      </c>
      <c r="E1068" s="3">
        <v>130.0</v>
      </c>
      <c r="F1068" s="3">
        <v>192.0</v>
      </c>
      <c r="G1068" s="3">
        <v>3.0</v>
      </c>
      <c r="H1068" s="3" t="s">
        <v>1465</v>
      </c>
      <c r="I1068" s="6">
        <v>21.0</v>
      </c>
      <c r="J1068" s="6">
        <v>17.0</v>
      </c>
      <c r="K1068" s="6">
        <v>17.0</v>
      </c>
      <c r="L1068" s="6">
        <v>16.0</v>
      </c>
      <c r="M1068" s="6">
        <v>15.0</v>
      </c>
      <c r="N1068" s="6">
        <v>21.0</v>
      </c>
      <c r="O1068" s="6"/>
      <c r="P1068" s="6">
        <v>8.0</v>
      </c>
      <c r="Q1068" s="6">
        <v>15.0</v>
      </c>
    </row>
    <row r="1069" ht="15.75" customHeight="1">
      <c r="A1069" s="7">
        <v>5.05006727E8</v>
      </c>
      <c r="B1069" s="6" t="s">
        <v>1254</v>
      </c>
      <c r="C1069" s="6" t="s">
        <v>1272</v>
      </c>
      <c r="D1069" s="3">
        <v>6.0</v>
      </c>
      <c r="E1069" s="3">
        <v>154.0</v>
      </c>
      <c r="F1069" s="3">
        <v>192.0</v>
      </c>
      <c r="G1069" s="3">
        <v>3.0</v>
      </c>
      <c r="H1069" s="3" t="s">
        <v>1465</v>
      </c>
      <c r="I1069" s="6">
        <v>28.0</v>
      </c>
      <c r="J1069" s="6">
        <v>18.0</v>
      </c>
      <c r="K1069" s="6">
        <v>14.0</v>
      </c>
      <c r="L1069" s="6">
        <v>18.0</v>
      </c>
      <c r="M1069" s="6">
        <v>18.0</v>
      </c>
      <c r="N1069" s="6">
        <v>23.0</v>
      </c>
      <c r="O1069" s="6"/>
      <c r="P1069" s="6">
        <v>12.0</v>
      </c>
      <c r="Q1069" s="6">
        <v>23.0</v>
      </c>
    </row>
    <row r="1070" ht="15.75" customHeight="1">
      <c r="A1070" s="7">
        <v>5.36008918E8</v>
      </c>
      <c r="B1070" s="6" t="s">
        <v>1254</v>
      </c>
      <c r="C1070" s="6" t="s">
        <v>1273</v>
      </c>
      <c r="D1070" s="3">
        <v>6.0</v>
      </c>
      <c r="E1070" s="3">
        <v>102.0</v>
      </c>
      <c r="F1070" s="3">
        <v>192.0</v>
      </c>
      <c r="G1070" s="3">
        <v>2.0</v>
      </c>
      <c r="H1070" s="3" t="s">
        <v>1467</v>
      </c>
      <c r="I1070" s="6">
        <v>11.0</v>
      </c>
      <c r="J1070" s="6">
        <v>13.0</v>
      </c>
      <c r="K1070" s="6">
        <v>12.0</v>
      </c>
      <c r="L1070" s="6">
        <v>15.0</v>
      </c>
      <c r="M1070" s="6">
        <v>11.0</v>
      </c>
      <c r="N1070" s="6">
        <v>18.0</v>
      </c>
      <c r="O1070" s="6"/>
      <c r="P1070" s="6">
        <v>10.0</v>
      </c>
      <c r="Q1070" s="6">
        <v>12.0</v>
      </c>
    </row>
    <row r="1071" ht="15.75" customHeight="1">
      <c r="A1071" s="7">
        <v>5.34029736E8</v>
      </c>
      <c r="B1071" s="6" t="s">
        <v>1254</v>
      </c>
      <c r="C1071" s="6" t="s">
        <v>1274</v>
      </c>
      <c r="D1071" s="3">
        <v>1.0</v>
      </c>
      <c r="E1071" s="3">
        <v>140.0</v>
      </c>
      <c r="F1071" s="3">
        <v>213.0</v>
      </c>
      <c r="G1071" s="3">
        <v>2.0</v>
      </c>
      <c r="H1071" s="3" t="s">
        <v>1467</v>
      </c>
      <c r="I1071" s="6">
        <v>23.0</v>
      </c>
      <c r="J1071" s="6">
        <v>18.0</v>
      </c>
      <c r="K1071" s="6">
        <v>12.0</v>
      </c>
      <c r="L1071" s="6">
        <v>17.0</v>
      </c>
      <c r="M1071" s="6">
        <v>9.0</v>
      </c>
      <c r="N1071" s="6">
        <v>32.0</v>
      </c>
      <c r="O1071" s="6"/>
      <c r="P1071" s="6">
        <v>11.0</v>
      </c>
      <c r="Q1071" s="6">
        <v>18.0</v>
      </c>
    </row>
    <row r="1072" ht="15.75" customHeight="1">
      <c r="A1072" s="7">
        <v>5.34029736E8</v>
      </c>
      <c r="B1072" s="6" t="s">
        <v>1254</v>
      </c>
      <c r="C1072" s="6" t="s">
        <v>1274</v>
      </c>
      <c r="D1072" s="3">
        <v>6.0</v>
      </c>
      <c r="E1072" s="3">
        <v>141.0</v>
      </c>
      <c r="F1072" s="3">
        <v>192.0</v>
      </c>
      <c r="G1072" s="3">
        <v>3.0</v>
      </c>
      <c r="H1072" s="3" t="s">
        <v>1465</v>
      </c>
      <c r="I1072" s="6">
        <v>22.0</v>
      </c>
      <c r="J1072" s="6">
        <v>21.0</v>
      </c>
      <c r="K1072" s="6">
        <v>15.0</v>
      </c>
      <c r="L1072" s="6">
        <v>17.0</v>
      </c>
      <c r="M1072" s="6">
        <v>15.0</v>
      </c>
      <c r="N1072" s="6">
        <v>22.0</v>
      </c>
      <c r="O1072" s="6"/>
      <c r="P1072" s="6">
        <v>12.0</v>
      </c>
      <c r="Q1072" s="6">
        <v>17.0</v>
      </c>
    </row>
    <row r="1073" ht="15.75" customHeight="1">
      <c r="A1073" s="7">
        <v>5.52004438E8</v>
      </c>
      <c r="B1073" s="6" t="s">
        <v>1254</v>
      </c>
      <c r="C1073" s="6" t="s">
        <v>1275</v>
      </c>
      <c r="D1073" s="3">
        <v>2.0</v>
      </c>
      <c r="E1073" s="3">
        <v>154.0</v>
      </c>
      <c r="F1073" s="3">
        <v>197.0</v>
      </c>
      <c r="G1073" s="3">
        <v>3.0</v>
      </c>
      <c r="H1073" s="3" t="s">
        <v>1465</v>
      </c>
      <c r="I1073" s="6">
        <v>29.0</v>
      </c>
      <c r="J1073" s="6">
        <v>16.0</v>
      </c>
      <c r="K1073" s="6">
        <v>14.0</v>
      </c>
      <c r="L1073" s="6">
        <v>20.0</v>
      </c>
      <c r="M1073" s="6">
        <v>17.0</v>
      </c>
      <c r="N1073" s="6">
        <v>26.0</v>
      </c>
      <c r="O1073" s="6"/>
      <c r="P1073" s="6">
        <v>11.0</v>
      </c>
      <c r="Q1073" s="6">
        <v>21.0</v>
      </c>
    </row>
    <row r="1074" ht="15.75" customHeight="1">
      <c r="A1074" s="7">
        <v>5.32140961E8</v>
      </c>
      <c r="B1074" s="6" t="s">
        <v>1254</v>
      </c>
      <c r="C1074" s="6" t="s">
        <v>1276</v>
      </c>
      <c r="D1074" s="3">
        <v>6.0</v>
      </c>
      <c r="E1074" s="3">
        <v>139.0</v>
      </c>
      <c r="F1074" s="3">
        <v>192.0</v>
      </c>
      <c r="G1074" s="3">
        <v>3.0</v>
      </c>
      <c r="H1074" s="3" t="s">
        <v>1465</v>
      </c>
      <c r="I1074" s="6">
        <v>23.0</v>
      </c>
      <c r="J1074" s="6">
        <v>17.0</v>
      </c>
      <c r="K1074" s="6">
        <v>13.0</v>
      </c>
      <c r="L1074" s="6">
        <v>18.0</v>
      </c>
      <c r="M1074" s="6">
        <v>15.0</v>
      </c>
      <c r="N1074" s="6">
        <v>21.0</v>
      </c>
      <c r="O1074" s="6"/>
      <c r="P1074" s="6">
        <v>11.0</v>
      </c>
      <c r="Q1074" s="6">
        <v>21.0</v>
      </c>
    </row>
    <row r="1075" ht="15.75" customHeight="1">
      <c r="A1075" s="7">
        <v>5.46019683E8</v>
      </c>
      <c r="B1075" s="6" t="s">
        <v>1254</v>
      </c>
      <c r="C1075" s="6" t="s">
        <v>1277</v>
      </c>
      <c r="D1075" s="3">
        <v>6.0</v>
      </c>
      <c r="E1075" s="3">
        <v>115.0</v>
      </c>
      <c r="F1075" s="3">
        <v>192.0</v>
      </c>
      <c r="G1075" s="3">
        <v>1.0</v>
      </c>
      <c r="H1075" s="3" t="s">
        <v>1468</v>
      </c>
      <c r="I1075" s="6">
        <v>0.0</v>
      </c>
      <c r="J1075" s="6">
        <v>18.0</v>
      </c>
      <c r="K1075" s="6">
        <v>14.0</v>
      </c>
      <c r="L1075" s="6">
        <v>19.0</v>
      </c>
      <c r="M1075" s="6">
        <v>13.0</v>
      </c>
      <c r="N1075" s="6">
        <v>23.0</v>
      </c>
      <c r="O1075" s="6"/>
      <c r="P1075" s="6">
        <v>11.0</v>
      </c>
      <c r="Q1075" s="6">
        <v>17.0</v>
      </c>
    </row>
    <row r="1076" ht="15.75" customHeight="1">
      <c r="A1076" s="7">
        <v>5.46019683E8</v>
      </c>
      <c r="B1076" s="6" t="s">
        <v>1254</v>
      </c>
      <c r="C1076" s="6" t="s">
        <v>1277</v>
      </c>
      <c r="D1076" s="3">
        <v>5.0</v>
      </c>
      <c r="E1076" s="3">
        <v>157.0</v>
      </c>
      <c r="F1076" s="3">
        <v>208.0</v>
      </c>
      <c r="G1076" s="3">
        <v>3.0</v>
      </c>
      <c r="H1076" s="3" t="s">
        <v>1465</v>
      </c>
      <c r="I1076" s="6">
        <v>23.0</v>
      </c>
      <c r="J1076" s="6">
        <v>19.0</v>
      </c>
      <c r="K1076" s="6">
        <v>14.0</v>
      </c>
      <c r="L1076" s="6">
        <v>19.0</v>
      </c>
      <c r="M1076" s="6">
        <v>13.0</v>
      </c>
      <c r="N1076" s="6">
        <v>37.0</v>
      </c>
      <c r="O1076" s="6"/>
      <c r="P1076" s="6">
        <v>12.0</v>
      </c>
      <c r="Q1076" s="6">
        <v>20.0</v>
      </c>
    </row>
    <row r="1077" ht="15.75" customHeight="1">
      <c r="A1077" s="7">
        <v>5.32140993E8</v>
      </c>
      <c r="B1077" s="6" t="s">
        <v>1254</v>
      </c>
      <c r="C1077" s="6" t="s">
        <v>1278</v>
      </c>
      <c r="D1077" s="3">
        <v>2.0</v>
      </c>
      <c r="E1077" s="3">
        <v>142.0</v>
      </c>
      <c r="F1077" s="3">
        <v>197.0</v>
      </c>
      <c r="G1077" s="3">
        <v>3.0</v>
      </c>
      <c r="H1077" s="3" t="s">
        <v>1465</v>
      </c>
      <c r="I1077" s="6">
        <v>19.0</v>
      </c>
      <c r="J1077" s="6">
        <v>15.0</v>
      </c>
      <c r="K1077" s="6">
        <v>14.0</v>
      </c>
      <c r="L1077" s="6">
        <v>19.0</v>
      </c>
      <c r="M1077" s="6">
        <v>16.0</v>
      </c>
      <c r="N1077" s="6">
        <v>28.0</v>
      </c>
      <c r="O1077" s="6"/>
      <c r="P1077" s="6">
        <v>13.0</v>
      </c>
      <c r="Q1077" s="6">
        <v>18.0</v>
      </c>
    </row>
    <row r="1078" ht="15.75" customHeight="1">
      <c r="A1078" s="7">
        <v>5.32140714E8</v>
      </c>
      <c r="B1078" s="6" t="s">
        <v>1254</v>
      </c>
      <c r="C1078" s="6" t="s">
        <v>1279</v>
      </c>
      <c r="D1078" s="3">
        <v>1.0</v>
      </c>
      <c r="E1078" s="3">
        <v>150.0</v>
      </c>
      <c r="F1078" s="3">
        <v>213.0</v>
      </c>
      <c r="G1078" s="3">
        <v>3.0</v>
      </c>
      <c r="H1078" s="3" t="s">
        <v>1465</v>
      </c>
      <c r="I1078" s="6">
        <v>20.0</v>
      </c>
      <c r="J1078" s="6">
        <v>16.0</v>
      </c>
      <c r="K1078" s="6">
        <v>14.0</v>
      </c>
      <c r="L1078" s="6">
        <v>18.0</v>
      </c>
      <c r="M1078" s="6">
        <v>14.0</v>
      </c>
      <c r="N1078" s="6">
        <v>35.0</v>
      </c>
      <c r="O1078" s="6"/>
      <c r="P1078" s="6">
        <v>11.0</v>
      </c>
      <c r="Q1078" s="6">
        <v>22.0</v>
      </c>
    </row>
    <row r="1079" ht="15.75" customHeight="1">
      <c r="A1079" s="7">
        <v>5.0300587E8</v>
      </c>
      <c r="B1079" s="6" t="s">
        <v>1254</v>
      </c>
      <c r="C1079" s="6" t="s">
        <v>1280</v>
      </c>
      <c r="D1079" s="3">
        <v>1.0</v>
      </c>
      <c r="E1079" s="3">
        <v>178.0</v>
      </c>
      <c r="F1079" s="3">
        <v>213.0</v>
      </c>
      <c r="G1079" s="3">
        <v>4.0</v>
      </c>
      <c r="H1079" s="3" t="s">
        <v>1466</v>
      </c>
      <c r="I1079" s="6">
        <v>26.0</v>
      </c>
      <c r="J1079" s="6">
        <v>21.0</v>
      </c>
      <c r="K1079" s="6">
        <v>15.0</v>
      </c>
      <c r="L1079" s="6">
        <v>21.0</v>
      </c>
      <c r="M1079" s="6">
        <v>17.0</v>
      </c>
      <c r="N1079" s="6">
        <v>41.0</v>
      </c>
      <c r="O1079" s="6"/>
      <c r="P1079" s="6">
        <v>12.0</v>
      </c>
      <c r="Q1079" s="6">
        <v>25.0</v>
      </c>
    </row>
    <row r="1080" ht="15.75" customHeight="1">
      <c r="A1080" s="7">
        <v>5.05008121E8</v>
      </c>
      <c r="B1080" s="6" t="s">
        <v>1254</v>
      </c>
      <c r="C1080" s="6" t="s">
        <v>1281</v>
      </c>
      <c r="D1080" s="3">
        <v>6.0</v>
      </c>
      <c r="E1080" s="3">
        <v>128.0</v>
      </c>
      <c r="F1080" s="3">
        <v>192.0</v>
      </c>
      <c r="G1080" s="3">
        <v>3.0</v>
      </c>
      <c r="H1080" s="3" t="s">
        <v>1465</v>
      </c>
      <c r="I1080" s="6">
        <v>19.0</v>
      </c>
      <c r="J1080" s="6">
        <v>15.0</v>
      </c>
      <c r="K1080" s="6">
        <v>13.0</v>
      </c>
      <c r="L1080" s="6">
        <v>16.0</v>
      </c>
      <c r="M1080" s="6">
        <v>14.0</v>
      </c>
      <c r="N1080" s="6">
        <v>23.0</v>
      </c>
      <c r="O1080" s="6"/>
      <c r="P1080" s="6">
        <v>11.0</v>
      </c>
      <c r="Q1080" s="6">
        <v>17.0</v>
      </c>
    </row>
    <row r="1081" ht="15.75" customHeight="1">
      <c r="A1081" s="7">
        <v>5.05007858E8</v>
      </c>
      <c r="B1081" s="6" t="s">
        <v>1254</v>
      </c>
      <c r="C1081" s="6" t="s">
        <v>1282</v>
      </c>
      <c r="D1081" s="3">
        <v>2.0</v>
      </c>
      <c r="E1081" s="3">
        <v>143.0</v>
      </c>
      <c r="F1081" s="3">
        <v>197.0</v>
      </c>
      <c r="G1081" s="3">
        <v>3.0</v>
      </c>
      <c r="H1081" s="3" t="s">
        <v>1465</v>
      </c>
      <c r="I1081" s="6">
        <v>20.0</v>
      </c>
      <c r="J1081" s="6">
        <v>19.0</v>
      </c>
      <c r="K1081" s="6">
        <v>15.0</v>
      </c>
      <c r="L1081" s="6">
        <v>20.0</v>
      </c>
      <c r="M1081" s="6">
        <v>17.0</v>
      </c>
      <c r="N1081" s="6">
        <v>24.0</v>
      </c>
      <c r="O1081" s="6"/>
      <c r="P1081" s="6">
        <v>12.0</v>
      </c>
      <c r="Q1081" s="6">
        <v>16.0</v>
      </c>
    </row>
    <row r="1082" ht="15.75" customHeight="1">
      <c r="A1082" s="7">
        <v>5.32002721E8</v>
      </c>
      <c r="B1082" s="6" t="s">
        <v>1254</v>
      </c>
      <c r="C1082" s="6" t="s">
        <v>1283</v>
      </c>
      <c r="D1082" s="3">
        <v>6.0</v>
      </c>
      <c r="E1082" s="3">
        <v>143.0</v>
      </c>
      <c r="F1082" s="3">
        <v>192.0</v>
      </c>
      <c r="G1082" s="3">
        <v>3.0</v>
      </c>
      <c r="H1082" s="3" t="s">
        <v>1465</v>
      </c>
      <c r="I1082" s="6">
        <v>21.0</v>
      </c>
      <c r="J1082" s="6">
        <v>17.0</v>
      </c>
      <c r="K1082" s="6">
        <v>14.0</v>
      </c>
      <c r="L1082" s="6">
        <v>19.0</v>
      </c>
      <c r="M1082" s="6">
        <v>16.0</v>
      </c>
      <c r="N1082" s="6">
        <v>26.0</v>
      </c>
      <c r="O1082" s="6"/>
      <c r="P1082" s="6">
        <v>11.0</v>
      </c>
      <c r="Q1082" s="6">
        <v>19.0</v>
      </c>
    </row>
    <row r="1083" ht="15.75" customHeight="1">
      <c r="A1083" s="7">
        <v>5.05007992E8</v>
      </c>
      <c r="B1083" s="6" t="s">
        <v>1254</v>
      </c>
      <c r="C1083" s="6" t="s">
        <v>1284</v>
      </c>
      <c r="D1083" s="3">
        <v>6.0</v>
      </c>
      <c r="E1083" s="3">
        <v>129.0</v>
      </c>
      <c r="F1083" s="3">
        <v>192.0</v>
      </c>
      <c r="G1083" s="3">
        <v>2.0</v>
      </c>
      <c r="H1083" s="3" t="s">
        <v>1467</v>
      </c>
      <c r="I1083" s="6">
        <v>15.0</v>
      </c>
      <c r="J1083" s="6">
        <v>16.0</v>
      </c>
      <c r="K1083" s="6">
        <v>14.0</v>
      </c>
      <c r="L1083" s="6">
        <v>18.0</v>
      </c>
      <c r="M1083" s="6">
        <v>16.0</v>
      </c>
      <c r="N1083" s="6">
        <v>20.0</v>
      </c>
      <c r="O1083" s="6"/>
      <c r="P1083" s="6">
        <v>12.0</v>
      </c>
      <c r="Q1083" s="6">
        <v>18.0</v>
      </c>
    </row>
    <row r="1084" ht="15.75" customHeight="1">
      <c r="A1084" s="7">
        <v>5.05008403E8</v>
      </c>
      <c r="B1084" s="6" t="s">
        <v>1254</v>
      </c>
      <c r="C1084" s="6" t="s">
        <v>1285</v>
      </c>
      <c r="D1084" s="3">
        <v>1.0</v>
      </c>
      <c r="E1084" s="3">
        <v>147.0</v>
      </c>
      <c r="F1084" s="3">
        <v>213.0</v>
      </c>
      <c r="G1084" s="3">
        <v>3.0</v>
      </c>
      <c r="H1084" s="3" t="s">
        <v>1465</v>
      </c>
      <c r="I1084" s="6">
        <v>21.0</v>
      </c>
      <c r="J1084" s="6">
        <v>17.0</v>
      </c>
      <c r="K1084" s="6">
        <v>15.0</v>
      </c>
      <c r="L1084" s="6">
        <v>18.0</v>
      </c>
      <c r="M1084" s="6">
        <v>14.0</v>
      </c>
      <c r="N1084" s="6">
        <v>27.0</v>
      </c>
      <c r="O1084" s="6"/>
      <c r="P1084" s="6">
        <v>11.0</v>
      </c>
      <c r="Q1084" s="6">
        <v>24.0</v>
      </c>
    </row>
    <row r="1085" ht="15.75" customHeight="1">
      <c r="A1085" s="7">
        <v>5.0505488E8</v>
      </c>
      <c r="B1085" s="6" t="s">
        <v>1254</v>
      </c>
      <c r="C1085" s="6" t="s">
        <v>1286</v>
      </c>
      <c r="D1085" s="3">
        <v>6.0</v>
      </c>
      <c r="E1085" s="3">
        <v>148.0</v>
      </c>
      <c r="F1085" s="3">
        <v>192.0</v>
      </c>
      <c r="G1085" s="3">
        <v>3.0</v>
      </c>
      <c r="H1085" s="3" t="s">
        <v>1465</v>
      </c>
      <c r="I1085" s="6">
        <v>23.0</v>
      </c>
      <c r="J1085" s="6">
        <v>21.0</v>
      </c>
      <c r="K1085" s="6">
        <v>14.0</v>
      </c>
      <c r="L1085" s="6">
        <v>20.0</v>
      </c>
      <c r="M1085" s="6">
        <v>17.0</v>
      </c>
      <c r="N1085" s="6">
        <v>21.0</v>
      </c>
      <c r="O1085" s="6"/>
      <c r="P1085" s="6">
        <v>11.0</v>
      </c>
      <c r="Q1085" s="6">
        <v>21.0</v>
      </c>
    </row>
    <row r="1086" ht="15.75" customHeight="1">
      <c r="A1086" s="7">
        <v>5.05008347E8</v>
      </c>
      <c r="B1086" s="6" t="s">
        <v>1254</v>
      </c>
      <c r="C1086" s="6" t="s">
        <v>1287</v>
      </c>
      <c r="D1086" s="3">
        <v>5.0</v>
      </c>
      <c r="E1086" s="3">
        <v>148.0</v>
      </c>
      <c r="F1086" s="3">
        <v>208.0</v>
      </c>
      <c r="G1086" s="3">
        <v>3.0</v>
      </c>
      <c r="H1086" s="3" t="s">
        <v>1465</v>
      </c>
      <c r="I1086" s="6">
        <v>24.0</v>
      </c>
      <c r="J1086" s="6">
        <v>17.0</v>
      </c>
      <c r="K1086" s="6">
        <v>13.0</v>
      </c>
      <c r="L1086" s="6">
        <v>19.0</v>
      </c>
      <c r="M1086" s="6">
        <v>14.0</v>
      </c>
      <c r="N1086" s="6">
        <v>27.0</v>
      </c>
      <c r="O1086" s="6"/>
      <c r="P1086" s="6">
        <v>12.0</v>
      </c>
      <c r="Q1086" s="6">
        <v>22.0</v>
      </c>
    </row>
    <row r="1087" ht="15.75" customHeight="1">
      <c r="A1087" s="7">
        <v>5.47001417E8</v>
      </c>
      <c r="B1087" s="6" t="s">
        <v>1254</v>
      </c>
      <c r="C1087" s="6" t="s">
        <v>1288</v>
      </c>
      <c r="D1087" s="3">
        <v>1.0</v>
      </c>
      <c r="E1087" s="3">
        <v>172.0</v>
      </c>
      <c r="F1087" s="3">
        <v>213.0</v>
      </c>
      <c r="G1087" s="3">
        <v>3.0</v>
      </c>
      <c r="H1087" s="3" t="s">
        <v>1465</v>
      </c>
      <c r="I1087" s="6">
        <v>25.0</v>
      </c>
      <c r="J1087" s="6">
        <v>20.0</v>
      </c>
      <c r="K1087" s="6">
        <v>16.0</v>
      </c>
      <c r="L1087" s="6">
        <v>20.0</v>
      </c>
      <c r="M1087" s="6">
        <v>18.0</v>
      </c>
      <c r="N1087" s="6">
        <v>37.0</v>
      </c>
      <c r="O1087" s="6"/>
      <c r="P1087" s="6">
        <v>14.0</v>
      </c>
      <c r="Q1087" s="6">
        <v>22.0</v>
      </c>
    </row>
    <row r="1088" ht="15.75" customHeight="1">
      <c r="A1088" s="7">
        <v>5.08008641E8</v>
      </c>
      <c r="B1088" s="6" t="s">
        <v>1254</v>
      </c>
      <c r="C1088" s="6" t="s">
        <v>1289</v>
      </c>
      <c r="D1088" s="3">
        <v>6.0</v>
      </c>
      <c r="E1088" s="3">
        <v>124.0</v>
      </c>
      <c r="F1088" s="3">
        <v>192.0</v>
      </c>
      <c r="G1088" s="3">
        <v>3.0</v>
      </c>
      <c r="H1088" s="3" t="s">
        <v>1465</v>
      </c>
      <c r="I1088" s="6">
        <v>18.0</v>
      </c>
      <c r="J1088" s="6">
        <v>15.0</v>
      </c>
      <c r="K1088" s="6">
        <v>11.0</v>
      </c>
      <c r="L1088" s="6">
        <v>17.0</v>
      </c>
      <c r="M1088" s="6">
        <v>12.0</v>
      </c>
      <c r="N1088" s="6">
        <v>20.0</v>
      </c>
      <c r="O1088" s="6"/>
      <c r="P1088" s="6">
        <v>11.0</v>
      </c>
      <c r="Q1088" s="6">
        <v>20.0</v>
      </c>
    </row>
    <row r="1089" ht="15.75" customHeight="1">
      <c r="A1089" s="7">
        <v>5.32140986E8</v>
      </c>
      <c r="B1089" s="6" t="s">
        <v>1254</v>
      </c>
      <c r="C1089" s="6" t="s">
        <v>1290</v>
      </c>
      <c r="D1089" s="3">
        <v>2.0</v>
      </c>
      <c r="E1089" s="3">
        <v>159.0</v>
      </c>
      <c r="F1089" s="3">
        <v>197.0</v>
      </c>
      <c r="G1089" s="3">
        <v>3.0</v>
      </c>
      <c r="H1089" s="3" t="s">
        <v>1465</v>
      </c>
      <c r="I1089" s="6">
        <v>23.0</v>
      </c>
      <c r="J1089" s="6">
        <v>19.0</v>
      </c>
      <c r="K1089" s="6">
        <v>16.0</v>
      </c>
      <c r="L1089" s="6">
        <v>20.0</v>
      </c>
      <c r="M1089" s="6">
        <v>16.0</v>
      </c>
      <c r="N1089" s="6">
        <v>29.0</v>
      </c>
      <c r="O1089" s="6"/>
      <c r="P1089" s="6">
        <v>12.0</v>
      </c>
      <c r="Q1089" s="6">
        <v>24.0</v>
      </c>
    </row>
    <row r="1090" ht="15.75" customHeight="1">
      <c r="A1090" s="7">
        <v>5.31003881E8</v>
      </c>
      <c r="B1090" s="6" t="s">
        <v>1254</v>
      </c>
      <c r="C1090" s="6" t="s">
        <v>1291</v>
      </c>
      <c r="D1090" s="3">
        <v>2.0</v>
      </c>
      <c r="E1090" s="3">
        <v>166.0</v>
      </c>
      <c r="F1090" s="3">
        <v>197.0</v>
      </c>
      <c r="G1090" s="3">
        <v>4.0</v>
      </c>
      <c r="H1090" s="3" t="s">
        <v>1466</v>
      </c>
      <c r="I1090" s="6">
        <v>29.0</v>
      </c>
      <c r="J1090" s="6">
        <v>21.0</v>
      </c>
      <c r="K1090" s="6">
        <v>16.0</v>
      </c>
      <c r="L1090" s="6">
        <v>20.0</v>
      </c>
      <c r="M1090" s="6">
        <v>15.0</v>
      </c>
      <c r="N1090" s="6">
        <v>28.0</v>
      </c>
      <c r="O1090" s="6"/>
      <c r="P1090" s="6">
        <v>12.0</v>
      </c>
      <c r="Q1090" s="6">
        <v>25.0</v>
      </c>
    </row>
    <row r="1091" ht="15.75" customHeight="1">
      <c r="A1091" s="7">
        <v>5.16008469E8</v>
      </c>
      <c r="B1091" s="6" t="s">
        <v>1254</v>
      </c>
      <c r="C1091" s="6" t="s">
        <v>1292</v>
      </c>
      <c r="D1091" s="3">
        <v>2.0</v>
      </c>
      <c r="E1091" s="3">
        <v>157.0</v>
      </c>
      <c r="F1091" s="3">
        <v>197.0</v>
      </c>
      <c r="G1091" s="3">
        <v>3.0</v>
      </c>
      <c r="H1091" s="3" t="s">
        <v>1465</v>
      </c>
      <c r="I1091" s="6">
        <v>28.0</v>
      </c>
      <c r="J1091" s="6">
        <v>17.0</v>
      </c>
      <c r="K1091" s="6">
        <v>15.0</v>
      </c>
      <c r="L1091" s="6">
        <v>20.0</v>
      </c>
      <c r="M1091" s="6">
        <v>16.0</v>
      </c>
      <c r="N1091" s="6">
        <v>24.0</v>
      </c>
      <c r="O1091" s="6"/>
      <c r="P1091" s="6">
        <v>13.0</v>
      </c>
      <c r="Q1091" s="6">
        <v>24.0</v>
      </c>
    </row>
    <row r="1092" ht="15.75" customHeight="1">
      <c r="A1092" s="7">
        <v>5.05008202E8</v>
      </c>
      <c r="B1092" s="6" t="s">
        <v>1254</v>
      </c>
      <c r="C1092" s="6" t="s">
        <v>1293</v>
      </c>
      <c r="D1092" s="3">
        <v>2.0</v>
      </c>
      <c r="E1092" s="3">
        <v>148.0</v>
      </c>
      <c r="F1092" s="3">
        <v>197.0</v>
      </c>
      <c r="G1092" s="3">
        <v>3.0</v>
      </c>
      <c r="H1092" s="3" t="s">
        <v>1465</v>
      </c>
      <c r="I1092" s="6">
        <v>18.0</v>
      </c>
      <c r="J1092" s="6">
        <v>20.0</v>
      </c>
      <c r="K1092" s="6">
        <v>13.0</v>
      </c>
      <c r="L1092" s="6">
        <v>22.0</v>
      </c>
      <c r="M1092" s="6">
        <v>13.0</v>
      </c>
      <c r="N1092" s="6">
        <v>27.0</v>
      </c>
      <c r="O1092" s="6"/>
      <c r="P1092" s="6">
        <v>12.0</v>
      </c>
      <c r="Q1092" s="6">
        <v>23.0</v>
      </c>
    </row>
    <row r="1093" ht="15.75" customHeight="1">
      <c r="A1093" s="7">
        <v>5.08005841E8</v>
      </c>
      <c r="B1093" s="6" t="s">
        <v>1254</v>
      </c>
      <c r="C1093" s="6" t="s">
        <v>1294</v>
      </c>
      <c r="D1093" s="3">
        <v>1.0</v>
      </c>
      <c r="E1093" s="3">
        <v>175.0</v>
      </c>
      <c r="F1093" s="3">
        <v>213.0</v>
      </c>
      <c r="G1093" s="3">
        <v>4.0</v>
      </c>
      <c r="H1093" s="3" t="s">
        <v>1466</v>
      </c>
      <c r="I1093" s="6">
        <v>24.0</v>
      </c>
      <c r="J1093" s="6">
        <v>20.0</v>
      </c>
      <c r="K1093" s="6">
        <v>15.0</v>
      </c>
      <c r="L1093" s="6">
        <v>21.0</v>
      </c>
      <c r="M1093" s="6">
        <v>20.0</v>
      </c>
      <c r="N1093" s="6">
        <v>38.0</v>
      </c>
      <c r="O1093" s="6"/>
      <c r="P1093" s="6">
        <v>13.0</v>
      </c>
      <c r="Q1093" s="6">
        <v>24.0</v>
      </c>
    </row>
    <row r="1094" ht="15.75" customHeight="1">
      <c r="A1094" s="7">
        <v>5.32140873E8</v>
      </c>
      <c r="B1094" s="6" t="s">
        <v>1254</v>
      </c>
      <c r="C1094" s="6" t="s">
        <v>1296</v>
      </c>
      <c r="D1094" s="3">
        <v>2.0</v>
      </c>
      <c r="E1094" s="3">
        <v>147.0</v>
      </c>
      <c r="F1094" s="3">
        <v>197.0</v>
      </c>
      <c r="G1094" s="3">
        <v>3.0</v>
      </c>
      <c r="H1094" s="3" t="s">
        <v>1465</v>
      </c>
      <c r="I1094" s="6">
        <v>24.0</v>
      </c>
      <c r="J1094" s="6">
        <v>16.0</v>
      </c>
      <c r="K1094" s="6">
        <v>13.0</v>
      </c>
      <c r="L1094" s="6">
        <v>19.0</v>
      </c>
      <c r="M1094" s="6">
        <v>15.0</v>
      </c>
      <c r="N1094" s="6">
        <v>29.0</v>
      </c>
      <c r="O1094" s="6"/>
      <c r="P1094" s="6">
        <v>12.0</v>
      </c>
      <c r="Q1094" s="6">
        <v>19.0</v>
      </c>
    </row>
    <row r="1095" ht="15.75" customHeight="1">
      <c r="A1095" s="7">
        <v>5.16008405E8</v>
      </c>
      <c r="B1095" s="6" t="s">
        <v>1254</v>
      </c>
      <c r="C1095" s="6" t="s">
        <v>1297</v>
      </c>
      <c r="D1095" s="3">
        <v>2.0</v>
      </c>
      <c r="E1095" s="3">
        <v>125.0</v>
      </c>
      <c r="F1095" s="3">
        <v>197.0</v>
      </c>
      <c r="G1095" s="3">
        <v>1.0</v>
      </c>
      <c r="H1095" s="3" t="s">
        <v>1468</v>
      </c>
      <c r="I1095" s="6">
        <v>20.0</v>
      </c>
      <c r="J1095" s="6">
        <v>19.0</v>
      </c>
      <c r="K1095" s="6">
        <v>16.0</v>
      </c>
      <c r="L1095" s="6">
        <v>18.0</v>
      </c>
      <c r="M1095" s="6">
        <v>17.0</v>
      </c>
      <c r="N1095" s="6">
        <v>0.0</v>
      </c>
      <c r="O1095" s="6"/>
      <c r="P1095" s="6">
        <v>14.0</v>
      </c>
      <c r="Q1095" s="6">
        <v>21.0</v>
      </c>
    </row>
    <row r="1096" ht="15.75" customHeight="1">
      <c r="A1096" s="7">
        <v>5.16008405E8</v>
      </c>
      <c r="B1096" s="6" t="s">
        <v>1254</v>
      </c>
      <c r="C1096" s="6" t="s">
        <v>1297</v>
      </c>
      <c r="D1096" s="3">
        <v>6.0</v>
      </c>
      <c r="E1096" s="3">
        <v>157.0</v>
      </c>
      <c r="F1096" s="3">
        <v>192.0</v>
      </c>
      <c r="G1096" s="3">
        <v>3.0</v>
      </c>
      <c r="H1096" s="3" t="s">
        <v>1465</v>
      </c>
      <c r="I1096" s="6">
        <v>24.0</v>
      </c>
      <c r="J1096" s="6">
        <v>19.0</v>
      </c>
      <c r="K1096" s="6">
        <v>16.0</v>
      </c>
      <c r="L1096" s="6">
        <v>19.0</v>
      </c>
      <c r="M1096" s="6">
        <v>18.0</v>
      </c>
      <c r="N1096" s="6">
        <v>25.0</v>
      </c>
      <c r="O1096" s="6"/>
      <c r="P1096" s="6">
        <v>14.0</v>
      </c>
      <c r="Q1096" s="6">
        <v>22.0</v>
      </c>
    </row>
    <row r="1097" ht="15.75" customHeight="1">
      <c r="A1097" s="7">
        <v>5.0910551E8</v>
      </c>
      <c r="B1097" s="6" t="s">
        <v>1254</v>
      </c>
      <c r="C1097" s="6" t="s">
        <v>1298</v>
      </c>
      <c r="D1097" s="3">
        <v>4.0</v>
      </c>
      <c r="E1097" s="3">
        <v>85.0</v>
      </c>
      <c r="F1097" s="3">
        <v>166.0</v>
      </c>
      <c r="G1097" s="3">
        <v>2.0</v>
      </c>
      <c r="H1097" s="3" t="s">
        <v>1467</v>
      </c>
      <c r="I1097" s="6">
        <v>13.0</v>
      </c>
      <c r="J1097" s="6">
        <v>11.0</v>
      </c>
      <c r="K1097" s="6">
        <v>9.0</v>
      </c>
      <c r="L1097" s="6">
        <v>15.0</v>
      </c>
      <c r="M1097" s="6">
        <v>9.0</v>
      </c>
      <c r="N1097" s="6">
        <v>16.0</v>
      </c>
      <c r="O1097" s="6"/>
      <c r="P1097" s="6">
        <v>1.0</v>
      </c>
      <c r="Q1097" s="6">
        <v>11.0</v>
      </c>
    </row>
    <row r="1098" ht="15.75" customHeight="1">
      <c r="A1098" s="7">
        <v>5.09006774E8</v>
      </c>
      <c r="B1098" s="6" t="s">
        <v>1254</v>
      </c>
      <c r="C1098" s="6" t="s">
        <v>1299</v>
      </c>
      <c r="D1098" s="3">
        <v>6.0</v>
      </c>
      <c r="E1098" s="3">
        <v>113.0</v>
      </c>
      <c r="F1098" s="3">
        <v>192.0</v>
      </c>
      <c r="G1098" s="3">
        <v>2.0</v>
      </c>
      <c r="H1098" s="3" t="s">
        <v>1467</v>
      </c>
      <c r="I1098" s="6">
        <v>20.0</v>
      </c>
      <c r="J1098" s="6">
        <v>13.0</v>
      </c>
      <c r="K1098" s="6">
        <v>9.0</v>
      </c>
      <c r="L1098" s="6">
        <v>13.0</v>
      </c>
      <c r="M1098" s="6">
        <v>12.0</v>
      </c>
      <c r="N1098" s="6">
        <v>22.0</v>
      </c>
      <c r="O1098" s="6"/>
      <c r="P1098" s="6">
        <v>8.0</v>
      </c>
      <c r="Q1098" s="6">
        <v>16.0</v>
      </c>
    </row>
    <row r="1099" ht="15.75" customHeight="1">
      <c r="A1099" s="7">
        <v>5.10008857E8</v>
      </c>
      <c r="B1099" s="6" t="s">
        <v>1254</v>
      </c>
      <c r="C1099" s="6" t="s">
        <v>1300</v>
      </c>
      <c r="D1099" s="3">
        <v>6.0</v>
      </c>
      <c r="E1099" s="3">
        <v>119.0</v>
      </c>
      <c r="F1099" s="3">
        <v>192.0</v>
      </c>
      <c r="G1099" s="3">
        <v>2.0</v>
      </c>
      <c r="H1099" s="3" t="s">
        <v>1467</v>
      </c>
      <c r="I1099" s="6">
        <v>18.0</v>
      </c>
      <c r="J1099" s="6">
        <v>14.0</v>
      </c>
      <c r="K1099" s="6">
        <v>14.0</v>
      </c>
      <c r="L1099" s="6">
        <v>17.0</v>
      </c>
      <c r="M1099" s="6">
        <v>11.0</v>
      </c>
      <c r="N1099" s="6">
        <v>17.0</v>
      </c>
      <c r="O1099" s="6"/>
      <c r="P1099" s="6">
        <v>11.0</v>
      </c>
      <c r="Q1099" s="6">
        <v>17.0</v>
      </c>
    </row>
    <row r="1100" ht="15.75" customHeight="1">
      <c r="A1100" s="7">
        <v>5.22011212E8</v>
      </c>
      <c r="B1100" s="6" t="s">
        <v>1254</v>
      </c>
      <c r="C1100" s="6" t="s">
        <v>1301</v>
      </c>
      <c r="D1100" s="3">
        <v>6.0</v>
      </c>
      <c r="E1100" s="3">
        <v>137.0</v>
      </c>
      <c r="F1100" s="3">
        <v>192.0</v>
      </c>
      <c r="G1100" s="3">
        <v>3.0</v>
      </c>
      <c r="H1100" s="3" t="s">
        <v>1465</v>
      </c>
      <c r="I1100" s="6">
        <v>21.0</v>
      </c>
      <c r="J1100" s="6">
        <v>21.0</v>
      </c>
      <c r="K1100" s="6">
        <v>12.0</v>
      </c>
      <c r="L1100" s="6">
        <v>17.0</v>
      </c>
      <c r="M1100" s="6">
        <v>14.0</v>
      </c>
      <c r="N1100" s="6">
        <v>23.0</v>
      </c>
      <c r="O1100" s="6"/>
      <c r="P1100" s="6">
        <v>12.0</v>
      </c>
      <c r="Q1100" s="6">
        <v>17.0</v>
      </c>
    </row>
    <row r="1101" ht="15.75" customHeight="1">
      <c r="A1101" s="7">
        <v>5.0500845E8</v>
      </c>
      <c r="B1101" s="6" t="s">
        <v>1254</v>
      </c>
      <c r="C1101" s="6" t="s">
        <v>1302</v>
      </c>
      <c r="D1101" s="3">
        <v>2.0</v>
      </c>
      <c r="E1101" s="3">
        <v>129.0</v>
      </c>
      <c r="F1101" s="3">
        <v>197.0</v>
      </c>
      <c r="G1101" s="3">
        <v>3.0</v>
      </c>
      <c r="H1101" s="3" t="s">
        <v>1465</v>
      </c>
      <c r="I1101" s="6">
        <v>20.0</v>
      </c>
      <c r="J1101" s="6">
        <v>13.0</v>
      </c>
      <c r="K1101" s="6">
        <v>13.0</v>
      </c>
      <c r="L1101" s="6">
        <v>17.0</v>
      </c>
      <c r="M1101" s="6">
        <v>14.0</v>
      </c>
      <c r="N1101" s="6">
        <v>23.0</v>
      </c>
      <c r="O1101" s="6"/>
      <c r="P1101" s="6">
        <v>11.0</v>
      </c>
      <c r="Q1101" s="6">
        <v>18.0</v>
      </c>
    </row>
    <row r="1102" ht="15.75" customHeight="1">
      <c r="A1102" s="7">
        <v>5.28007974E8</v>
      </c>
      <c r="B1102" s="6" t="s">
        <v>1254</v>
      </c>
      <c r="C1102" s="6" t="s">
        <v>1303</v>
      </c>
      <c r="D1102" s="3">
        <v>1.0</v>
      </c>
      <c r="E1102" s="3">
        <v>135.0</v>
      </c>
      <c r="F1102" s="3">
        <v>213.0</v>
      </c>
      <c r="G1102" s="3">
        <v>3.0</v>
      </c>
      <c r="H1102" s="3" t="s">
        <v>1465</v>
      </c>
      <c r="I1102" s="6">
        <v>20.0</v>
      </c>
      <c r="J1102" s="6">
        <v>11.0</v>
      </c>
      <c r="K1102" s="6">
        <v>13.0</v>
      </c>
      <c r="L1102" s="6">
        <v>17.0</v>
      </c>
      <c r="M1102" s="6">
        <v>14.0</v>
      </c>
      <c r="N1102" s="6">
        <v>32.0</v>
      </c>
      <c r="O1102" s="6"/>
      <c r="P1102" s="6">
        <v>12.0</v>
      </c>
      <c r="Q1102" s="6">
        <v>16.0</v>
      </c>
    </row>
    <row r="1103" ht="15.75" customHeight="1">
      <c r="A1103" s="7">
        <v>5.0500841E8</v>
      </c>
      <c r="B1103" s="6" t="s">
        <v>1254</v>
      </c>
      <c r="C1103" s="6" t="s">
        <v>1304</v>
      </c>
      <c r="D1103" s="3">
        <v>2.0</v>
      </c>
      <c r="E1103" s="3">
        <v>129.0</v>
      </c>
      <c r="F1103" s="3">
        <v>197.0</v>
      </c>
      <c r="G1103" s="3">
        <v>3.0</v>
      </c>
      <c r="H1103" s="3" t="s">
        <v>1465</v>
      </c>
      <c r="I1103" s="6">
        <v>19.0</v>
      </c>
      <c r="J1103" s="6">
        <v>15.0</v>
      </c>
      <c r="K1103" s="6">
        <v>12.0</v>
      </c>
      <c r="L1103" s="6">
        <v>18.0</v>
      </c>
      <c r="M1103" s="6">
        <v>11.0</v>
      </c>
      <c r="N1103" s="6">
        <v>23.0</v>
      </c>
      <c r="O1103" s="6"/>
      <c r="P1103" s="6">
        <v>12.0</v>
      </c>
      <c r="Q1103" s="6">
        <v>19.0</v>
      </c>
    </row>
    <row r="1104" ht="15.75" customHeight="1">
      <c r="A1104" s="7">
        <v>5.34029856E8</v>
      </c>
      <c r="B1104" s="6" t="s">
        <v>1254</v>
      </c>
      <c r="C1104" s="6" t="s">
        <v>1305</v>
      </c>
      <c r="D1104" s="3">
        <v>2.0</v>
      </c>
      <c r="E1104" s="3">
        <v>135.0</v>
      </c>
      <c r="F1104" s="3">
        <v>197.0</v>
      </c>
      <c r="G1104" s="3">
        <v>3.0</v>
      </c>
      <c r="H1104" s="3" t="s">
        <v>1465</v>
      </c>
      <c r="I1104" s="6">
        <v>18.0</v>
      </c>
      <c r="J1104" s="6">
        <v>15.0</v>
      </c>
      <c r="K1104" s="6">
        <v>13.0</v>
      </c>
      <c r="L1104" s="6">
        <v>18.0</v>
      </c>
      <c r="M1104" s="6">
        <v>17.0</v>
      </c>
      <c r="N1104" s="6">
        <v>21.0</v>
      </c>
      <c r="O1104" s="6"/>
      <c r="P1104" s="6">
        <v>12.0</v>
      </c>
      <c r="Q1104" s="6">
        <v>21.0</v>
      </c>
    </row>
    <row r="1105" ht="15.75" customHeight="1">
      <c r="A1105" s="7">
        <v>5.05008019E8</v>
      </c>
      <c r="B1105" s="6" t="s">
        <v>1254</v>
      </c>
      <c r="C1105" s="6" t="s">
        <v>1306</v>
      </c>
      <c r="D1105" s="3">
        <v>2.0</v>
      </c>
      <c r="E1105" s="3">
        <v>145.0</v>
      </c>
      <c r="F1105" s="3">
        <v>197.0</v>
      </c>
      <c r="G1105" s="3">
        <v>3.0</v>
      </c>
      <c r="H1105" s="3" t="s">
        <v>1465</v>
      </c>
      <c r="I1105" s="6">
        <v>23.0</v>
      </c>
      <c r="J1105" s="6">
        <v>17.0</v>
      </c>
      <c r="K1105" s="6">
        <v>12.0</v>
      </c>
      <c r="L1105" s="6">
        <v>18.0</v>
      </c>
      <c r="M1105" s="6">
        <v>17.0</v>
      </c>
      <c r="N1105" s="6">
        <v>24.0</v>
      </c>
      <c r="O1105" s="6"/>
      <c r="P1105" s="6">
        <v>12.0</v>
      </c>
      <c r="Q1105" s="6">
        <v>22.0</v>
      </c>
    </row>
    <row r="1106" ht="15.75" customHeight="1">
      <c r="A1106" s="7">
        <v>5.05008072E8</v>
      </c>
      <c r="B1106" s="6" t="s">
        <v>1254</v>
      </c>
      <c r="C1106" s="6" t="s">
        <v>1307</v>
      </c>
      <c r="D1106" s="3">
        <v>2.0</v>
      </c>
      <c r="E1106" s="3">
        <v>111.0</v>
      </c>
      <c r="F1106" s="3">
        <v>197.0</v>
      </c>
      <c r="G1106" s="3">
        <v>2.0</v>
      </c>
      <c r="H1106" s="3" t="s">
        <v>1467</v>
      </c>
      <c r="I1106" s="6">
        <v>15.0</v>
      </c>
      <c r="J1106" s="6">
        <v>12.0</v>
      </c>
      <c r="K1106" s="6">
        <v>10.0</v>
      </c>
      <c r="L1106" s="6">
        <v>18.0</v>
      </c>
      <c r="M1106" s="6">
        <v>10.0</v>
      </c>
      <c r="N1106" s="6">
        <v>20.0</v>
      </c>
      <c r="O1106" s="6"/>
      <c r="P1106" s="6">
        <v>12.0</v>
      </c>
      <c r="Q1106" s="6">
        <v>14.0</v>
      </c>
    </row>
    <row r="1107" ht="15.75" customHeight="1">
      <c r="A1107" s="7">
        <v>5.34029782E8</v>
      </c>
      <c r="B1107" s="6" t="s">
        <v>1254</v>
      </c>
      <c r="C1107" s="6" t="s">
        <v>1308</v>
      </c>
      <c r="D1107" s="3">
        <v>1.0</v>
      </c>
      <c r="E1107" s="3">
        <v>148.0</v>
      </c>
      <c r="F1107" s="3">
        <v>213.0</v>
      </c>
      <c r="G1107" s="3">
        <v>3.0</v>
      </c>
      <c r="H1107" s="3" t="s">
        <v>1465</v>
      </c>
      <c r="I1107" s="6">
        <v>24.0</v>
      </c>
      <c r="J1107" s="6">
        <v>15.0</v>
      </c>
      <c r="K1107" s="6">
        <v>15.0</v>
      </c>
      <c r="L1107" s="6">
        <v>18.0</v>
      </c>
      <c r="M1107" s="6">
        <v>14.0</v>
      </c>
      <c r="N1107" s="6">
        <v>31.0</v>
      </c>
      <c r="O1107" s="6"/>
      <c r="P1107" s="6">
        <v>12.0</v>
      </c>
      <c r="Q1107" s="6">
        <v>19.0</v>
      </c>
    </row>
    <row r="1108" ht="15.75" customHeight="1">
      <c r="A1108" s="7">
        <v>5.06063647E8</v>
      </c>
      <c r="B1108" s="6" t="s">
        <v>1254</v>
      </c>
      <c r="C1108" s="6" t="s">
        <v>1309</v>
      </c>
      <c r="D1108" s="3">
        <v>5.0</v>
      </c>
      <c r="E1108" s="3">
        <v>146.0</v>
      </c>
      <c r="F1108" s="3">
        <v>208.0</v>
      </c>
      <c r="G1108" s="3">
        <v>3.0</v>
      </c>
      <c r="H1108" s="3" t="s">
        <v>1465</v>
      </c>
      <c r="I1108" s="6">
        <v>23.0</v>
      </c>
      <c r="J1108" s="6">
        <v>17.0</v>
      </c>
      <c r="K1108" s="6">
        <v>15.0</v>
      </c>
      <c r="L1108" s="6">
        <v>20.0</v>
      </c>
      <c r="M1108" s="6">
        <v>12.0</v>
      </c>
      <c r="N1108" s="6">
        <v>28.0</v>
      </c>
      <c r="O1108" s="6"/>
      <c r="P1108" s="6">
        <v>12.0</v>
      </c>
      <c r="Q1108" s="6">
        <v>19.0</v>
      </c>
    </row>
    <row r="1109" ht="15.75" customHeight="1">
      <c r="A1109" s="7">
        <v>5.17000617E8</v>
      </c>
      <c r="B1109" s="6" t="s">
        <v>1254</v>
      </c>
      <c r="C1109" s="6" t="s">
        <v>1311</v>
      </c>
      <c r="D1109" s="3">
        <v>6.0</v>
      </c>
      <c r="E1109" s="3">
        <v>145.0</v>
      </c>
      <c r="F1109" s="3">
        <v>192.0</v>
      </c>
      <c r="G1109" s="3">
        <v>3.0</v>
      </c>
      <c r="H1109" s="3" t="s">
        <v>1465</v>
      </c>
      <c r="I1109" s="6">
        <v>19.0</v>
      </c>
      <c r="J1109" s="6">
        <v>18.0</v>
      </c>
      <c r="K1109" s="6">
        <v>17.0</v>
      </c>
      <c r="L1109" s="6">
        <v>18.0</v>
      </c>
      <c r="M1109" s="6">
        <v>17.0</v>
      </c>
      <c r="N1109" s="6">
        <v>18.0</v>
      </c>
      <c r="O1109" s="6"/>
      <c r="P1109" s="6">
        <v>13.0</v>
      </c>
      <c r="Q1109" s="6">
        <v>25.0</v>
      </c>
    </row>
    <row r="1110" ht="15.75" customHeight="1">
      <c r="A1110" s="7">
        <v>5.32141122E8</v>
      </c>
      <c r="B1110" s="6" t="s">
        <v>1254</v>
      </c>
      <c r="C1110" s="6" t="s">
        <v>1310</v>
      </c>
      <c r="D1110" s="3">
        <v>5.0</v>
      </c>
      <c r="E1110" s="3">
        <v>127.0</v>
      </c>
      <c r="F1110" s="3">
        <v>208.0</v>
      </c>
      <c r="G1110" s="3">
        <v>2.0</v>
      </c>
      <c r="H1110" s="3" t="s">
        <v>1467</v>
      </c>
      <c r="I1110" s="6">
        <v>23.0</v>
      </c>
      <c r="J1110" s="6">
        <v>16.0</v>
      </c>
      <c r="K1110" s="6">
        <v>11.0</v>
      </c>
      <c r="L1110" s="6">
        <v>16.0</v>
      </c>
      <c r="M1110" s="6">
        <v>13.0</v>
      </c>
      <c r="N1110" s="6">
        <v>21.0</v>
      </c>
      <c r="O1110" s="6"/>
      <c r="P1110" s="6">
        <v>11.0</v>
      </c>
      <c r="Q1110" s="6">
        <v>16.0</v>
      </c>
    </row>
    <row r="1111" ht="15.75" customHeight="1">
      <c r="A1111" s="7">
        <v>5.0500821E8</v>
      </c>
      <c r="B1111" s="6" t="s">
        <v>1254</v>
      </c>
      <c r="C1111" s="6" t="s">
        <v>1312</v>
      </c>
      <c r="D1111" s="3">
        <v>2.0</v>
      </c>
      <c r="E1111" s="3">
        <v>145.0</v>
      </c>
      <c r="F1111" s="3">
        <v>197.0</v>
      </c>
      <c r="G1111" s="3">
        <v>3.0</v>
      </c>
      <c r="H1111" s="3" t="s">
        <v>1465</v>
      </c>
      <c r="I1111" s="6">
        <v>24.0</v>
      </c>
      <c r="J1111" s="6">
        <v>21.0</v>
      </c>
      <c r="K1111" s="6">
        <v>17.0</v>
      </c>
      <c r="L1111" s="6">
        <v>17.0</v>
      </c>
      <c r="M1111" s="6">
        <v>13.0</v>
      </c>
      <c r="N1111" s="6">
        <v>23.0</v>
      </c>
      <c r="O1111" s="6"/>
      <c r="P1111" s="6">
        <v>12.0</v>
      </c>
      <c r="Q1111" s="6">
        <v>18.0</v>
      </c>
    </row>
    <row r="1112" ht="15.75" customHeight="1">
      <c r="A1112" s="7">
        <v>5.46023094E8</v>
      </c>
      <c r="B1112" s="6" t="s">
        <v>1254</v>
      </c>
      <c r="C1112" s="6" t="s">
        <v>1313</v>
      </c>
      <c r="D1112" s="3">
        <v>1.0</v>
      </c>
      <c r="E1112" s="3">
        <v>174.0</v>
      </c>
      <c r="F1112" s="3">
        <v>213.0</v>
      </c>
      <c r="G1112" s="3">
        <v>4.0</v>
      </c>
      <c r="H1112" s="3" t="s">
        <v>1466</v>
      </c>
      <c r="I1112" s="6">
        <v>28.0</v>
      </c>
      <c r="J1112" s="6">
        <v>21.0</v>
      </c>
      <c r="K1112" s="6">
        <v>15.0</v>
      </c>
      <c r="L1112" s="6">
        <v>20.0</v>
      </c>
      <c r="M1112" s="6">
        <v>15.0</v>
      </c>
      <c r="N1112" s="6">
        <v>41.0</v>
      </c>
      <c r="O1112" s="6"/>
      <c r="P1112" s="6">
        <v>13.0</v>
      </c>
      <c r="Q1112" s="6">
        <v>21.0</v>
      </c>
    </row>
    <row r="1113" ht="15.75" customHeight="1">
      <c r="A1113" s="7">
        <v>5.03005559E8</v>
      </c>
      <c r="B1113" s="6" t="s">
        <v>1254</v>
      </c>
      <c r="C1113" s="6" t="s">
        <v>1318</v>
      </c>
      <c r="D1113" s="3">
        <v>1.0</v>
      </c>
      <c r="E1113" s="3">
        <v>154.0</v>
      </c>
      <c r="F1113" s="3">
        <v>213.0</v>
      </c>
      <c r="G1113" s="3">
        <v>3.0</v>
      </c>
      <c r="H1113" s="3" t="s">
        <v>1465</v>
      </c>
      <c r="I1113" s="6">
        <v>25.0</v>
      </c>
      <c r="J1113" s="6">
        <v>19.0</v>
      </c>
      <c r="K1113" s="6">
        <v>10.0</v>
      </c>
      <c r="L1113" s="6">
        <v>18.0</v>
      </c>
      <c r="M1113" s="6">
        <v>14.0</v>
      </c>
      <c r="N1113" s="6">
        <v>38.0</v>
      </c>
      <c r="O1113" s="6"/>
      <c r="P1113" s="6">
        <v>12.0</v>
      </c>
      <c r="Q1113" s="6">
        <v>18.0</v>
      </c>
    </row>
    <row r="1114" ht="15.75" customHeight="1">
      <c r="A1114" s="7">
        <v>5.05008562E8</v>
      </c>
      <c r="B1114" s="6" t="s">
        <v>1254</v>
      </c>
      <c r="C1114" s="6" t="s">
        <v>1319</v>
      </c>
      <c r="D1114" s="3">
        <v>6.0</v>
      </c>
      <c r="E1114" s="3">
        <v>148.0</v>
      </c>
      <c r="F1114" s="3">
        <v>192.0</v>
      </c>
      <c r="G1114" s="3">
        <v>3.0</v>
      </c>
      <c r="H1114" s="3" t="s">
        <v>1465</v>
      </c>
      <c r="I1114" s="6">
        <v>25.0</v>
      </c>
      <c r="J1114" s="6">
        <v>18.0</v>
      </c>
      <c r="K1114" s="6">
        <v>16.0</v>
      </c>
      <c r="L1114" s="6">
        <v>18.0</v>
      </c>
      <c r="M1114" s="6">
        <v>15.0</v>
      </c>
      <c r="N1114" s="6">
        <v>22.0</v>
      </c>
      <c r="O1114" s="6"/>
      <c r="P1114" s="6">
        <v>13.0</v>
      </c>
      <c r="Q1114" s="6">
        <v>21.0</v>
      </c>
    </row>
    <row r="1115" ht="15.75" customHeight="1">
      <c r="A1115" s="7">
        <v>5.05007914E8</v>
      </c>
      <c r="B1115" s="6" t="s">
        <v>1254</v>
      </c>
      <c r="C1115" s="6" t="s">
        <v>1314</v>
      </c>
      <c r="D1115" s="3">
        <v>2.0</v>
      </c>
      <c r="E1115" s="3">
        <v>152.0</v>
      </c>
      <c r="F1115" s="3">
        <v>197.0</v>
      </c>
      <c r="G1115" s="3">
        <v>3.0</v>
      </c>
      <c r="H1115" s="3" t="s">
        <v>1465</v>
      </c>
      <c r="I1115" s="6">
        <v>23.0</v>
      </c>
      <c r="J1115" s="6">
        <v>18.0</v>
      </c>
      <c r="K1115" s="6">
        <v>16.0</v>
      </c>
      <c r="L1115" s="6">
        <v>18.0</v>
      </c>
      <c r="M1115" s="6">
        <v>14.0</v>
      </c>
      <c r="N1115" s="6">
        <v>29.0</v>
      </c>
      <c r="O1115" s="6"/>
      <c r="P1115" s="6">
        <v>13.0</v>
      </c>
      <c r="Q1115" s="6">
        <v>21.0</v>
      </c>
    </row>
    <row r="1116" ht="15.75" customHeight="1">
      <c r="A1116" s="7">
        <v>5.10008832E8</v>
      </c>
      <c r="B1116" s="6" t="s">
        <v>1254</v>
      </c>
      <c r="C1116" s="6" t="s">
        <v>1315</v>
      </c>
      <c r="D1116" s="3">
        <v>2.0</v>
      </c>
      <c r="E1116" s="3">
        <v>131.0</v>
      </c>
      <c r="F1116" s="3">
        <v>197.0</v>
      </c>
      <c r="G1116" s="3">
        <v>2.0</v>
      </c>
      <c r="H1116" s="3" t="s">
        <v>1467</v>
      </c>
      <c r="I1116" s="6">
        <v>23.0</v>
      </c>
      <c r="J1116" s="6">
        <v>15.0</v>
      </c>
      <c r="K1116" s="6">
        <v>12.0</v>
      </c>
      <c r="L1116" s="6">
        <v>18.0</v>
      </c>
      <c r="M1116" s="6">
        <v>14.0</v>
      </c>
      <c r="N1116" s="6">
        <v>23.0</v>
      </c>
      <c r="O1116" s="6"/>
      <c r="P1116" s="6">
        <v>12.0</v>
      </c>
      <c r="Q1116" s="6">
        <v>14.0</v>
      </c>
    </row>
    <row r="1117" ht="15.75" customHeight="1">
      <c r="A1117" s="7">
        <v>5.0500857E8</v>
      </c>
      <c r="B1117" s="6" t="s">
        <v>1254</v>
      </c>
      <c r="C1117" s="6" t="s">
        <v>1316</v>
      </c>
      <c r="D1117" s="3">
        <v>5.0</v>
      </c>
      <c r="E1117" s="3">
        <v>151.0</v>
      </c>
      <c r="F1117" s="3">
        <v>208.0</v>
      </c>
      <c r="G1117" s="3">
        <v>3.0</v>
      </c>
      <c r="H1117" s="3" t="s">
        <v>1465</v>
      </c>
      <c r="I1117" s="6">
        <v>21.0</v>
      </c>
      <c r="J1117" s="6">
        <v>14.0</v>
      </c>
      <c r="K1117" s="6">
        <v>12.0</v>
      </c>
      <c r="L1117" s="6">
        <v>18.0</v>
      </c>
      <c r="M1117" s="6">
        <v>16.0</v>
      </c>
      <c r="N1117" s="6">
        <v>36.0</v>
      </c>
      <c r="O1117" s="6"/>
      <c r="P1117" s="6">
        <v>13.0</v>
      </c>
      <c r="Q1117" s="6">
        <v>21.0</v>
      </c>
    </row>
    <row r="1118" ht="15.75" customHeight="1">
      <c r="A1118" s="7">
        <v>5.10009025E8</v>
      </c>
      <c r="B1118" s="6" t="s">
        <v>1254</v>
      </c>
      <c r="C1118" s="6" t="s">
        <v>1317</v>
      </c>
      <c r="D1118" s="3">
        <v>5.0</v>
      </c>
      <c r="E1118" s="3">
        <v>138.0</v>
      </c>
      <c r="F1118" s="3">
        <v>208.0</v>
      </c>
      <c r="G1118" s="3">
        <v>2.0</v>
      </c>
      <c r="H1118" s="3" t="s">
        <v>1467</v>
      </c>
      <c r="I1118" s="6">
        <v>14.0</v>
      </c>
      <c r="J1118" s="6">
        <v>18.0</v>
      </c>
      <c r="K1118" s="6">
        <v>13.0</v>
      </c>
      <c r="L1118" s="6">
        <v>18.0</v>
      </c>
      <c r="M1118" s="6">
        <v>15.0</v>
      </c>
      <c r="N1118" s="6">
        <v>26.0</v>
      </c>
      <c r="O1118" s="6"/>
      <c r="P1118" s="6">
        <v>11.0</v>
      </c>
      <c r="Q1118" s="6">
        <v>23.0</v>
      </c>
    </row>
    <row r="1119" ht="15.75" customHeight="1">
      <c r="A1119" s="7">
        <v>5.05008266E8</v>
      </c>
      <c r="B1119" s="6" t="s">
        <v>1254</v>
      </c>
      <c r="C1119" s="6" t="s">
        <v>1320</v>
      </c>
      <c r="D1119" s="3">
        <v>6.0</v>
      </c>
      <c r="E1119" s="3">
        <v>123.0</v>
      </c>
      <c r="F1119" s="3">
        <v>192.0</v>
      </c>
      <c r="G1119" s="3">
        <v>3.0</v>
      </c>
      <c r="H1119" s="3" t="s">
        <v>1465</v>
      </c>
      <c r="I1119" s="6">
        <v>19.0</v>
      </c>
      <c r="J1119" s="6">
        <v>19.0</v>
      </c>
      <c r="K1119" s="6">
        <v>12.0</v>
      </c>
      <c r="L1119" s="6">
        <v>16.0</v>
      </c>
      <c r="M1119" s="6">
        <v>12.0</v>
      </c>
      <c r="N1119" s="6">
        <v>20.0</v>
      </c>
      <c r="O1119" s="6"/>
      <c r="P1119" s="6">
        <v>10.0</v>
      </c>
      <c r="Q1119" s="6">
        <v>15.0</v>
      </c>
    </row>
    <row r="1120" ht="15.75" customHeight="1">
      <c r="A1120" s="7">
        <v>5.32141147E8</v>
      </c>
      <c r="B1120" s="6" t="s">
        <v>1254</v>
      </c>
      <c r="C1120" s="6" t="s">
        <v>1321</v>
      </c>
      <c r="D1120" s="3">
        <v>6.0</v>
      </c>
      <c r="E1120" s="3">
        <v>111.0</v>
      </c>
      <c r="F1120" s="3">
        <v>192.0</v>
      </c>
      <c r="G1120" s="3">
        <v>2.0</v>
      </c>
      <c r="H1120" s="3" t="s">
        <v>1467</v>
      </c>
      <c r="I1120" s="6">
        <v>17.0</v>
      </c>
      <c r="J1120" s="6">
        <v>14.0</v>
      </c>
      <c r="K1120" s="6">
        <v>11.0</v>
      </c>
      <c r="L1120" s="6">
        <v>17.0</v>
      </c>
      <c r="M1120" s="6">
        <v>12.0</v>
      </c>
      <c r="N1120" s="6">
        <v>19.0</v>
      </c>
      <c r="O1120" s="6"/>
      <c r="P1120" s="6">
        <v>11.0</v>
      </c>
      <c r="Q1120" s="6">
        <v>10.0</v>
      </c>
    </row>
    <row r="1121" ht="15.75" customHeight="1">
      <c r="A1121" s="7">
        <v>5.05007784E8</v>
      </c>
      <c r="B1121" s="6" t="s">
        <v>1254</v>
      </c>
      <c r="C1121" s="6" t="s">
        <v>1322</v>
      </c>
      <c r="D1121" s="3">
        <v>6.0</v>
      </c>
      <c r="E1121" s="3">
        <v>137.0</v>
      </c>
      <c r="F1121" s="3">
        <v>192.0</v>
      </c>
      <c r="G1121" s="3">
        <v>3.0</v>
      </c>
      <c r="H1121" s="3" t="s">
        <v>1465</v>
      </c>
      <c r="I1121" s="6">
        <v>19.0</v>
      </c>
      <c r="J1121" s="6">
        <v>20.0</v>
      </c>
      <c r="K1121" s="6">
        <v>12.0</v>
      </c>
      <c r="L1121" s="6">
        <v>19.0</v>
      </c>
      <c r="M1121" s="6">
        <v>12.0</v>
      </c>
      <c r="N1121" s="6">
        <v>22.0</v>
      </c>
      <c r="O1121" s="6"/>
      <c r="P1121" s="6">
        <v>14.0</v>
      </c>
      <c r="Q1121" s="6">
        <v>19.0</v>
      </c>
    </row>
    <row r="1122" ht="15.75" customHeight="1">
      <c r="A1122" s="7">
        <v>5.1000879E8</v>
      </c>
      <c r="B1122" s="6" t="s">
        <v>1254</v>
      </c>
      <c r="C1122" s="6" t="s">
        <v>1323</v>
      </c>
      <c r="D1122" s="3">
        <v>1.0</v>
      </c>
      <c r="E1122" s="3">
        <v>168.0</v>
      </c>
      <c r="F1122" s="3">
        <v>213.0</v>
      </c>
      <c r="G1122" s="3">
        <v>3.0</v>
      </c>
      <c r="H1122" s="3" t="s">
        <v>1465</v>
      </c>
      <c r="I1122" s="6">
        <v>24.0</v>
      </c>
      <c r="J1122" s="6">
        <v>19.0</v>
      </c>
      <c r="K1122" s="6">
        <v>16.0</v>
      </c>
      <c r="L1122" s="6">
        <v>21.0</v>
      </c>
      <c r="M1122" s="6">
        <v>15.0</v>
      </c>
      <c r="N1122" s="6">
        <v>40.0</v>
      </c>
      <c r="O1122" s="6"/>
      <c r="P1122" s="6">
        <v>11.0</v>
      </c>
      <c r="Q1122" s="6">
        <v>22.0</v>
      </c>
    </row>
    <row r="1123" ht="15.75" customHeight="1">
      <c r="A1123" s="7">
        <v>5.05007978E8</v>
      </c>
      <c r="B1123" s="6" t="s">
        <v>1254</v>
      </c>
      <c r="C1123" s="6" t="s">
        <v>1324</v>
      </c>
      <c r="D1123" s="3">
        <v>6.0</v>
      </c>
      <c r="E1123" s="3">
        <v>122.0</v>
      </c>
      <c r="F1123" s="3">
        <v>192.0</v>
      </c>
      <c r="G1123" s="3">
        <v>2.0</v>
      </c>
      <c r="H1123" s="3" t="s">
        <v>1467</v>
      </c>
      <c r="I1123" s="6">
        <v>16.0</v>
      </c>
      <c r="J1123" s="6">
        <v>15.0</v>
      </c>
      <c r="K1123" s="6">
        <v>12.0</v>
      </c>
      <c r="L1123" s="6">
        <v>18.0</v>
      </c>
      <c r="M1123" s="6">
        <v>10.0</v>
      </c>
      <c r="N1123" s="6">
        <v>20.0</v>
      </c>
      <c r="O1123" s="6"/>
      <c r="P1123" s="6">
        <v>12.0</v>
      </c>
      <c r="Q1123" s="6">
        <v>19.0</v>
      </c>
    </row>
    <row r="1124" ht="15.75" customHeight="1">
      <c r="A1124" s="7">
        <v>5.05007921E8</v>
      </c>
      <c r="B1124" s="6" t="s">
        <v>1254</v>
      </c>
      <c r="C1124" s="6" t="s">
        <v>1325</v>
      </c>
      <c r="D1124" s="3">
        <v>5.0</v>
      </c>
      <c r="E1124" s="3">
        <v>129.0</v>
      </c>
      <c r="F1124" s="3">
        <v>208.0</v>
      </c>
      <c r="G1124" s="3">
        <v>2.0</v>
      </c>
      <c r="H1124" s="3" t="s">
        <v>1467</v>
      </c>
      <c r="I1124" s="6">
        <v>23.0</v>
      </c>
      <c r="J1124" s="6">
        <v>16.0</v>
      </c>
      <c r="K1124" s="6">
        <v>11.0</v>
      </c>
      <c r="L1124" s="6">
        <v>16.0</v>
      </c>
      <c r="M1124" s="6">
        <v>11.0</v>
      </c>
      <c r="N1124" s="6">
        <v>23.0</v>
      </c>
      <c r="O1124" s="6"/>
      <c r="P1124" s="6">
        <v>10.0</v>
      </c>
      <c r="Q1124" s="6">
        <v>19.0</v>
      </c>
    </row>
    <row r="1125" ht="15.75" customHeight="1">
      <c r="A1125" s="7">
        <v>5.4402021E8</v>
      </c>
      <c r="B1125" s="6" t="s">
        <v>1254</v>
      </c>
      <c r="C1125" s="6" t="s">
        <v>1326</v>
      </c>
      <c r="D1125" s="3">
        <v>2.0</v>
      </c>
      <c r="E1125" s="3">
        <v>168.0</v>
      </c>
      <c r="F1125" s="3">
        <v>197.0</v>
      </c>
      <c r="G1125" s="3">
        <v>4.0</v>
      </c>
      <c r="H1125" s="3" t="s">
        <v>1466</v>
      </c>
      <c r="I1125" s="6">
        <v>19.0</v>
      </c>
      <c r="J1125" s="6">
        <v>21.0</v>
      </c>
      <c r="K1125" s="6">
        <v>18.0</v>
      </c>
      <c r="L1125" s="6">
        <v>20.0</v>
      </c>
      <c r="M1125" s="6">
        <v>20.0</v>
      </c>
      <c r="N1125" s="6">
        <v>32.0</v>
      </c>
      <c r="O1125" s="6"/>
      <c r="P1125" s="6">
        <v>14.0</v>
      </c>
      <c r="Q1125" s="6">
        <v>24.0</v>
      </c>
    </row>
    <row r="1126" ht="15.75" customHeight="1">
      <c r="A1126" s="7">
        <v>5.39011193E8</v>
      </c>
      <c r="B1126" s="6" t="s">
        <v>1254</v>
      </c>
      <c r="C1126" s="6" t="s">
        <v>1327</v>
      </c>
      <c r="D1126" s="3">
        <v>2.0</v>
      </c>
      <c r="E1126" s="3">
        <v>97.0</v>
      </c>
      <c r="F1126" s="3">
        <v>197.0</v>
      </c>
      <c r="G1126" s="3">
        <v>2.0</v>
      </c>
      <c r="H1126" s="3" t="s">
        <v>1467</v>
      </c>
      <c r="I1126" s="6">
        <v>12.0</v>
      </c>
      <c r="J1126" s="6">
        <v>11.0</v>
      </c>
      <c r="K1126" s="6">
        <v>10.0</v>
      </c>
      <c r="L1126" s="6">
        <v>15.0</v>
      </c>
      <c r="M1126" s="6">
        <v>10.0</v>
      </c>
      <c r="N1126" s="6">
        <v>19.0</v>
      </c>
      <c r="O1126" s="6"/>
      <c r="P1126" s="6">
        <v>8.0</v>
      </c>
      <c r="Q1126" s="6">
        <v>12.0</v>
      </c>
    </row>
    <row r="1127" ht="15.75" customHeight="1">
      <c r="A1127" s="7">
        <v>5.39011193E8</v>
      </c>
      <c r="B1127" s="6" t="s">
        <v>1254</v>
      </c>
      <c r="C1127" s="6" t="s">
        <v>1327</v>
      </c>
      <c r="D1127" s="3">
        <v>1.0</v>
      </c>
      <c r="E1127" s="3">
        <v>165.0</v>
      </c>
      <c r="F1127" s="3">
        <v>213.0</v>
      </c>
      <c r="G1127" s="3">
        <v>3.0</v>
      </c>
      <c r="H1127" s="3" t="s">
        <v>1465</v>
      </c>
      <c r="I1127" s="6">
        <v>20.0</v>
      </c>
      <c r="J1127" s="6">
        <v>21.0</v>
      </c>
      <c r="K1127" s="6">
        <v>17.0</v>
      </c>
      <c r="L1127" s="6">
        <v>20.0</v>
      </c>
      <c r="M1127" s="6">
        <v>17.0</v>
      </c>
      <c r="N1127" s="6">
        <v>36.0</v>
      </c>
      <c r="O1127" s="6"/>
      <c r="P1127" s="6">
        <v>14.0</v>
      </c>
      <c r="Q1127" s="6">
        <v>20.0</v>
      </c>
    </row>
    <row r="1128" ht="15.75" customHeight="1">
      <c r="A1128" s="7">
        <v>5.3214076E8</v>
      </c>
      <c r="B1128" s="6" t="s">
        <v>1254</v>
      </c>
      <c r="C1128" s="6" t="s">
        <v>1328</v>
      </c>
      <c r="D1128" s="3">
        <v>2.0</v>
      </c>
      <c r="E1128" s="3">
        <v>156.0</v>
      </c>
      <c r="F1128" s="3">
        <v>197.0</v>
      </c>
      <c r="G1128" s="3">
        <v>3.0</v>
      </c>
      <c r="H1128" s="3" t="s">
        <v>1465</v>
      </c>
      <c r="I1128" s="6">
        <v>23.0</v>
      </c>
      <c r="J1128" s="6">
        <v>15.0</v>
      </c>
      <c r="K1128" s="6">
        <v>10.0</v>
      </c>
      <c r="L1128" s="6">
        <v>21.0</v>
      </c>
      <c r="M1128" s="6">
        <v>18.0</v>
      </c>
      <c r="N1128" s="6">
        <v>28.0</v>
      </c>
      <c r="O1128" s="6"/>
      <c r="P1128" s="6">
        <v>13.0</v>
      </c>
      <c r="Q1128" s="6">
        <v>28.0</v>
      </c>
    </row>
    <row r="1129" ht="15.75" customHeight="1">
      <c r="A1129" s="7">
        <v>5.06009449E8</v>
      </c>
      <c r="B1129" s="6" t="s">
        <v>1254</v>
      </c>
      <c r="C1129" s="6" t="s">
        <v>1329</v>
      </c>
      <c r="D1129" s="3">
        <v>6.0</v>
      </c>
      <c r="E1129" s="3">
        <v>165.0</v>
      </c>
      <c r="F1129" s="3">
        <v>192.0</v>
      </c>
      <c r="G1129" s="3">
        <v>4.0</v>
      </c>
      <c r="H1129" s="3" t="s">
        <v>1466</v>
      </c>
      <c r="I1129" s="6">
        <v>25.0</v>
      </c>
      <c r="J1129" s="6">
        <v>21.0</v>
      </c>
      <c r="K1129" s="6">
        <v>15.0</v>
      </c>
      <c r="L1129" s="6">
        <v>22.0</v>
      </c>
      <c r="M1129" s="6">
        <v>17.0</v>
      </c>
      <c r="N1129" s="6">
        <v>26.0</v>
      </c>
      <c r="O1129" s="6"/>
      <c r="P1129" s="6">
        <v>13.0</v>
      </c>
      <c r="Q1129" s="6">
        <v>26.0</v>
      </c>
    </row>
    <row r="1130" ht="15.75" customHeight="1">
      <c r="A1130" s="7">
        <v>5.10009554E8</v>
      </c>
      <c r="B1130" s="6" t="s">
        <v>1254</v>
      </c>
      <c r="C1130" s="6" t="s">
        <v>1330</v>
      </c>
      <c r="D1130" s="3">
        <v>2.0</v>
      </c>
      <c r="E1130" s="3">
        <v>163.0</v>
      </c>
      <c r="F1130" s="3">
        <v>197.0</v>
      </c>
      <c r="G1130" s="3">
        <v>3.0</v>
      </c>
      <c r="H1130" s="3" t="s">
        <v>1465</v>
      </c>
      <c r="I1130" s="6">
        <v>27.0</v>
      </c>
      <c r="J1130" s="6">
        <v>20.0</v>
      </c>
      <c r="K1130" s="6">
        <v>13.0</v>
      </c>
      <c r="L1130" s="6">
        <v>15.0</v>
      </c>
      <c r="M1130" s="6">
        <v>17.0</v>
      </c>
      <c r="N1130" s="6">
        <v>31.0</v>
      </c>
      <c r="O1130" s="6"/>
      <c r="P1130" s="6">
        <v>12.0</v>
      </c>
      <c r="Q1130" s="6">
        <v>28.0</v>
      </c>
    </row>
    <row r="1131" ht="15.75" customHeight="1">
      <c r="A1131" s="7">
        <v>5.32140915E8</v>
      </c>
      <c r="B1131" s="6" t="s">
        <v>1254</v>
      </c>
      <c r="C1131" s="6" t="s">
        <v>1331</v>
      </c>
      <c r="D1131" s="3">
        <v>6.0</v>
      </c>
      <c r="E1131" s="3">
        <v>137.0</v>
      </c>
      <c r="F1131" s="3">
        <v>192.0</v>
      </c>
      <c r="G1131" s="3">
        <v>3.0</v>
      </c>
      <c r="H1131" s="3" t="s">
        <v>1465</v>
      </c>
      <c r="I1131" s="6">
        <v>24.0</v>
      </c>
      <c r="J1131" s="6">
        <v>19.0</v>
      </c>
      <c r="K1131" s="6">
        <v>13.0</v>
      </c>
      <c r="L1131" s="6">
        <v>16.0</v>
      </c>
      <c r="M1131" s="6">
        <v>14.0</v>
      </c>
      <c r="N1131" s="6">
        <v>23.0</v>
      </c>
      <c r="O1131" s="6"/>
      <c r="P1131" s="6">
        <v>11.0</v>
      </c>
      <c r="Q1131" s="6">
        <v>17.0</v>
      </c>
    </row>
    <row r="1132" ht="15.75" customHeight="1">
      <c r="A1132" s="7">
        <v>5.05008153E8</v>
      </c>
      <c r="B1132" s="6" t="s">
        <v>1254</v>
      </c>
      <c r="C1132" s="6" t="s">
        <v>1332</v>
      </c>
      <c r="D1132" s="3">
        <v>6.0</v>
      </c>
      <c r="E1132" s="3">
        <v>110.0</v>
      </c>
      <c r="F1132" s="3">
        <v>192.0</v>
      </c>
      <c r="G1132" s="3">
        <v>2.0</v>
      </c>
      <c r="H1132" s="3" t="s">
        <v>1467</v>
      </c>
      <c r="I1132" s="6">
        <v>13.0</v>
      </c>
      <c r="J1132" s="6">
        <v>11.0</v>
      </c>
      <c r="K1132" s="6">
        <v>13.0</v>
      </c>
      <c r="L1132" s="6">
        <v>15.0</v>
      </c>
      <c r="M1132" s="6">
        <v>14.0</v>
      </c>
      <c r="N1132" s="6">
        <v>19.0</v>
      </c>
      <c r="O1132" s="6"/>
      <c r="P1132" s="6">
        <v>10.0</v>
      </c>
      <c r="Q1132" s="6">
        <v>15.0</v>
      </c>
    </row>
    <row r="1133" ht="15.75" customHeight="1">
      <c r="A1133" s="7">
        <v>5.37003831E8</v>
      </c>
      <c r="B1133" s="6" t="s">
        <v>1333</v>
      </c>
      <c r="C1133" s="6" t="s">
        <v>1334</v>
      </c>
      <c r="D1133" s="3">
        <v>2.0</v>
      </c>
      <c r="E1133" s="3">
        <v>164.0</v>
      </c>
      <c r="F1133" s="3">
        <v>197.0</v>
      </c>
      <c r="G1133" s="3">
        <v>4.0</v>
      </c>
      <c r="H1133" s="3" t="s">
        <v>1466</v>
      </c>
      <c r="I1133" s="6">
        <v>26.0</v>
      </c>
      <c r="J1133" s="6">
        <v>17.0</v>
      </c>
      <c r="K1133" s="6">
        <v>18.0</v>
      </c>
      <c r="L1133" s="6">
        <v>21.0</v>
      </c>
      <c r="M1133" s="6">
        <v>19.0</v>
      </c>
      <c r="N1133" s="6">
        <v>28.0</v>
      </c>
      <c r="O1133" s="6"/>
      <c r="P1133" s="6">
        <v>14.0</v>
      </c>
      <c r="Q1133" s="6">
        <v>21.0</v>
      </c>
    </row>
    <row r="1134" ht="15.75" customHeight="1">
      <c r="A1134" s="7">
        <v>5.37003775E8</v>
      </c>
      <c r="B1134" s="6" t="s">
        <v>1333</v>
      </c>
      <c r="C1134" s="6" t="s">
        <v>1335</v>
      </c>
      <c r="D1134" s="3">
        <v>2.0</v>
      </c>
      <c r="E1134" s="3">
        <v>140.0</v>
      </c>
      <c r="F1134" s="3">
        <v>197.0</v>
      </c>
      <c r="G1134" s="3">
        <v>3.0</v>
      </c>
      <c r="H1134" s="3" t="s">
        <v>1465</v>
      </c>
      <c r="I1134" s="6">
        <v>23.0</v>
      </c>
      <c r="J1134" s="6">
        <v>21.0</v>
      </c>
      <c r="K1134" s="6">
        <v>12.0</v>
      </c>
      <c r="L1134" s="6">
        <v>18.0</v>
      </c>
      <c r="M1134" s="6">
        <v>14.0</v>
      </c>
      <c r="N1134" s="6">
        <v>25.0</v>
      </c>
      <c r="O1134" s="6"/>
      <c r="P1134" s="6">
        <v>8.0</v>
      </c>
      <c r="Q1134" s="6">
        <v>19.0</v>
      </c>
    </row>
    <row r="1135" ht="15.75" customHeight="1">
      <c r="A1135" s="7">
        <v>5.37003944E8</v>
      </c>
      <c r="B1135" s="6" t="s">
        <v>1333</v>
      </c>
      <c r="C1135" s="6" t="s">
        <v>1336</v>
      </c>
      <c r="D1135" s="3">
        <v>1.0</v>
      </c>
      <c r="E1135" s="3">
        <v>158.0</v>
      </c>
      <c r="F1135" s="3">
        <v>213.0</v>
      </c>
      <c r="G1135" s="3">
        <v>3.0</v>
      </c>
      <c r="H1135" s="3" t="s">
        <v>1465</v>
      </c>
      <c r="I1135" s="6">
        <v>26.0</v>
      </c>
      <c r="J1135" s="6">
        <v>20.0</v>
      </c>
      <c r="K1135" s="6">
        <v>14.0</v>
      </c>
      <c r="L1135" s="6">
        <v>19.0</v>
      </c>
      <c r="M1135" s="6">
        <v>14.0</v>
      </c>
      <c r="N1135" s="6">
        <v>37.0</v>
      </c>
      <c r="O1135" s="6"/>
      <c r="P1135" s="6">
        <v>9.0</v>
      </c>
      <c r="Q1135" s="6">
        <v>19.0</v>
      </c>
    </row>
    <row r="1136" ht="15.75" customHeight="1">
      <c r="A1136" s="7">
        <v>5.37003824E8</v>
      </c>
      <c r="B1136" s="6" t="s">
        <v>1333</v>
      </c>
      <c r="C1136" s="6" t="s">
        <v>1337</v>
      </c>
      <c r="D1136" s="3">
        <v>1.0</v>
      </c>
      <c r="E1136" s="3">
        <v>179.0</v>
      </c>
      <c r="F1136" s="3">
        <v>213.0</v>
      </c>
      <c r="G1136" s="3">
        <v>4.0</v>
      </c>
      <c r="H1136" s="3" t="s">
        <v>1466</v>
      </c>
      <c r="I1136" s="6">
        <v>27.0</v>
      </c>
      <c r="J1136" s="6">
        <v>21.0</v>
      </c>
      <c r="K1136" s="6">
        <v>15.0</v>
      </c>
      <c r="L1136" s="6">
        <v>21.0</v>
      </c>
      <c r="M1136" s="6">
        <v>19.0</v>
      </c>
      <c r="N1136" s="6">
        <v>44.0</v>
      </c>
      <c r="O1136" s="6"/>
      <c r="P1136" s="6">
        <v>10.0</v>
      </c>
      <c r="Q1136" s="6">
        <v>22.0</v>
      </c>
    </row>
    <row r="1137" ht="15.75" customHeight="1">
      <c r="A1137" s="7">
        <v>5.37003817E8</v>
      </c>
      <c r="B1137" s="6" t="s">
        <v>1333</v>
      </c>
      <c r="C1137" s="6" t="s">
        <v>1338</v>
      </c>
      <c r="D1137" s="3">
        <v>1.0</v>
      </c>
      <c r="E1137" s="3">
        <v>182.0</v>
      </c>
      <c r="F1137" s="3">
        <v>213.0</v>
      </c>
      <c r="G1137" s="3">
        <v>4.0</v>
      </c>
      <c r="H1137" s="3" t="s">
        <v>1466</v>
      </c>
      <c r="I1137" s="6">
        <v>24.0</v>
      </c>
      <c r="J1137" s="6">
        <v>17.0</v>
      </c>
      <c r="K1137" s="6">
        <v>19.0</v>
      </c>
      <c r="L1137" s="6">
        <v>22.0</v>
      </c>
      <c r="M1137" s="6">
        <v>20.0</v>
      </c>
      <c r="N1137" s="6">
        <v>43.0</v>
      </c>
      <c r="O1137" s="6"/>
      <c r="P1137" s="6">
        <v>14.0</v>
      </c>
      <c r="Q1137" s="6">
        <v>23.0</v>
      </c>
    </row>
    <row r="1138" ht="15.75" customHeight="1">
      <c r="A1138" s="7">
        <v>5.37003895E8</v>
      </c>
      <c r="B1138" s="6" t="s">
        <v>1333</v>
      </c>
      <c r="C1138" s="6" t="s">
        <v>1339</v>
      </c>
      <c r="D1138" s="3">
        <v>6.0</v>
      </c>
      <c r="E1138" s="3">
        <v>122.0</v>
      </c>
      <c r="F1138" s="3">
        <v>192.0</v>
      </c>
      <c r="G1138" s="3">
        <v>1.0</v>
      </c>
      <c r="H1138" s="3" t="s">
        <v>1468</v>
      </c>
      <c r="I1138" s="6">
        <v>23.0</v>
      </c>
      <c r="J1138" s="6">
        <v>17.0</v>
      </c>
      <c r="K1138" s="6">
        <v>15.0</v>
      </c>
      <c r="L1138" s="6">
        <v>20.0</v>
      </c>
      <c r="M1138" s="6">
        <v>14.0</v>
      </c>
      <c r="N1138" s="6">
        <v>0.0</v>
      </c>
      <c r="O1138" s="6"/>
      <c r="P1138" s="6">
        <v>14.0</v>
      </c>
      <c r="Q1138" s="6">
        <v>19.0</v>
      </c>
    </row>
    <row r="1139" ht="15.75" customHeight="1">
      <c r="A1139" s="7">
        <v>5.3700468E8</v>
      </c>
      <c r="B1139" s="6" t="s">
        <v>1333</v>
      </c>
      <c r="C1139" s="6" t="s">
        <v>1340</v>
      </c>
      <c r="D1139" s="3">
        <v>7.0</v>
      </c>
      <c r="E1139" s="3">
        <v>150.0</v>
      </c>
      <c r="F1139" s="3">
        <v>206.0</v>
      </c>
      <c r="G1139" s="3">
        <v>3.0</v>
      </c>
      <c r="H1139" s="3" t="s">
        <v>1465</v>
      </c>
      <c r="I1139" s="6">
        <v>25.0</v>
      </c>
      <c r="J1139" s="6">
        <v>21.0</v>
      </c>
      <c r="K1139" s="6">
        <v>15.0</v>
      </c>
      <c r="L1139" s="6">
        <v>17.0</v>
      </c>
      <c r="M1139" s="6">
        <v>15.0</v>
      </c>
      <c r="N1139" s="6">
        <v>29.0</v>
      </c>
      <c r="O1139" s="6"/>
      <c r="P1139" s="6">
        <v>9.0</v>
      </c>
      <c r="Q1139" s="6">
        <v>19.0</v>
      </c>
    </row>
    <row r="1140" ht="15.75" customHeight="1">
      <c r="A1140" s="7">
        <v>5.3700468E8</v>
      </c>
      <c r="B1140" s="6" t="s">
        <v>1333</v>
      </c>
      <c r="C1140" s="6" t="s">
        <v>1340</v>
      </c>
      <c r="D1140" s="3">
        <v>6.0</v>
      </c>
      <c r="E1140" s="3">
        <v>113.0</v>
      </c>
      <c r="F1140" s="3">
        <v>192.0</v>
      </c>
      <c r="G1140" s="3">
        <v>1.0</v>
      </c>
      <c r="H1140" s="3" t="s">
        <v>1468</v>
      </c>
      <c r="I1140" s="6">
        <v>20.0</v>
      </c>
      <c r="J1140" s="6">
        <v>20.0</v>
      </c>
      <c r="K1140" s="6">
        <v>12.0</v>
      </c>
      <c r="L1140" s="6">
        <v>18.0</v>
      </c>
      <c r="M1140" s="6">
        <v>13.0</v>
      </c>
      <c r="N1140" s="6">
        <v>22.0</v>
      </c>
      <c r="O1140" s="6"/>
      <c r="P1140" s="6">
        <v>8.0</v>
      </c>
      <c r="Q1140" s="6">
        <v>0.0</v>
      </c>
    </row>
    <row r="1141" ht="15.75" customHeight="1">
      <c r="A1141" s="7">
        <v>5.37003888E8</v>
      </c>
      <c r="B1141" s="6" t="s">
        <v>1333</v>
      </c>
      <c r="C1141" s="6" t="s">
        <v>1342</v>
      </c>
      <c r="D1141" s="3">
        <v>6.0</v>
      </c>
      <c r="E1141" s="3">
        <v>136.0</v>
      </c>
      <c r="F1141" s="3">
        <v>192.0</v>
      </c>
      <c r="G1141" s="3">
        <v>3.0</v>
      </c>
      <c r="H1141" s="3" t="s">
        <v>1465</v>
      </c>
      <c r="I1141" s="6">
        <v>21.0</v>
      </c>
      <c r="J1141" s="6">
        <v>21.0</v>
      </c>
      <c r="K1141" s="6">
        <v>15.0</v>
      </c>
      <c r="L1141" s="6">
        <v>20.0</v>
      </c>
      <c r="M1141" s="6">
        <v>15.0</v>
      </c>
      <c r="N1141" s="6">
        <v>19.0</v>
      </c>
      <c r="O1141" s="6"/>
      <c r="P1141" s="6">
        <v>9.0</v>
      </c>
      <c r="Q1141" s="6">
        <v>16.0</v>
      </c>
    </row>
    <row r="1142" ht="15.75" customHeight="1">
      <c r="A1142" s="7">
        <v>5.37003983E8</v>
      </c>
      <c r="B1142" s="6" t="s">
        <v>1333</v>
      </c>
      <c r="C1142" s="6" t="s">
        <v>1341</v>
      </c>
      <c r="D1142" s="3">
        <v>2.0</v>
      </c>
      <c r="E1142" s="3">
        <v>155.0</v>
      </c>
      <c r="F1142" s="3">
        <v>197.0</v>
      </c>
      <c r="G1142" s="3">
        <v>3.0</v>
      </c>
      <c r="H1142" s="3" t="s">
        <v>1465</v>
      </c>
      <c r="I1142" s="6">
        <v>29.0</v>
      </c>
      <c r="J1142" s="6">
        <v>15.0</v>
      </c>
      <c r="K1142" s="6">
        <v>10.0</v>
      </c>
      <c r="L1142" s="6">
        <v>19.0</v>
      </c>
      <c r="M1142" s="6">
        <v>20.0</v>
      </c>
      <c r="N1142" s="6">
        <v>30.0</v>
      </c>
      <c r="O1142" s="6"/>
      <c r="P1142" s="6">
        <v>9.0</v>
      </c>
      <c r="Q1142" s="6">
        <v>23.0</v>
      </c>
    </row>
    <row r="1143" ht="15.75" customHeight="1">
      <c r="A1143" s="7">
        <v>5.37003983E8</v>
      </c>
      <c r="B1143" s="6" t="s">
        <v>1333</v>
      </c>
      <c r="C1143" s="6" t="s">
        <v>1341</v>
      </c>
      <c r="D1143" s="3">
        <v>1.0</v>
      </c>
      <c r="E1143" s="3">
        <v>103.0</v>
      </c>
      <c r="F1143" s="3">
        <v>213.0</v>
      </c>
      <c r="G1143" s="3">
        <v>1.0</v>
      </c>
      <c r="H1143" s="3" t="s">
        <v>1468</v>
      </c>
      <c r="I1143" s="6">
        <v>29.0</v>
      </c>
      <c r="J1143" s="6">
        <v>14.0</v>
      </c>
      <c r="K1143" s="6">
        <v>7.0</v>
      </c>
      <c r="L1143" s="6">
        <v>16.0</v>
      </c>
      <c r="M1143" s="6">
        <v>15.0</v>
      </c>
      <c r="N1143" s="6">
        <v>0.0</v>
      </c>
      <c r="O1143" s="6"/>
      <c r="P1143" s="6">
        <v>7.0</v>
      </c>
      <c r="Q1143" s="6">
        <v>15.0</v>
      </c>
    </row>
    <row r="1144" ht="15.75" customHeight="1">
      <c r="A1144" s="7">
        <v>5.37004909E8</v>
      </c>
      <c r="B1144" s="6" t="s">
        <v>1333</v>
      </c>
      <c r="C1144" s="6" t="s">
        <v>1343</v>
      </c>
      <c r="D1144" s="3">
        <v>4.0</v>
      </c>
      <c r="E1144" s="3">
        <v>124.0</v>
      </c>
      <c r="F1144" s="3">
        <v>166.0</v>
      </c>
      <c r="G1144" s="3">
        <v>3.0</v>
      </c>
      <c r="H1144" s="3" t="s">
        <v>1465</v>
      </c>
      <c r="I1144" s="6">
        <v>25.0</v>
      </c>
      <c r="J1144" s="6">
        <v>19.0</v>
      </c>
      <c r="K1144" s="6">
        <v>11.0</v>
      </c>
      <c r="L1144" s="6">
        <v>18.0</v>
      </c>
      <c r="M1144" s="6">
        <v>16.0</v>
      </c>
      <c r="N1144" s="6">
        <v>16.0</v>
      </c>
      <c r="O1144" s="6"/>
      <c r="P1144" s="6">
        <v>1.0</v>
      </c>
      <c r="Q1144" s="6">
        <v>18.0</v>
      </c>
    </row>
    <row r="1145" ht="15.75" customHeight="1">
      <c r="A1145" s="7">
        <v>5.37003856E8</v>
      </c>
      <c r="B1145" s="6" t="s">
        <v>1333</v>
      </c>
      <c r="C1145" s="6" t="s">
        <v>1344</v>
      </c>
      <c r="D1145" s="3">
        <v>6.0</v>
      </c>
      <c r="E1145" s="3">
        <v>147.0</v>
      </c>
      <c r="F1145" s="3">
        <v>192.0</v>
      </c>
      <c r="G1145" s="3">
        <v>3.0</v>
      </c>
      <c r="H1145" s="3" t="s">
        <v>1465</v>
      </c>
      <c r="I1145" s="6">
        <v>27.0</v>
      </c>
      <c r="J1145" s="6">
        <v>17.0</v>
      </c>
      <c r="K1145" s="6">
        <v>15.0</v>
      </c>
      <c r="L1145" s="6">
        <v>19.0</v>
      </c>
      <c r="M1145" s="6">
        <v>18.0</v>
      </c>
      <c r="N1145" s="6">
        <v>20.0</v>
      </c>
      <c r="O1145" s="6"/>
      <c r="P1145" s="6">
        <v>10.0</v>
      </c>
      <c r="Q1145" s="6">
        <v>21.0</v>
      </c>
    </row>
    <row r="1146" ht="15.75" customHeight="1">
      <c r="A1146" s="7">
        <v>5.3700379E8</v>
      </c>
      <c r="B1146" s="6" t="s">
        <v>1333</v>
      </c>
      <c r="C1146" s="6" t="s">
        <v>1345</v>
      </c>
      <c r="D1146" s="3">
        <v>1.0</v>
      </c>
      <c r="E1146" s="3">
        <v>162.0</v>
      </c>
      <c r="F1146" s="3">
        <v>213.0</v>
      </c>
      <c r="G1146" s="3">
        <v>3.0</v>
      </c>
      <c r="H1146" s="3" t="s">
        <v>1465</v>
      </c>
      <c r="I1146" s="6">
        <v>26.0</v>
      </c>
      <c r="J1146" s="6">
        <v>18.0</v>
      </c>
      <c r="K1146" s="6">
        <v>18.0</v>
      </c>
      <c r="L1146" s="6">
        <v>20.0</v>
      </c>
      <c r="M1146" s="6">
        <v>14.0</v>
      </c>
      <c r="N1146" s="6">
        <v>33.0</v>
      </c>
      <c r="O1146" s="6"/>
      <c r="P1146" s="6">
        <v>13.0</v>
      </c>
      <c r="Q1146" s="6">
        <v>20.0</v>
      </c>
    </row>
    <row r="1147" ht="15.75" customHeight="1">
      <c r="A1147" s="7">
        <v>5.37003969E8</v>
      </c>
      <c r="B1147" s="6" t="s">
        <v>1333</v>
      </c>
      <c r="C1147" s="6" t="s">
        <v>1346</v>
      </c>
      <c r="D1147" s="3">
        <v>6.0</v>
      </c>
      <c r="E1147" s="3">
        <v>160.0</v>
      </c>
      <c r="F1147" s="3">
        <v>192.0</v>
      </c>
      <c r="G1147" s="3">
        <v>3.0</v>
      </c>
      <c r="H1147" s="3" t="s">
        <v>1465</v>
      </c>
      <c r="I1147" s="6">
        <v>26.0</v>
      </c>
      <c r="J1147" s="6">
        <v>21.0</v>
      </c>
      <c r="K1147" s="6">
        <v>16.0</v>
      </c>
      <c r="L1147" s="6">
        <v>20.0</v>
      </c>
      <c r="M1147" s="6">
        <v>18.0</v>
      </c>
      <c r="N1147" s="6">
        <v>23.0</v>
      </c>
      <c r="O1147" s="6"/>
      <c r="P1147" s="6">
        <v>14.0</v>
      </c>
      <c r="Q1147" s="6">
        <v>22.0</v>
      </c>
    </row>
    <row r="1148" ht="15.75" customHeight="1">
      <c r="A1148" s="7">
        <v>5.3700387E8</v>
      </c>
      <c r="B1148" s="6" t="s">
        <v>1333</v>
      </c>
      <c r="C1148" s="6" t="s">
        <v>1347</v>
      </c>
      <c r="D1148" s="3">
        <v>6.0</v>
      </c>
      <c r="E1148" s="3">
        <v>155.0</v>
      </c>
      <c r="F1148" s="3">
        <v>192.0</v>
      </c>
      <c r="G1148" s="3">
        <v>3.0</v>
      </c>
      <c r="H1148" s="3" t="s">
        <v>1465</v>
      </c>
      <c r="I1148" s="6">
        <v>25.0</v>
      </c>
      <c r="J1148" s="6">
        <v>18.0</v>
      </c>
      <c r="K1148" s="6">
        <v>14.0</v>
      </c>
      <c r="L1148" s="6">
        <v>19.0</v>
      </c>
      <c r="M1148" s="6">
        <v>18.0</v>
      </c>
      <c r="N1148" s="6">
        <v>25.0</v>
      </c>
      <c r="O1148" s="6"/>
      <c r="P1148" s="6">
        <v>14.0</v>
      </c>
      <c r="Q1148" s="6">
        <v>22.0</v>
      </c>
    </row>
    <row r="1149" ht="15.75" customHeight="1">
      <c r="A1149" s="7">
        <v>5.37004786E8</v>
      </c>
      <c r="B1149" s="6" t="s">
        <v>1333</v>
      </c>
      <c r="C1149" s="6" t="s">
        <v>1348</v>
      </c>
      <c r="D1149" s="3">
        <v>1.0</v>
      </c>
      <c r="E1149" s="3">
        <v>196.0</v>
      </c>
      <c r="F1149" s="3">
        <v>213.0</v>
      </c>
      <c r="G1149" s="3">
        <v>4.0</v>
      </c>
      <c r="H1149" s="3" t="s">
        <v>1466</v>
      </c>
      <c r="I1149" s="6">
        <v>28.0</v>
      </c>
      <c r="J1149" s="6">
        <v>20.0</v>
      </c>
      <c r="K1149" s="6">
        <v>18.0</v>
      </c>
      <c r="L1149" s="6">
        <v>22.0</v>
      </c>
      <c r="M1149" s="6">
        <v>20.0</v>
      </c>
      <c r="N1149" s="6">
        <v>48.0</v>
      </c>
      <c r="O1149" s="6"/>
      <c r="P1149" s="6">
        <v>14.0</v>
      </c>
      <c r="Q1149" s="6">
        <v>26.0</v>
      </c>
    </row>
    <row r="1150" ht="15.75" customHeight="1">
      <c r="A1150" s="7">
        <v>5.37003863E8</v>
      </c>
      <c r="B1150" s="6" t="s">
        <v>1333</v>
      </c>
      <c r="C1150" s="6" t="s">
        <v>1349</v>
      </c>
      <c r="D1150" s="3">
        <v>1.0</v>
      </c>
      <c r="E1150" s="3">
        <v>146.0</v>
      </c>
      <c r="F1150" s="3">
        <v>213.0</v>
      </c>
      <c r="G1150" s="3">
        <v>3.0</v>
      </c>
      <c r="H1150" s="3" t="s">
        <v>1465</v>
      </c>
      <c r="I1150" s="6">
        <v>21.0</v>
      </c>
      <c r="J1150" s="6">
        <v>18.0</v>
      </c>
      <c r="K1150" s="6">
        <v>11.0</v>
      </c>
      <c r="L1150" s="6">
        <v>18.0</v>
      </c>
      <c r="M1150" s="6">
        <v>17.0</v>
      </c>
      <c r="N1150" s="6">
        <v>31.0</v>
      </c>
      <c r="O1150" s="6"/>
      <c r="P1150" s="6">
        <v>11.0</v>
      </c>
      <c r="Q1150" s="6">
        <v>19.0</v>
      </c>
    </row>
    <row r="1151" ht="15.75" customHeight="1">
      <c r="A1151" s="7">
        <v>5.3700399E8</v>
      </c>
      <c r="B1151" s="6" t="s">
        <v>1333</v>
      </c>
      <c r="C1151" s="6" t="s">
        <v>1350</v>
      </c>
      <c r="D1151" s="3">
        <v>1.0</v>
      </c>
      <c r="E1151" s="3">
        <v>132.0</v>
      </c>
      <c r="F1151" s="3">
        <v>213.0</v>
      </c>
      <c r="G1151" s="3">
        <v>1.0</v>
      </c>
      <c r="H1151" s="3" t="s">
        <v>1468</v>
      </c>
      <c r="I1151" s="6">
        <v>21.0</v>
      </c>
      <c r="J1151" s="6">
        <v>17.0</v>
      </c>
      <c r="K1151" s="6">
        <v>14.0</v>
      </c>
      <c r="L1151" s="6">
        <v>20.0</v>
      </c>
      <c r="M1151" s="6">
        <v>16.0</v>
      </c>
      <c r="N1151" s="6">
        <v>30.0</v>
      </c>
      <c r="O1151" s="6"/>
      <c r="P1151" s="6">
        <v>14.0</v>
      </c>
      <c r="Q1151" s="6">
        <v>0.0</v>
      </c>
    </row>
    <row r="1152" ht="15.75" customHeight="1">
      <c r="A1152" s="7">
        <v>5.37003768E8</v>
      </c>
      <c r="B1152" s="6" t="s">
        <v>1333</v>
      </c>
      <c r="C1152" s="6" t="s">
        <v>1351</v>
      </c>
      <c r="D1152" s="3">
        <v>2.0</v>
      </c>
      <c r="E1152" s="3">
        <v>108.0</v>
      </c>
      <c r="F1152" s="3">
        <v>197.0</v>
      </c>
      <c r="G1152" s="3">
        <v>1.0</v>
      </c>
      <c r="H1152" s="3" t="s">
        <v>1468</v>
      </c>
      <c r="I1152" s="6">
        <v>18.0</v>
      </c>
      <c r="J1152" s="6">
        <v>19.0</v>
      </c>
      <c r="K1152" s="6">
        <v>9.0</v>
      </c>
      <c r="L1152" s="6">
        <v>15.0</v>
      </c>
      <c r="M1152" s="6">
        <v>0.0</v>
      </c>
      <c r="N1152" s="6">
        <v>22.0</v>
      </c>
      <c r="O1152" s="6"/>
      <c r="P1152" s="6">
        <v>9.0</v>
      </c>
      <c r="Q1152" s="6">
        <v>16.0</v>
      </c>
    </row>
    <row r="1153" ht="15.75" customHeight="1">
      <c r="A1153" s="7">
        <v>5.37003849E8</v>
      </c>
      <c r="B1153" s="6" t="s">
        <v>1333</v>
      </c>
      <c r="C1153" s="6" t="s">
        <v>1352</v>
      </c>
      <c r="D1153" s="3">
        <v>2.0</v>
      </c>
      <c r="E1153" s="3">
        <v>176.0</v>
      </c>
      <c r="F1153" s="3">
        <v>197.0</v>
      </c>
      <c r="G1153" s="3">
        <v>4.0</v>
      </c>
      <c r="H1153" s="3" t="s">
        <v>1466</v>
      </c>
      <c r="I1153" s="6">
        <v>27.0</v>
      </c>
      <c r="J1153" s="6">
        <v>21.0</v>
      </c>
      <c r="K1153" s="6">
        <v>18.0</v>
      </c>
      <c r="L1153" s="6">
        <v>21.0</v>
      </c>
      <c r="M1153" s="6">
        <v>20.0</v>
      </c>
      <c r="N1153" s="6">
        <v>32.0</v>
      </c>
      <c r="O1153" s="6"/>
      <c r="P1153" s="6">
        <v>13.0</v>
      </c>
      <c r="Q1153" s="6">
        <v>24.0</v>
      </c>
    </row>
    <row r="1154" ht="15.75" customHeight="1">
      <c r="A1154" s="7">
        <v>5.37003951E8</v>
      </c>
      <c r="B1154" s="6" t="s">
        <v>1333</v>
      </c>
      <c r="C1154" s="6" t="s">
        <v>1353</v>
      </c>
      <c r="D1154" s="3">
        <v>6.0</v>
      </c>
      <c r="E1154" s="3">
        <v>149.0</v>
      </c>
      <c r="F1154" s="3">
        <v>192.0</v>
      </c>
      <c r="G1154" s="3">
        <v>3.0</v>
      </c>
      <c r="H1154" s="3" t="s">
        <v>1465</v>
      </c>
      <c r="I1154" s="6">
        <v>25.0</v>
      </c>
      <c r="J1154" s="6">
        <v>18.0</v>
      </c>
      <c r="K1154" s="6">
        <v>15.0</v>
      </c>
      <c r="L1154" s="6">
        <v>19.0</v>
      </c>
      <c r="M1154" s="6">
        <v>18.0</v>
      </c>
      <c r="N1154" s="6">
        <v>21.0</v>
      </c>
      <c r="O1154" s="6"/>
      <c r="P1154" s="6">
        <v>10.0</v>
      </c>
      <c r="Q1154" s="6">
        <v>23.0</v>
      </c>
    </row>
    <row r="1155" ht="15.75" customHeight="1">
      <c r="A1155" s="7">
        <v>5.370038E8</v>
      </c>
      <c r="B1155" s="6" t="s">
        <v>1333</v>
      </c>
      <c r="C1155" s="6" t="s">
        <v>1354</v>
      </c>
      <c r="D1155" s="3">
        <v>1.0</v>
      </c>
      <c r="E1155" s="3">
        <v>152.0</v>
      </c>
      <c r="F1155" s="3">
        <v>213.0</v>
      </c>
      <c r="G1155" s="3">
        <v>3.0</v>
      </c>
      <c r="H1155" s="3" t="s">
        <v>1465</v>
      </c>
      <c r="I1155" s="6">
        <v>26.0</v>
      </c>
      <c r="J1155" s="6">
        <v>19.0</v>
      </c>
      <c r="K1155" s="6">
        <v>14.0</v>
      </c>
      <c r="L1155" s="6">
        <v>19.0</v>
      </c>
      <c r="M1155" s="6">
        <v>15.0</v>
      </c>
      <c r="N1155" s="6">
        <v>32.0</v>
      </c>
      <c r="O1155" s="6"/>
      <c r="P1155" s="6">
        <v>8.0</v>
      </c>
      <c r="Q1155" s="6">
        <v>19.0</v>
      </c>
    </row>
    <row r="1156" ht="15.75" customHeight="1">
      <c r="A1156" s="7">
        <v>5.37003782E8</v>
      </c>
      <c r="B1156" s="6" t="s">
        <v>1333</v>
      </c>
      <c r="C1156" s="6" t="s">
        <v>1355</v>
      </c>
      <c r="D1156" s="3">
        <v>6.0</v>
      </c>
      <c r="E1156" s="3">
        <v>149.0</v>
      </c>
      <c r="F1156" s="3">
        <v>192.0</v>
      </c>
      <c r="G1156" s="3">
        <v>3.0</v>
      </c>
      <c r="H1156" s="3" t="s">
        <v>1465</v>
      </c>
      <c r="I1156" s="6">
        <v>24.0</v>
      </c>
      <c r="J1156" s="6">
        <v>20.0</v>
      </c>
      <c r="K1156" s="6">
        <v>13.0</v>
      </c>
      <c r="L1156" s="6">
        <v>20.0</v>
      </c>
      <c r="M1156" s="6">
        <v>17.0</v>
      </c>
      <c r="N1156" s="6">
        <v>23.0</v>
      </c>
      <c r="O1156" s="6"/>
      <c r="P1156" s="6">
        <v>11.0</v>
      </c>
      <c r="Q1156" s="6">
        <v>21.0</v>
      </c>
    </row>
    <row r="1157" ht="15.75" customHeight="1">
      <c r="A1157" s="7">
        <v>5.38000752E8</v>
      </c>
      <c r="B1157" s="6" t="s">
        <v>1356</v>
      </c>
      <c r="C1157" s="6" t="s">
        <v>1357</v>
      </c>
      <c r="D1157" s="3">
        <v>5.0</v>
      </c>
      <c r="E1157" s="3">
        <v>87.0</v>
      </c>
      <c r="F1157" s="3">
        <v>208.0</v>
      </c>
      <c r="G1157" s="3">
        <v>1.0</v>
      </c>
      <c r="H1157" s="3" t="s">
        <v>1468</v>
      </c>
      <c r="I1157" s="6">
        <v>14.0</v>
      </c>
      <c r="J1157" s="6">
        <v>18.0</v>
      </c>
      <c r="K1157" s="6">
        <v>0.0</v>
      </c>
      <c r="L1157" s="6">
        <v>0.0</v>
      </c>
      <c r="M1157" s="6">
        <v>8.0</v>
      </c>
      <c r="N1157" s="6">
        <v>21.0</v>
      </c>
      <c r="O1157" s="6"/>
      <c r="P1157" s="6">
        <v>13.0</v>
      </c>
      <c r="Q1157" s="6">
        <v>13.0</v>
      </c>
    </row>
    <row r="1158" ht="15.75" customHeight="1">
      <c r="A1158" s="7">
        <v>5.38000752E8</v>
      </c>
      <c r="B1158" s="6" t="s">
        <v>1356</v>
      </c>
      <c r="C1158" s="6" t="s">
        <v>1357</v>
      </c>
      <c r="D1158" s="3">
        <v>1.0</v>
      </c>
      <c r="E1158" s="3">
        <v>96.0</v>
      </c>
      <c r="F1158" s="3">
        <v>213.0</v>
      </c>
      <c r="G1158" s="3">
        <v>1.0</v>
      </c>
      <c r="H1158" s="3" t="s">
        <v>1468</v>
      </c>
      <c r="I1158" s="6">
        <v>20.0</v>
      </c>
      <c r="J1158" s="6">
        <v>18.0</v>
      </c>
      <c r="K1158" s="6">
        <v>0.0</v>
      </c>
      <c r="L1158" s="6">
        <v>16.0</v>
      </c>
      <c r="M1158" s="6">
        <v>13.0</v>
      </c>
      <c r="N1158" s="6">
        <v>0.0</v>
      </c>
      <c r="O1158" s="6"/>
      <c r="P1158" s="6">
        <v>13.0</v>
      </c>
      <c r="Q1158" s="6">
        <v>16.0</v>
      </c>
    </row>
    <row r="1159" ht="15.75" customHeight="1">
      <c r="A1159" s="7">
        <v>5.38000752E8</v>
      </c>
      <c r="B1159" s="6" t="s">
        <v>1356</v>
      </c>
      <c r="C1159" s="6" t="s">
        <v>1357</v>
      </c>
      <c r="D1159" s="3">
        <v>10.0</v>
      </c>
      <c r="E1159" s="3">
        <v>67.0</v>
      </c>
      <c r="F1159" s="3">
        <v>195.0</v>
      </c>
      <c r="G1159" s="3">
        <v>1.0</v>
      </c>
      <c r="H1159" s="3" t="s">
        <v>1468</v>
      </c>
      <c r="I1159" s="6">
        <v>0.0</v>
      </c>
      <c r="J1159" s="6">
        <v>17.0</v>
      </c>
      <c r="K1159" s="6">
        <v>0.0</v>
      </c>
      <c r="L1159" s="6">
        <v>0.0</v>
      </c>
      <c r="M1159" s="6">
        <v>7.0</v>
      </c>
      <c r="N1159" s="6">
        <v>17.0</v>
      </c>
      <c r="O1159" s="6"/>
      <c r="P1159" s="6">
        <v>13.0</v>
      </c>
      <c r="Q1159" s="6">
        <v>13.0</v>
      </c>
    </row>
    <row r="1160" ht="15.75" customHeight="1">
      <c r="A1160" s="7">
        <v>5.38000752E8</v>
      </c>
      <c r="B1160" s="6" t="s">
        <v>1356</v>
      </c>
      <c r="C1160" s="6" t="s">
        <v>1357</v>
      </c>
      <c r="D1160" s="3">
        <v>11.0</v>
      </c>
      <c r="E1160" s="3">
        <v>87.0</v>
      </c>
      <c r="F1160" s="3">
        <v>210.0</v>
      </c>
      <c r="G1160" s="3">
        <v>1.0</v>
      </c>
      <c r="H1160" s="3" t="s">
        <v>1468</v>
      </c>
      <c r="I1160" s="6">
        <v>15.0</v>
      </c>
      <c r="J1160" s="6">
        <v>17.0</v>
      </c>
      <c r="K1160" s="6">
        <v>0.0</v>
      </c>
      <c r="L1160" s="6">
        <v>0.0</v>
      </c>
      <c r="M1160" s="6">
        <v>6.0</v>
      </c>
      <c r="N1160" s="6">
        <v>23.0</v>
      </c>
      <c r="O1160" s="6"/>
      <c r="P1160" s="6">
        <v>14.0</v>
      </c>
      <c r="Q1160" s="6">
        <v>12.0</v>
      </c>
    </row>
    <row r="1161" ht="15.75" customHeight="1">
      <c r="A1161" s="7">
        <v>5.38000752E8</v>
      </c>
      <c r="B1161" s="6" t="s">
        <v>1356</v>
      </c>
      <c r="C1161" s="6" t="s">
        <v>1357</v>
      </c>
      <c r="D1161" s="3">
        <v>12.0</v>
      </c>
      <c r="E1161" s="3">
        <v>72.0</v>
      </c>
      <c r="F1161" s="3">
        <v>194.0</v>
      </c>
      <c r="G1161" s="3">
        <v>1.0</v>
      </c>
      <c r="H1161" s="3" t="s">
        <v>1468</v>
      </c>
      <c r="I1161" s="6">
        <v>13.0</v>
      </c>
      <c r="J1161" s="6">
        <v>18.0</v>
      </c>
      <c r="K1161" s="6">
        <v>0.0</v>
      </c>
      <c r="L1161" s="6">
        <v>0.0</v>
      </c>
      <c r="M1161" s="6">
        <v>8.0</v>
      </c>
      <c r="N1161" s="6">
        <v>19.0</v>
      </c>
      <c r="O1161" s="6"/>
      <c r="P1161" s="6">
        <v>14.0</v>
      </c>
      <c r="Q1161" s="6">
        <v>0.0</v>
      </c>
    </row>
    <row r="1162" ht="15.75" customHeight="1">
      <c r="A1162" s="7">
        <v>5.38000752E8</v>
      </c>
      <c r="B1162" s="6" t="s">
        <v>1356</v>
      </c>
      <c r="C1162" s="6" t="s">
        <v>1357</v>
      </c>
      <c r="D1162" s="3">
        <v>13.0</v>
      </c>
      <c r="E1162" s="3">
        <v>56.0</v>
      </c>
      <c r="F1162" s="3">
        <v>212.0</v>
      </c>
      <c r="G1162" s="3">
        <v>1.0</v>
      </c>
      <c r="H1162" s="3" t="s">
        <v>1468</v>
      </c>
      <c r="I1162" s="6">
        <v>0.0</v>
      </c>
      <c r="J1162" s="6">
        <v>18.0</v>
      </c>
      <c r="K1162" s="6">
        <v>0.0</v>
      </c>
      <c r="L1162" s="6">
        <v>0.0</v>
      </c>
      <c r="M1162" s="6">
        <v>9.0</v>
      </c>
      <c r="N1162" s="6">
        <v>22.0</v>
      </c>
      <c r="O1162" s="6"/>
      <c r="P1162" s="6">
        <v>7.0</v>
      </c>
      <c r="Q1162" s="6">
        <v>0.0</v>
      </c>
    </row>
    <row r="1163" ht="15.75" customHeight="1">
      <c r="A1163" s="7">
        <v>5.38000752E8</v>
      </c>
      <c r="B1163" s="6" t="s">
        <v>1356</v>
      </c>
      <c r="C1163" s="6" t="s">
        <v>1357</v>
      </c>
      <c r="D1163" s="3">
        <v>14.0</v>
      </c>
      <c r="E1163" s="3">
        <v>75.0</v>
      </c>
      <c r="F1163" s="3">
        <v>196.0</v>
      </c>
      <c r="G1163" s="3">
        <v>1.0</v>
      </c>
      <c r="H1163" s="3" t="s">
        <v>1468</v>
      </c>
      <c r="I1163" s="6">
        <v>0.0</v>
      </c>
      <c r="J1163" s="6">
        <v>18.0</v>
      </c>
      <c r="K1163" s="6">
        <v>0.0</v>
      </c>
      <c r="L1163" s="6">
        <v>0.0</v>
      </c>
      <c r="M1163" s="6">
        <v>10.0</v>
      </c>
      <c r="N1163" s="6">
        <v>18.0</v>
      </c>
      <c r="O1163" s="6"/>
      <c r="P1163" s="6">
        <v>14.0</v>
      </c>
      <c r="Q1163" s="6">
        <v>15.0</v>
      </c>
    </row>
    <row r="1164" ht="15.75" customHeight="1">
      <c r="A1164" s="7">
        <v>5.38000752E8</v>
      </c>
      <c r="B1164" s="6" t="s">
        <v>1356</v>
      </c>
      <c r="C1164" s="6" t="s">
        <v>1357</v>
      </c>
      <c r="D1164" s="3">
        <v>15.0</v>
      </c>
      <c r="E1164" s="3">
        <v>86.0</v>
      </c>
      <c r="F1164" s="3">
        <v>210.0</v>
      </c>
      <c r="G1164" s="3">
        <v>1.0</v>
      </c>
      <c r="H1164" s="3" t="s">
        <v>1468</v>
      </c>
      <c r="I1164" s="6">
        <v>13.0</v>
      </c>
      <c r="J1164" s="6">
        <v>18.0</v>
      </c>
      <c r="K1164" s="6">
        <v>0.0</v>
      </c>
      <c r="L1164" s="6">
        <v>17.0</v>
      </c>
      <c r="M1164" s="6">
        <v>9.0</v>
      </c>
      <c r="N1164" s="6">
        <v>20.0</v>
      </c>
      <c r="O1164" s="6"/>
      <c r="P1164" s="6">
        <v>9.0</v>
      </c>
      <c r="Q1164" s="6">
        <v>0.0</v>
      </c>
    </row>
    <row r="1165" ht="15.75" customHeight="1">
      <c r="A1165" s="7">
        <v>5.38000752E8</v>
      </c>
      <c r="B1165" s="6" t="s">
        <v>1356</v>
      </c>
      <c r="C1165" s="6" t="s">
        <v>1357</v>
      </c>
      <c r="D1165" s="3">
        <v>16.0</v>
      </c>
      <c r="E1165" s="3">
        <v>27.0</v>
      </c>
      <c r="F1165" s="3">
        <v>182.0</v>
      </c>
      <c r="G1165" s="3">
        <v>1.0</v>
      </c>
      <c r="H1165" s="3" t="s">
        <v>1468</v>
      </c>
      <c r="I1165" s="6">
        <v>0.0</v>
      </c>
      <c r="J1165" s="6">
        <v>0.0</v>
      </c>
      <c r="K1165" s="6">
        <v>0.0</v>
      </c>
      <c r="L1165" s="6">
        <v>0.0</v>
      </c>
      <c r="M1165" s="6">
        <v>7.0</v>
      </c>
      <c r="N1165" s="6">
        <v>20.0</v>
      </c>
      <c r="O1165" s="6"/>
      <c r="P1165" s="6">
        <v>0.0</v>
      </c>
      <c r="Q1165" s="6">
        <v>0.0</v>
      </c>
    </row>
    <row r="1166" ht="15.75" customHeight="1">
      <c r="A1166" s="7">
        <v>5.38000752E8</v>
      </c>
      <c r="B1166" s="6" t="s">
        <v>1356</v>
      </c>
      <c r="C1166" s="6" t="s">
        <v>1357</v>
      </c>
      <c r="D1166" s="3">
        <v>17.0</v>
      </c>
      <c r="E1166" s="3">
        <v>101.0</v>
      </c>
      <c r="F1166" s="3">
        <v>208.0</v>
      </c>
      <c r="G1166" s="3">
        <v>1.0</v>
      </c>
      <c r="H1166" s="3" t="s">
        <v>1468</v>
      </c>
      <c r="I1166" s="6">
        <v>14.0</v>
      </c>
      <c r="J1166" s="6">
        <v>17.0</v>
      </c>
      <c r="K1166" s="6">
        <v>0.0</v>
      </c>
      <c r="L1166" s="6">
        <v>18.0</v>
      </c>
      <c r="M1166" s="6">
        <v>9.0</v>
      </c>
      <c r="N1166" s="6">
        <v>19.0</v>
      </c>
      <c r="O1166" s="6"/>
      <c r="P1166" s="6">
        <v>13.0</v>
      </c>
      <c r="Q1166" s="6">
        <v>11.0</v>
      </c>
    </row>
    <row r="1167" ht="15.75" customHeight="1">
      <c r="A1167" s="7">
        <v>5.38000752E8</v>
      </c>
      <c r="B1167" s="6" t="s">
        <v>1356</v>
      </c>
      <c r="C1167" s="6" t="s">
        <v>1357</v>
      </c>
      <c r="D1167" s="3">
        <v>18.0</v>
      </c>
      <c r="E1167" s="3">
        <v>82.0</v>
      </c>
      <c r="F1167" s="3">
        <v>206.0</v>
      </c>
      <c r="G1167" s="3">
        <v>1.0</v>
      </c>
      <c r="H1167" s="3" t="s">
        <v>1468</v>
      </c>
      <c r="I1167" s="6">
        <v>12.0</v>
      </c>
      <c r="J1167" s="6">
        <v>17.0</v>
      </c>
      <c r="K1167" s="6">
        <v>0.0</v>
      </c>
      <c r="L1167" s="6">
        <v>17.0</v>
      </c>
      <c r="M1167" s="6">
        <v>5.0</v>
      </c>
      <c r="N1167" s="6">
        <v>19.0</v>
      </c>
      <c r="O1167" s="6"/>
      <c r="P1167" s="6">
        <v>12.0</v>
      </c>
      <c r="Q1167" s="6">
        <v>0.0</v>
      </c>
    </row>
    <row r="1168" ht="15.75" customHeight="1">
      <c r="A1168" s="7">
        <v>5.38000752E8</v>
      </c>
      <c r="B1168" s="6" t="s">
        <v>1356</v>
      </c>
      <c r="C1168" s="6" t="s">
        <v>1357</v>
      </c>
      <c r="D1168" s="3">
        <v>19.0</v>
      </c>
      <c r="E1168" s="3">
        <v>58.0</v>
      </c>
      <c r="F1168" s="3">
        <v>208.0</v>
      </c>
      <c r="G1168" s="3">
        <v>1.0</v>
      </c>
      <c r="H1168" s="3" t="s">
        <v>1468</v>
      </c>
      <c r="I1168" s="6">
        <v>13.0</v>
      </c>
      <c r="J1168" s="6">
        <v>19.0</v>
      </c>
      <c r="K1168" s="6">
        <v>0.0</v>
      </c>
      <c r="L1168" s="6">
        <v>0.0</v>
      </c>
      <c r="M1168" s="6">
        <v>3.0</v>
      </c>
      <c r="N1168" s="6">
        <v>0.0</v>
      </c>
      <c r="O1168" s="6"/>
      <c r="P1168" s="6">
        <v>13.0</v>
      </c>
      <c r="Q1168" s="6">
        <v>10.0</v>
      </c>
    </row>
    <row r="1169" ht="15.75" customHeight="1">
      <c r="A1169" s="7">
        <v>5.38000752E8</v>
      </c>
      <c r="B1169" s="6" t="s">
        <v>1356</v>
      </c>
      <c r="C1169" s="6" t="s">
        <v>1357</v>
      </c>
      <c r="D1169" s="3">
        <v>2.0</v>
      </c>
      <c r="E1169" s="3">
        <v>109.0</v>
      </c>
      <c r="F1169" s="3">
        <v>197.0</v>
      </c>
      <c r="G1169" s="3">
        <v>1.0</v>
      </c>
      <c r="H1169" s="3" t="s">
        <v>1468</v>
      </c>
      <c r="I1169" s="6">
        <v>0.0</v>
      </c>
      <c r="J1169" s="6">
        <v>17.0</v>
      </c>
      <c r="K1169" s="6">
        <v>0.0</v>
      </c>
      <c r="L1169" s="6">
        <v>18.0</v>
      </c>
      <c r="M1169" s="6">
        <v>20.0</v>
      </c>
      <c r="N1169" s="6">
        <v>23.0</v>
      </c>
      <c r="O1169" s="6"/>
      <c r="P1169" s="6">
        <v>13.0</v>
      </c>
      <c r="Q1169" s="6">
        <v>18.0</v>
      </c>
    </row>
    <row r="1170" ht="15.75" customHeight="1">
      <c r="A1170" s="7">
        <v>5.38000752E8</v>
      </c>
      <c r="B1170" s="6" t="s">
        <v>1356</v>
      </c>
      <c r="C1170" s="6" t="s">
        <v>1357</v>
      </c>
      <c r="D1170" s="3">
        <v>20.0</v>
      </c>
      <c r="E1170" s="3">
        <v>87.0</v>
      </c>
      <c r="F1170" s="3">
        <v>207.0</v>
      </c>
      <c r="G1170" s="3">
        <v>1.0</v>
      </c>
      <c r="H1170" s="3" t="s">
        <v>1468</v>
      </c>
      <c r="I1170" s="6">
        <v>0.0</v>
      </c>
      <c r="J1170" s="6">
        <v>20.0</v>
      </c>
      <c r="K1170" s="6">
        <v>0.0</v>
      </c>
      <c r="L1170" s="6">
        <v>17.0</v>
      </c>
      <c r="M1170" s="6">
        <v>9.0</v>
      </c>
      <c r="N1170" s="6">
        <v>16.0</v>
      </c>
      <c r="O1170" s="6"/>
      <c r="P1170" s="6">
        <v>12.0</v>
      </c>
      <c r="Q1170" s="6">
        <v>13.0</v>
      </c>
    </row>
    <row r="1171" ht="15.75" customHeight="1">
      <c r="A1171" s="7">
        <v>5.38000752E8</v>
      </c>
      <c r="B1171" s="6" t="s">
        <v>1356</v>
      </c>
      <c r="C1171" s="6" t="s">
        <v>1357</v>
      </c>
      <c r="D1171" s="3">
        <v>21.0</v>
      </c>
      <c r="E1171" s="3">
        <v>62.0</v>
      </c>
      <c r="F1171" s="3">
        <v>209.0</v>
      </c>
      <c r="G1171" s="3">
        <v>1.0</v>
      </c>
      <c r="H1171" s="3" t="s">
        <v>1468</v>
      </c>
      <c r="I1171" s="6">
        <v>12.0</v>
      </c>
      <c r="J1171" s="6">
        <v>19.0</v>
      </c>
      <c r="K1171" s="6">
        <v>0.0</v>
      </c>
      <c r="L1171" s="6">
        <v>0.0</v>
      </c>
      <c r="M1171" s="6">
        <v>5.0</v>
      </c>
      <c r="N1171" s="6">
        <v>15.0</v>
      </c>
      <c r="O1171" s="6"/>
      <c r="P1171" s="6">
        <v>11.0</v>
      </c>
      <c r="Q1171" s="6">
        <v>0.0</v>
      </c>
    </row>
    <row r="1172" ht="15.75" customHeight="1">
      <c r="A1172" s="7">
        <v>5.38000752E8</v>
      </c>
      <c r="B1172" s="6" t="s">
        <v>1356</v>
      </c>
      <c r="C1172" s="6" t="s">
        <v>1357</v>
      </c>
      <c r="D1172" s="3">
        <v>3.0</v>
      </c>
      <c r="E1172" s="3">
        <v>57.0</v>
      </c>
      <c r="F1172" s="3">
        <v>182.0</v>
      </c>
      <c r="G1172" s="3">
        <v>1.0</v>
      </c>
      <c r="H1172" s="3" t="s">
        <v>1468</v>
      </c>
      <c r="I1172" s="6">
        <v>0.0</v>
      </c>
      <c r="J1172" s="6">
        <v>18.0</v>
      </c>
      <c r="K1172" s="6">
        <v>0.0</v>
      </c>
      <c r="L1172" s="6">
        <v>15.0</v>
      </c>
      <c r="M1172" s="6">
        <v>9.0</v>
      </c>
      <c r="N1172" s="6">
        <v>0.0</v>
      </c>
      <c r="O1172" s="6"/>
      <c r="P1172" s="6">
        <v>0.0</v>
      </c>
      <c r="Q1172" s="6">
        <v>15.0</v>
      </c>
    </row>
    <row r="1173" ht="15.75" customHeight="1">
      <c r="A1173" s="7">
        <v>5.38000752E8</v>
      </c>
      <c r="B1173" s="6" t="s">
        <v>1356</v>
      </c>
      <c r="C1173" s="6" t="s">
        <v>1357</v>
      </c>
      <c r="D1173" s="3">
        <v>6.0</v>
      </c>
      <c r="E1173" s="3">
        <v>64.0</v>
      </c>
      <c r="F1173" s="3">
        <v>192.0</v>
      </c>
      <c r="G1173" s="3">
        <v>1.0</v>
      </c>
      <c r="H1173" s="3" t="s">
        <v>1468</v>
      </c>
      <c r="I1173" s="6">
        <v>0.0</v>
      </c>
      <c r="J1173" s="6">
        <v>18.0</v>
      </c>
      <c r="K1173" s="6">
        <v>0.0</v>
      </c>
      <c r="L1173" s="6">
        <v>17.0</v>
      </c>
      <c r="M1173" s="6">
        <v>9.0</v>
      </c>
      <c r="N1173" s="6">
        <v>0.0</v>
      </c>
      <c r="O1173" s="6"/>
      <c r="P1173" s="6">
        <v>9.0</v>
      </c>
      <c r="Q1173" s="6">
        <v>11.0</v>
      </c>
    </row>
    <row r="1174" ht="15.75" customHeight="1">
      <c r="A1174" s="7">
        <v>5.38000752E8</v>
      </c>
      <c r="B1174" s="6" t="s">
        <v>1356</v>
      </c>
      <c r="C1174" s="6" t="s">
        <v>1357</v>
      </c>
      <c r="D1174" s="3">
        <v>4.0</v>
      </c>
      <c r="E1174" s="3">
        <v>79.0</v>
      </c>
      <c r="F1174" s="3">
        <v>166.0</v>
      </c>
      <c r="G1174" s="3">
        <v>1.0</v>
      </c>
      <c r="H1174" s="3" t="s">
        <v>1468</v>
      </c>
      <c r="I1174" s="6">
        <v>19.0</v>
      </c>
      <c r="J1174" s="6">
        <v>0.0</v>
      </c>
      <c r="K1174" s="6">
        <v>0.0</v>
      </c>
      <c r="L1174" s="6">
        <v>17.0</v>
      </c>
      <c r="M1174" s="6">
        <v>12.0</v>
      </c>
      <c r="N1174" s="6">
        <v>17.0</v>
      </c>
      <c r="O1174" s="6"/>
      <c r="P1174" s="6">
        <v>0.0</v>
      </c>
      <c r="Q1174" s="6">
        <v>14.0</v>
      </c>
    </row>
    <row r="1175" ht="15.75" customHeight="1">
      <c r="A1175" s="7">
        <v>5.38000752E8</v>
      </c>
      <c r="B1175" s="6" t="s">
        <v>1356</v>
      </c>
      <c r="C1175" s="6" t="s">
        <v>1357</v>
      </c>
      <c r="D1175" s="3">
        <v>9.0</v>
      </c>
      <c r="E1175" s="3">
        <v>93.0</v>
      </c>
      <c r="F1175" s="3">
        <v>211.0</v>
      </c>
      <c r="G1175" s="3">
        <v>1.0</v>
      </c>
      <c r="H1175" s="3" t="s">
        <v>1468</v>
      </c>
      <c r="I1175" s="6">
        <v>17.0</v>
      </c>
      <c r="J1175" s="6">
        <v>18.0</v>
      </c>
      <c r="K1175" s="6">
        <v>0.0</v>
      </c>
      <c r="L1175" s="6">
        <v>0.0</v>
      </c>
      <c r="M1175" s="6">
        <v>10.0</v>
      </c>
      <c r="N1175" s="6">
        <v>23.0</v>
      </c>
      <c r="O1175" s="6"/>
      <c r="P1175" s="6">
        <v>13.0</v>
      </c>
      <c r="Q1175" s="6">
        <v>12.0</v>
      </c>
    </row>
    <row r="1176" ht="15.75" customHeight="1">
      <c r="A1176" s="7">
        <v>5.38000752E8</v>
      </c>
      <c r="B1176" s="6" t="s">
        <v>1356</v>
      </c>
      <c r="C1176" s="6" t="s">
        <v>1357</v>
      </c>
      <c r="D1176" s="3">
        <v>7.0</v>
      </c>
      <c r="E1176" s="3">
        <v>38.0</v>
      </c>
      <c r="F1176" s="3">
        <v>206.0</v>
      </c>
      <c r="G1176" s="3">
        <v>1.0</v>
      </c>
      <c r="H1176" s="3" t="s">
        <v>1468</v>
      </c>
      <c r="I1176" s="6">
        <v>0.0</v>
      </c>
      <c r="J1176" s="6">
        <v>17.0</v>
      </c>
      <c r="K1176" s="6">
        <v>0.0</v>
      </c>
      <c r="L1176" s="6">
        <v>0.0</v>
      </c>
      <c r="M1176" s="6">
        <v>8.0</v>
      </c>
      <c r="N1176" s="6">
        <v>0.0</v>
      </c>
      <c r="O1176" s="6"/>
      <c r="P1176" s="6">
        <v>13.0</v>
      </c>
      <c r="Q1176" s="6">
        <v>0.0</v>
      </c>
    </row>
    <row r="1177" ht="15.75" customHeight="1">
      <c r="A1177" s="7">
        <v>5.38000752E8</v>
      </c>
      <c r="B1177" s="6" t="s">
        <v>1356</v>
      </c>
      <c r="C1177" s="6" t="s">
        <v>1357</v>
      </c>
      <c r="D1177" s="3">
        <v>8.0</v>
      </c>
      <c r="E1177" s="3">
        <v>66.0</v>
      </c>
      <c r="F1177" s="3">
        <v>190.0</v>
      </c>
      <c r="G1177" s="3">
        <v>1.0</v>
      </c>
      <c r="H1177" s="3" t="s">
        <v>1468</v>
      </c>
      <c r="I1177" s="6">
        <v>0.0</v>
      </c>
      <c r="J1177" s="6">
        <v>18.0</v>
      </c>
      <c r="K1177" s="6">
        <v>0.0</v>
      </c>
      <c r="L1177" s="6">
        <v>16.0</v>
      </c>
      <c r="M1177" s="6">
        <v>9.0</v>
      </c>
      <c r="N1177" s="6">
        <v>0.0</v>
      </c>
      <c r="O1177" s="6"/>
      <c r="P1177" s="6">
        <v>12.0</v>
      </c>
      <c r="Q1177" s="6">
        <v>11.0</v>
      </c>
    </row>
    <row r="1178" ht="15.75" customHeight="1">
      <c r="A1178" s="7">
        <v>5.38001594E8</v>
      </c>
      <c r="B1178" s="6" t="s">
        <v>1356</v>
      </c>
      <c r="C1178" s="6" t="s">
        <v>1358</v>
      </c>
      <c r="D1178" s="3">
        <v>1.0</v>
      </c>
      <c r="E1178" s="3">
        <v>179.0</v>
      </c>
      <c r="F1178" s="3">
        <v>213.0</v>
      </c>
      <c r="G1178" s="3">
        <v>4.0</v>
      </c>
      <c r="H1178" s="3" t="s">
        <v>1466</v>
      </c>
      <c r="I1178" s="6">
        <v>27.0</v>
      </c>
      <c r="J1178" s="6">
        <v>21.0</v>
      </c>
      <c r="K1178" s="6">
        <v>18.0</v>
      </c>
      <c r="L1178" s="6">
        <v>20.0</v>
      </c>
      <c r="M1178" s="6">
        <v>21.0</v>
      </c>
      <c r="N1178" s="6">
        <v>33.0</v>
      </c>
      <c r="O1178" s="6"/>
      <c r="P1178" s="6">
        <v>14.0</v>
      </c>
      <c r="Q1178" s="6">
        <v>25.0</v>
      </c>
    </row>
    <row r="1179" ht="15.75" customHeight="1">
      <c r="A1179" s="7">
        <v>5.38002397E8</v>
      </c>
      <c r="B1179" s="6" t="s">
        <v>1356</v>
      </c>
      <c r="C1179" s="6" t="s">
        <v>1359</v>
      </c>
      <c r="D1179" s="3">
        <v>2.0</v>
      </c>
      <c r="E1179" s="3">
        <v>69.0</v>
      </c>
      <c r="F1179" s="3">
        <v>197.0</v>
      </c>
      <c r="G1179" s="3">
        <v>1.0</v>
      </c>
      <c r="H1179" s="3" t="s">
        <v>1468</v>
      </c>
      <c r="I1179" s="6">
        <v>21.0</v>
      </c>
      <c r="J1179" s="6">
        <v>11.0</v>
      </c>
      <c r="K1179" s="6">
        <v>0.0</v>
      </c>
      <c r="L1179" s="6">
        <v>16.0</v>
      </c>
      <c r="M1179" s="6">
        <v>13.0</v>
      </c>
      <c r="N1179" s="6">
        <v>0.0</v>
      </c>
      <c r="O1179" s="6"/>
      <c r="P1179" s="6">
        <v>8.0</v>
      </c>
      <c r="Q1179" s="6">
        <v>0.0</v>
      </c>
    </row>
    <row r="1180" ht="15.75" customHeight="1">
      <c r="A1180" s="7">
        <v>5.38001604E8</v>
      </c>
      <c r="B1180" s="6" t="s">
        <v>1356</v>
      </c>
      <c r="C1180" s="6" t="s">
        <v>1360</v>
      </c>
      <c r="D1180" s="3">
        <v>6.0</v>
      </c>
      <c r="E1180" s="3">
        <v>144.0</v>
      </c>
      <c r="F1180" s="3">
        <v>192.0</v>
      </c>
      <c r="G1180" s="3">
        <v>3.0</v>
      </c>
      <c r="H1180" s="3" t="s">
        <v>1465</v>
      </c>
      <c r="I1180" s="6">
        <v>23.0</v>
      </c>
      <c r="J1180" s="6">
        <v>17.0</v>
      </c>
      <c r="K1180" s="6">
        <v>13.0</v>
      </c>
      <c r="L1180" s="6">
        <v>19.0</v>
      </c>
      <c r="M1180" s="6">
        <v>15.0</v>
      </c>
      <c r="N1180" s="6">
        <v>25.0</v>
      </c>
      <c r="O1180" s="6"/>
      <c r="P1180" s="6">
        <v>14.0</v>
      </c>
      <c r="Q1180" s="6">
        <v>18.0</v>
      </c>
    </row>
    <row r="1181" ht="15.75" customHeight="1">
      <c r="A1181" s="7">
        <v>5.38000939E8</v>
      </c>
      <c r="B1181" s="6" t="s">
        <v>1356</v>
      </c>
      <c r="C1181" s="6" t="s">
        <v>1361</v>
      </c>
      <c r="D1181" s="3">
        <v>1.0</v>
      </c>
      <c r="E1181" s="3">
        <v>86.0</v>
      </c>
      <c r="F1181" s="3">
        <v>213.0</v>
      </c>
      <c r="G1181" s="3">
        <v>1.0</v>
      </c>
      <c r="H1181" s="3" t="s">
        <v>1468</v>
      </c>
      <c r="I1181" s="6">
        <v>0.0</v>
      </c>
      <c r="J1181" s="6">
        <v>16.0</v>
      </c>
      <c r="K1181" s="6">
        <v>8.0</v>
      </c>
      <c r="L1181" s="6">
        <v>17.0</v>
      </c>
      <c r="M1181" s="6">
        <v>17.0</v>
      </c>
      <c r="N1181" s="6">
        <v>0.0</v>
      </c>
      <c r="O1181" s="6"/>
      <c r="P1181" s="6">
        <v>11.0</v>
      </c>
      <c r="Q1181" s="6">
        <v>17.0</v>
      </c>
    </row>
    <row r="1182" ht="15.75" customHeight="1">
      <c r="A1182" s="7">
        <v>5.38002421E8</v>
      </c>
      <c r="B1182" s="6" t="s">
        <v>1356</v>
      </c>
      <c r="C1182" s="6" t="s">
        <v>1362</v>
      </c>
      <c r="D1182" s="3">
        <v>2.0</v>
      </c>
      <c r="E1182" s="3">
        <v>95.0</v>
      </c>
      <c r="F1182" s="3">
        <v>197.0</v>
      </c>
      <c r="G1182" s="3">
        <v>1.0</v>
      </c>
      <c r="H1182" s="3" t="s">
        <v>1468</v>
      </c>
      <c r="I1182" s="6">
        <v>0.0</v>
      </c>
      <c r="J1182" s="6">
        <v>13.0</v>
      </c>
      <c r="K1182" s="6">
        <v>14.0</v>
      </c>
      <c r="L1182" s="6">
        <v>20.0</v>
      </c>
      <c r="M1182" s="6">
        <v>16.0</v>
      </c>
      <c r="N1182" s="6">
        <v>0.0</v>
      </c>
      <c r="O1182" s="6"/>
      <c r="P1182" s="6">
        <v>10.0</v>
      </c>
      <c r="Q1182" s="6">
        <v>22.0</v>
      </c>
    </row>
    <row r="1183" ht="15.75" customHeight="1">
      <c r="A1183" s="7">
        <v>5.3800182E8</v>
      </c>
      <c r="B1183" s="6" t="s">
        <v>1356</v>
      </c>
      <c r="C1183" s="6" t="s">
        <v>1363</v>
      </c>
      <c r="D1183" s="3">
        <v>2.0</v>
      </c>
      <c r="E1183" s="3">
        <v>157.0</v>
      </c>
      <c r="F1183" s="3">
        <v>197.0</v>
      </c>
      <c r="G1183" s="3">
        <v>1.0</v>
      </c>
      <c r="H1183" s="3" t="s">
        <v>1468</v>
      </c>
      <c r="I1183" s="6">
        <v>31.0</v>
      </c>
      <c r="J1183" s="6">
        <v>21.0</v>
      </c>
      <c r="K1183" s="6">
        <v>18.0</v>
      </c>
      <c r="L1183" s="6">
        <v>22.0</v>
      </c>
      <c r="M1183" s="6">
        <v>22.0</v>
      </c>
      <c r="N1183" s="6">
        <v>0.0</v>
      </c>
      <c r="O1183" s="6"/>
      <c r="P1183" s="6">
        <v>14.0</v>
      </c>
      <c r="Q1183" s="6">
        <v>29.0</v>
      </c>
    </row>
    <row r="1184" ht="15.75" customHeight="1">
      <c r="A1184" s="7">
        <v>5.38001097E8</v>
      </c>
      <c r="B1184" s="6" t="s">
        <v>1356</v>
      </c>
      <c r="C1184" s="6" t="s">
        <v>1364</v>
      </c>
      <c r="D1184" s="3">
        <v>2.0</v>
      </c>
      <c r="E1184" s="3">
        <v>158.0</v>
      </c>
      <c r="F1184" s="3">
        <v>197.0</v>
      </c>
      <c r="G1184" s="3">
        <v>1.0</v>
      </c>
      <c r="H1184" s="3" t="s">
        <v>1468</v>
      </c>
      <c r="I1184" s="6">
        <v>27.0</v>
      </c>
      <c r="J1184" s="6">
        <v>20.0</v>
      </c>
      <c r="K1184" s="6">
        <v>0.0</v>
      </c>
      <c r="L1184" s="6">
        <v>20.0</v>
      </c>
      <c r="M1184" s="6">
        <v>19.0</v>
      </c>
      <c r="N1184" s="6">
        <v>33.0</v>
      </c>
      <c r="O1184" s="6"/>
      <c r="P1184" s="6">
        <v>13.0</v>
      </c>
      <c r="Q1184" s="6">
        <v>26.0</v>
      </c>
    </row>
    <row r="1185" ht="15.75" customHeight="1">
      <c r="A1185" s="7">
        <v>5.38001844E8</v>
      </c>
      <c r="B1185" s="6" t="s">
        <v>1356</v>
      </c>
      <c r="C1185" s="6" t="s">
        <v>1365</v>
      </c>
      <c r="D1185" s="3">
        <v>2.0</v>
      </c>
      <c r="E1185" s="3">
        <v>173.0</v>
      </c>
      <c r="F1185" s="3">
        <v>197.0</v>
      </c>
      <c r="G1185" s="3">
        <v>4.0</v>
      </c>
      <c r="H1185" s="3" t="s">
        <v>1466</v>
      </c>
      <c r="I1185" s="6">
        <v>29.0</v>
      </c>
      <c r="J1185" s="6">
        <v>19.0</v>
      </c>
      <c r="K1185" s="6">
        <v>17.0</v>
      </c>
      <c r="L1185" s="6">
        <v>21.0</v>
      </c>
      <c r="M1185" s="6">
        <v>18.0</v>
      </c>
      <c r="N1185" s="6">
        <v>29.0</v>
      </c>
      <c r="O1185" s="6"/>
      <c r="P1185" s="6">
        <v>14.0</v>
      </c>
      <c r="Q1185" s="6">
        <v>26.0</v>
      </c>
    </row>
    <row r="1186" ht="15.75" customHeight="1">
      <c r="A1186" s="7">
        <v>5.38001788E8</v>
      </c>
      <c r="B1186" s="6" t="s">
        <v>1356</v>
      </c>
      <c r="C1186" s="6" t="s">
        <v>1366</v>
      </c>
      <c r="D1186" s="3">
        <v>2.0</v>
      </c>
      <c r="E1186" s="3">
        <v>162.0</v>
      </c>
      <c r="F1186" s="3">
        <v>197.0</v>
      </c>
      <c r="G1186" s="3">
        <v>3.0</v>
      </c>
      <c r="H1186" s="3" t="s">
        <v>1465</v>
      </c>
      <c r="I1186" s="6">
        <v>28.0</v>
      </c>
      <c r="J1186" s="6">
        <v>21.0</v>
      </c>
      <c r="K1186" s="6">
        <v>14.0</v>
      </c>
      <c r="L1186" s="6">
        <v>20.0</v>
      </c>
      <c r="M1186" s="6">
        <v>17.0</v>
      </c>
      <c r="N1186" s="6">
        <v>25.0</v>
      </c>
      <c r="O1186" s="6"/>
      <c r="P1186" s="6">
        <v>14.0</v>
      </c>
      <c r="Q1186" s="6">
        <v>23.0</v>
      </c>
    </row>
    <row r="1187" ht="15.75" customHeight="1">
      <c r="A1187" s="7">
        <v>5.38001763E8</v>
      </c>
      <c r="B1187" s="6" t="s">
        <v>1356</v>
      </c>
      <c r="C1187" s="6" t="s">
        <v>1367</v>
      </c>
      <c r="D1187" s="3">
        <v>1.0</v>
      </c>
      <c r="E1187" s="3">
        <v>94.0</v>
      </c>
      <c r="F1187" s="3">
        <v>213.0</v>
      </c>
      <c r="G1187" s="3">
        <v>1.0</v>
      </c>
      <c r="H1187" s="3" t="s">
        <v>1468</v>
      </c>
      <c r="I1187" s="6">
        <v>23.0</v>
      </c>
      <c r="J1187" s="6">
        <v>16.0</v>
      </c>
      <c r="K1187" s="6">
        <v>0.0</v>
      </c>
      <c r="L1187" s="6">
        <v>15.0</v>
      </c>
      <c r="M1187" s="6">
        <v>14.0</v>
      </c>
      <c r="N1187" s="6">
        <v>0.0</v>
      </c>
      <c r="O1187" s="6"/>
      <c r="P1187" s="6">
        <v>10.0</v>
      </c>
      <c r="Q1187" s="6">
        <v>16.0</v>
      </c>
    </row>
    <row r="1188" ht="15.75" customHeight="1">
      <c r="A1188" s="7">
        <v>5.38001805E8</v>
      </c>
      <c r="B1188" s="6" t="s">
        <v>1356</v>
      </c>
      <c r="C1188" s="6" t="s">
        <v>1368</v>
      </c>
      <c r="D1188" s="3">
        <v>1.0</v>
      </c>
      <c r="E1188" s="3">
        <v>155.0</v>
      </c>
      <c r="F1188" s="3">
        <v>213.0</v>
      </c>
      <c r="G1188" s="3">
        <v>3.0</v>
      </c>
      <c r="H1188" s="3" t="s">
        <v>1465</v>
      </c>
      <c r="I1188" s="6">
        <v>23.0</v>
      </c>
      <c r="J1188" s="6">
        <v>17.0</v>
      </c>
      <c r="K1188" s="6">
        <v>13.0</v>
      </c>
      <c r="L1188" s="6">
        <v>19.0</v>
      </c>
      <c r="M1188" s="6">
        <v>16.0</v>
      </c>
      <c r="N1188" s="6">
        <v>35.0</v>
      </c>
      <c r="O1188" s="6"/>
      <c r="P1188" s="6">
        <v>13.0</v>
      </c>
      <c r="Q1188" s="6">
        <v>19.0</v>
      </c>
    </row>
    <row r="1189" ht="15.75" customHeight="1">
      <c r="A1189" s="7">
        <v>5.38000978E8</v>
      </c>
      <c r="B1189" s="6" t="s">
        <v>1356</v>
      </c>
      <c r="C1189" s="6" t="s">
        <v>1369</v>
      </c>
      <c r="D1189" s="3">
        <v>2.0</v>
      </c>
      <c r="E1189" s="3">
        <v>148.0</v>
      </c>
      <c r="F1189" s="3">
        <v>197.0</v>
      </c>
      <c r="G1189" s="3">
        <v>3.0</v>
      </c>
      <c r="H1189" s="3" t="s">
        <v>1465</v>
      </c>
      <c r="I1189" s="6">
        <v>25.0</v>
      </c>
      <c r="J1189" s="6">
        <v>18.0</v>
      </c>
      <c r="K1189" s="6">
        <v>14.0</v>
      </c>
      <c r="L1189" s="6">
        <v>19.0</v>
      </c>
      <c r="M1189" s="6">
        <v>14.0</v>
      </c>
      <c r="N1189" s="6">
        <v>26.0</v>
      </c>
      <c r="O1189" s="6"/>
      <c r="P1189" s="6">
        <v>14.0</v>
      </c>
      <c r="Q1189" s="6">
        <v>18.0</v>
      </c>
    </row>
    <row r="1190" ht="15.75" customHeight="1">
      <c r="A1190" s="7">
        <v>5.38001851E8</v>
      </c>
      <c r="B1190" s="6" t="s">
        <v>1356</v>
      </c>
      <c r="C1190" s="6" t="s">
        <v>1370</v>
      </c>
      <c r="D1190" s="3">
        <v>2.0</v>
      </c>
      <c r="E1190" s="3">
        <v>153.0</v>
      </c>
      <c r="F1190" s="3">
        <v>197.0</v>
      </c>
      <c r="G1190" s="3">
        <v>3.0</v>
      </c>
      <c r="H1190" s="3" t="s">
        <v>1465</v>
      </c>
      <c r="I1190" s="6">
        <v>24.0</v>
      </c>
      <c r="J1190" s="6">
        <v>16.0</v>
      </c>
      <c r="K1190" s="6">
        <v>14.0</v>
      </c>
      <c r="L1190" s="6">
        <v>20.0</v>
      </c>
      <c r="M1190" s="6">
        <v>18.0</v>
      </c>
      <c r="N1190" s="6">
        <v>26.0</v>
      </c>
      <c r="O1190" s="6"/>
      <c r="P1190" s="6">
        <v>14.0</v>
      </c>
      <c r="Q1190" s="6">
        <v>21.0</v>
      </c>
    </row>
    <row r="1191" ht="15.75" customHeight="1">
      <c r="A1191" s="7">
        <v>5.38001812E8</v>
      </c>
      <c r="B1191" s="6" t="s">
        <v>1356</v>
      </c>
      <c r="C1191" s="6" t="s">
        <v>1371</v>
      </c>
      <c r="D1191" s="3">
        <v>2.0</v>
      </c>
      <c r="E1191" s="3">
        <v>138.0</v>
      </c>
      <c r="F1191" s="3">
        <v>197.0</v>
      </c>
      <c r="G1191" s="3">
        <v>1.0</v>
      </c>
      <c r="H1191" s="3" t="s">
        <v>1468</v>
      </c>
      <c r="I1191" s="6">
        <v>27.0</v>
      </c>
      <c r="J1191" s="6">
        <v>18.0</v>
      </c>
      <c r="K1191" s="6">
        <v>17.0</v>
      </c>
      <c r="L1191" s="6">
        <v>22.0</v>
      </c>
      <c r="M1191" s="6">
        <v>19.0</v>
      </c>
      <c r="N1191" s="6">
        <v>0.0</v>
      </c>
      <c r="O1191" s="6"/>
      <c r="P1191" s="6">
        <v>14.0</v>
      </c>
      <c r="Q1191" s="6">
        <v>21.0</v>
      </c>
    </row>
    <row r="1192" ht="15.75" customHeight="1">
      <c r="A1192" s="7">
        <v>5.38001795E8</v>
      </c>
      <c r="B1192" s="6" t="s">
        <v>1356</v>
      </c>
      <c r="C1192" s="6" t="s">
        <v>1372</v>
      </c>
      <c r="D1192" s="3">
        <v>2.0</v>
      </c>
      <c r="E1192" s="3">
        <v>167.0</v>
      </c>
      <c r="F1192" s="3">
        <v>197.0</v>
      </c>
      <c r="G1192" s="3">
        <v>4.0</v>
      </c>
      <c r="H1192" s="3" t="s">
        <v>1466</v>
      </c>
      <c r="I1192" s="6">
        <v>27.0</v>
      </c>
      <c r="J1192" s="6">
        <v>20.0</v>
      </c>
      <c r="K1192" s="6">
        <v>16.0</v>
      </c>
      <c r="L1192" s="6">
        <v>21.0</v>
      </c>
      <c r="M1192" s="6">
        <v>17.0</v>
      </c>
      <c r="N1192" s="6">
        <v>30.0</v>
      </c>
      <c r="O1192" s="6"/>
      <c r="P1192" s="6">
        <v>14.0</v>
      </c>
      <c r="Q1192" s="6">
        <v>22.0</v>
      </c>
    </row>
    <row r="1193" ht="15.75" customHeight="1">
      <c r="A1193" s="7">
        <v>5.38001756E8</v>
      </c>
      <c r="B1193" s="6" t="s">
        <v>1356</v>
      </c>
      <c r="C1193" s="6" t="s">
        <v>1373</v>
      </c>
      <c r="D1193" s="3">
        <v>1.0</v>
      </c>
      <c r="E1193" s="3">
        <v>48.0</v>
      </c>
      <c r="F1193" s="3">
        <v>213.0</v>
      </c>
      <c r="G1193" s="3">
        <v>1.0</v>
      </c>
      <c r="H1193" s="3" t="s">
        <v>1468</v>
      </c>
      <c r="I1193" s="6">
        <v>0.0</v>
      </c>
      <c r="J1193" s="6">
        <v>10.0</v>
      </c>
      <c r="K1193" s="6">
        <v>0.0</v>
      </c>
      <c r="L1193" s="6">
        <v>14.0</v>
      </c>
      <c r="M1193" s="6">
        <v>9.0</v>
      </c>
      <c r="N1193" s="6">
        <v>0.0</v>
      </c>
      <c r="O1193" s="6"/>
      <c r="P1193" s="6">
        <v>7.0</v>
      </c>
      <c r="Q1193" s="6">
        <v>8.0</v>
      </c>
    </row>
    <row r="1194" ht="15.75" customHeight="1">
      <c r="A1194" s="7">
        <v>5.380019E8</v>
      </c>
      <c r="B1194" s="6" t="s">
        <v>1356</v>
      </c>
      <c r="C1194" s="6" t="s">
        <v>1374</v>
      </c>
      <c r="D1194" s="3">
        <v>2.0</v>
      </c>
      <c r="E1194" s="3">
        <v>137.0</v>
      </c>
      <c r="F1194" s="3">
        <v>197.0</v>
      </c>
      <c r="G1194" s="3">
        <v>1.0</v>
      </c>
      <c r="H1194" s="3" t="s">
        <v>1468</v>
      </c>
      <c r="I1194" s="6">
        <v>21.0</v>
      </c>
      <c r="J1194" s="6">
        <v>17.0</v>
      </c>
      <c r="K1194" s="6">
        <v>0.0</v>
      </c>
      <c r="L1194" s="6">
        <v>19.0</v>
      </c>
      <c r="M1194" s="6">
        <v>16.0</v>
      </c>
      <c r="N1194" s="6">
        <v>30.0</v>
      </c>
      <c r="O1194" s="6"/>
      <c r="P1194" s="6">
        <v>14.0</v>
      </c>
      <c r="Q1194" s="6">
        <v>20.0</v>
      </c>
    </row>
    <row r="1195" ht="15.75" customHeight="1">
      <c r="A1195" s="7">
        <v>5.38001837E8</v>
      </c>
      <c r="B1195" s="6" t="s">
        <v>1356</v>
      </c>
      <c r="C1195" s="6" t="s">
        <v>1375</v>
      </c>
      <c r="D1195" s="3">
        <v>2.0</v>
      </c>
      <c r="E1195" s="3">
        <v>154.0</v>
      </c>
      <c r="F1195" s="3">
        <v>197.0</v>
      </c>
      <c r="G1195" s="3">
        <v>3.0</v>
      </c>
      <c r="H1195" s="3" t="s">
        <v>1465</v>
      </c>
      <c r="I1195" s="6">
        <v>21.0</v>
      </c>
      <c r="J1195" s="6">
        <v>19.0</v>
      </c>
      <c r="K1195" s="6">
        <v>12.0</v>
      </c>
      <c r="L1195" s="6">
        <v>20.0</v>
      </c>
      <c r="M1195" s="6">
        <v>16.0</v>
      </c>
      <c r="N1195" s="6">
        <v>32.0</v>
      </c>
      <c r="O1195" s="6"/>
      <c r="P1195" s="6">
        <v>14.0</v>
      </c>
      <c r="Q1195" s="6">
        <v>20.0</v>
      </c>
    </row>
    <row r="1196" ht="15.75" customHeight="1">
      <c r="A1196" s="7">
        <v>5.3800177E8</v>
      </c>
      <c r="B1196" s="6" t="s">
        <v>1356</v>
      </c>
      <c r="C1196" s="6" t="s">
        <v>1376</v>
      </c>
      <c r="D1196" s="3">
        <v>2.0</v>
      </c>
      <c r="E1196" s="3">
        <v>93.0</v>
      </c>
      <c r="F1196" s="3">
        <v>197.0</v>
      </c>
      <c r="G1196" s="3">
        <v>1.0</v>
      </c>
      <c r="H1196" s="3" t="s">
        <v>1468</v>
      </c>
      <c r="I1196" s="6">
        <v>27.0</v>
      </c>
      <c r="J1196" s="6">
        <v>21.0</v>
      </c>
      <c r="K1196" s="6">
        <v>13.0</v>
      </c>
      <c r="L1196" s="6">
        <v>0.0</v>
      </c>
      <c r="M1196" s="6">
        <v>18.0</v>
      </c>
      <c r="N1196" s="6">
        <v>0.0</v>
      </c>
      <c r="O1196" s="6"/>
      <c r="P1196" s="6">
        <v>14.0</v>
      </c>
      <c r="Q1196" s="6">
        <v>0.0</v>
      </c>
    </row>
    <row r="1197" ht="15.75" customHeight="1">
      <c r="A1197" s="7">
        <v>5.39011147E8</v>
      </c>
      <c r="B1197" s="6" t="s">
        <v>1377</v>
      </c>
      <c r="C1197" s="6" t="s">
        <v>1378</v>
      </c>
      <c r="D1197" s="3">
        <v>1.0</v>
      </c>
      <c r="E1197" s="3">
        <v>133.0</v>
      </c>
      <c r="F1197" s="3">
        <v>213.0</v>
      </c>
      <c r="G1197" s="3">
        <v>3.0</v>
      </c>
      <c r="H1197" s="3" t="s">
        <v>1465</v>
      </c>
      <c r="I1197" s="6">
        <v>20.0</v>
      </c>
      <c r="J1197" s="6">
        <v>14.0</v>
      </c>
      <c r="K1197" s="6">
        <v>12.0</v>
      </c>
      <c r="L1197" s="6">
        <v>16.0</v>
      </c>
      <c r="M1197" s="6">
        <v>15.0</v>
      </c>
      <c r="N1197" s="6">
        <v>30.0</v>
      </c>
      <c r="O1197" s="6"/>
      <c r="P1197" s="6">
        <v>11.0</v>
      </c>
      <c r="Q1197" s="6">
        <v>15.0</v>
      </c>
    </row>
    <row r="1198" ht="15.75" customHeight="1">
      <c r="A1198" s="7">
        <v>5.39003026E8</v>
      </c>
      <c r="B1198" s="6" t="s">
        <v>1377</v>
      </c>
      <c r="C1198" s="6" t="s">
        <v>1379</v>
      </c>
      <c r="D1198" s="3">
        <v>1.0</v>
      </c>
      <c r="E1198" s="3">
        <v>125.0</v>
      </c>
      <c r="F1198" s="3">
        <v>213.0</v>
      </c>
      <c r="G1198" s="3">
        <v>2.0</v>
      </c>
      <c r="H1198" s="3" t="s">
        <v>1467</v>
      </c>
      <c r="I1198" s="6">
        <v>12.0</v>
      </c>
      <c r="J1198" s="6">
        <v>17.0</v>
      </c>
      <c r="K1198" s="6">
        <v>10.0</v>
      </c>
      <c r="L1198" s="6">
        <v>16.0</v>
      </c>
      <c r="M1198" s="6">
        <v>16.0</v>
      </c>
      <c r="N1198" s="6">
        <v>26.0</v>
      </c>
      <c r="O1198" s="6"/>
      <c r="P1198" s="6">
        <v>9.0</v>
      </c>
      <c r="Q1198" s="6">
        <v>19.0</v>
      </c>
    </row>
    <row r="1199" ht="15.75" customHeight="1">
      <c r="A1199" s="7">
        <v>5.39002576E8</v>
      </c>
      <c r="B1199" s="6" t="s">
        <v>1377</v>
      </c>
      <c r="C1199" s="6" t="s">
        <v>1380</v>
      </c>
      <c r="D1199" s="3">
        <v>1.0</v>
      </c>
      <c r="E1199" s="3">
        <v>125.0</v>
      </c>
      <c r="F1199" s="3">
        <v>213.0</v>
      </c>
      <c r="G1199" s="3">
        <v>2.0</v>
      </c>
      <c r="H1199" s="3" t="s">
        <v>1467</v>
      </c>
      <c r="I1199" s="6">
        <v>19.0</v>
      </c>
      <c r="J1199" s="6">
        <v>11.0</v>
      </c>
      <c r="K1199" s="6">
        <v>9.0</v>
      </c>
      <c r="L1199" s="6">
        <v>18.0</v>
      </c>
      <c r="M1199" s="6">
        <v>13.0</v>
      </c>
      <c r="N1199" s="6">
        <v>30.0</v>
      </c>
      <c r="O1199" s="6"/>
      <c r="P1199" s="6">
        <v>9.0</v>
      </c>
      <c r="Q1199" s="6">
        <v>16.0</v>
      </c>
    </row>
    <row r="1200" ht="15.75" customHeight="1">
      <c r="A1200" s="7">
        <v>5.3900259E8</v>
      </c>
      <c r="B1200" s="6" t="s">
        <v>1377</v>
      </c>
      <c r="C1200" s="6" t="s">
        <v>1381</v>
      </c>
      <c r="D1200" s="3">
        <v>2.0</v>
      </c>
      <c r="E1200" s="3">
        <v>135.0</v>
      </c>
      <c r="F1200" s="3">
        <v>197.0</v>
      </c>
      <c r="G1200" s="3">
        <v>3.0</v>
      </c>
      <c r="H1200" s="3" t="s">
        <v>1465</v>
      </c>
      <c r="I1200" s="6">
        <v>19.0</v>
      </c>
      <c r="J1200" s="6">
        <v>13.0</v>
      </c>
      <c r="K1200" s="6">
        <v>14.0</v>
      </c>
      <c r="L1200" s="6">
        <v>19.0</v>
      </c>
      <c r="M1200" s="6">
        <v>14.0</v>
      </c>
      <c r="N1200" s="6">
        <v>28.0</v>
      </c>
      <c r="O1200" s="6"/>
      <c r="P1200" s="6">
        <v>11.0</v>
      </c>
      <c r="Q1200" s="6">
        <v>17.0</v>
      </c>
    </row>
    <row r="1201" ht="15.75" customHeight="1">
      <c r="A1201" s="7">
        <v>5.39002463E8</v>
      </c>
      <c r="B1201" s="6" t="s">
        <v>1377</v>
      </c>
      <c r="C1201" s="6" t="s">
        <v>1382</v>
      </c>
      <c r="D1201" s="3">
        <v>2.0</v>
      </c>
      <c r="E1201" s="3">
        <v>96.0</v>
      </c>
      <c r="F1201" s="3">
        <v>197.0</v>
      </c>
      <c r="G1201" s="3">
        <v>1.0</v>
      </c>
      <c r="H1201" s="3" t="s">
        <v>1468</v>
      </c>
      <c r="I1201" s="6">
        <v>13.0</v>
      </c>
      <c r="J1201" s="6">
        <v>15.0</v>
      </c>
      <c r="K1201" s="6">
        <v>12.0</v>
      </c>
      <c r="L1201" s="6">
        <v>12.0</v>
      </c>
      <c r="M1201" s="6">
        <v>18.0</v>
      </c>
      <c r="N1201" s="6">
        <v>0.0</v>
      </c>
      <c r="O1201" s="6"/>
      <c r="P1201" s="6">
        <v>8.0</v>
      </c>
      <c r="Q1201" s="6">
        <v>18.0</v>
      </c>
    </row>
    <row r="1202" ht="15.75" customHeight="1">
      <c r="A1202" s="7">
        <v>5.39002456E8</v>
      </c>
      <c r="B1202" s="6" t="s">
        <v>1377</v>
      </c>
      <c r="C1202" s="6" t="s">
        <v>1383</v>
      </c>
      <c r="D1202" s="3">
        <v>1.0</v>
      </c>
      <c r="E1202" s="3">
        <v>137.0</v>
      </c>
      <c r="F1202" s="3">
        <v>213.0</v>
      </c>
      <c r="G1202" s="3">
        <v>3.0</v>
      </c>
      <c r="H1202" s="3" t="s">
        <v>1465</v>
      </c>
      <c r="I1202" s="6">
        <v>20.0</v>
      </c>
      <c r="J1202" s="6">
        <v>15.0</v>
      </c>
      <c r="K1202" s="6">
        <v>10.0</v>
      </c>
      <c r="L1202" s="6">
        <v>17.0</v>
      </c>
      <c r="M1202" s="6">
        <v>16.0</v>
      </c>
      <c r="N1202" s="6">
        <v>33.0</v>
      </c>
      <c r="O1202" s="6"/>
      <c r="P1202" s="6">
        <v>9.0</v>
      </c>
      <c r="Q1202" s="6">
        <v>17.0</v>
      </c>
    </row>
    <row r="1203" ht="15.75" customHeight="1">
      <c r="A1203" s="7">
        <v>5.39002449E8</v>
      </c>
      <c r="B1203" s="6" t="s">
        <v>1377</v>
      </c>
      <c r="C1203" s="6" t="s">
        <v>1384</v>
      </c>
      <c r="D1203" s="3">
        <v>2.0</v>
      </c>
      <c r="E1203" s="3">
        <v>131.0</v>
      </c>
      <c r="F1203" s="3">
        <v>197.0</v>
      </c>
      <c r="G1203" s="3">
        <v>3.0</v>
      </c>
      <c r="H1203" s="3" t="s">
        <v>1465</v>
      </c>
      <c r="I1203" s="6">
        <v>17.0</v>
      </c>
      <c r="J1203" s="6">
        <v>12.0</v>
      </c>
      <c r="K1203" s="6">
        <v>12.0</v>
      </c>
      <c r="L1203" s="6">
        <v>18.0</v>
      </c>
      <c r="M1203" s="6">
        <v>19.0</v>
      </c>
      <c r="N1203" s="6">
        <v>23.0</v>
      </c>
      <c r="O1203" s="6"/>
      <c r="P1203" s="6">
        <v>10.0</v>
      </c>
      <c r="Q1203" s="6">
        <v>20.0</v>
      </c>
    </row>
    <row r="1204" ht="15.75" customHeight="1">
      <c r="A1204" s="7">
        <v>5.3900357E8</v>
      </c>
      <c r="B1204" s="6" t="s">
        <v>1377</v>
      </c>
      <c r="C1204" s="6" t="s">
        <v>1385</v>
      </c>
      <c r="D1204" s="3">
        <v>6.0</v>
      </c>
      <c r="E1204" s="3">
        <v>95.0</v>
      </c>
      <c r="F1204" s="3">
        <v>192.0</v>
      </c>
      <c r="G1204" s="3">
        <v>2.0</v>
      </c>
      <c r="H1204" s="3" t="s">
        <v>1467</v>
      </c>
      <c r="I1204" s="6">
        <v>12.0</v>
      </c>
      <c r="J1204" s="6">
        <v>11.0</v>
      </c>
      <c r="K1204" s="6">
        <v>9.0</v>
      </c>
      <c r="L1204" s="6">
        <v>13.0</v>
      </c>
      <c r="M1204" s="6">
        <v>11.0</v>
      </c>
      <c r="N1204" s="6">
        <v>20.0</v>
      </c>
      <c r="O1204" s="6"/>
      <c r="P1204" s="6">
        <v>7.0</v>
      </c>
      <c r="Q1204" s="6">
        <v>12.0</v>
      </c>
    </row>
    <row r="1205" ht="15.75" customHeight="1">
      <c r="A1205" s="7">
        <v>5.39003562E8</v>
      </c>
      <c r="B1205" s="6" t="s">
        <v>1377</v>
      </c>
      <c r="C1205" s="6" t="s">
        <v>1386</v>
      </c>
      <c r="D1205" s="3">
        <v>1.0</v>
      </c>
      <c r="E1205" s="3">
        <v>206.0</v>
      </c>
      <c r="F1205" s="3">
        <v>213.0</v>
      </c>
      <c r="G1205" s="3">
        <v>4.0</v>
      </c>
      <c r="H1205" s="3" t="s">
        <v>1466</v>
      </c>
      <c r="I1205" s="6">
        <v>29.0</v>
      </c>
      <c r="J1205" s="6">
        <v>21.0</v>
      </c>
      <c r="K1205" s="6">
        <v>19.0</v>
      </c>
      <c r="L1205" s="6">
        <v>22.0</v>
      </c>
      <c r="M1205" s="6">
        <v>23.0</v>
      </c>
      <c r="N1205" s="6">
        <v>49.0</v>
      </c>
      <c r="O1205" s="6"/>
      <c r="P1205" s="6">
        <v>14.0</v>
      </c>
      <c r="Q1205" s="6">
        <v>29.0</v>
      </c>
    </row>
    <row r="1206" ht="15.75" customHeight="1">
      <c r="A1206" s="7">
        <v>5.54008029E8</v>
      </c>
      <c r="B1206" s="6" t="s">
        <v>1387</v>
      </c>
      <c r="C1206" s="6" t="s">
        <v>1391</v>
      </c>
      <c r="D1206" s="3">
        <v>1.0</v>
      </c>
      <c r="E1206" s="3">
        <v>177.0</v>
      </c>
      <c r="F1206" s="3">
        <v>213.0</v>
      </c>
      <c r="G1206" s="3">
        <v>4.0</v>
      </c>
      <c r="H1206" s="3" t="s">
        <v>1466</v>
      </c>
      <c r="I1206" s="6">
        <v>25.0</v>
      </c>
      <c r="J1206" s="6">
        <v>16.0</v>
      </c>
      <c r="K1206" s="6">
        <v>17.0</v>
      </c>
      <c r="L1206" s="6">
        <v>19.0</v>
      </c>
      <c r="M1206" s="6">
        <v>22.0</v>
      </c>
      <c r="N1206" s="6">
        <v>39.0</v>
      </c>
      <c r="O1206" s="6"/>
      <c r="P1206" s="6">
        <v>14.0</v>
      </c>
      <c r="Q1206" s="6">
        <v>25.0</v>
      </c>
    </row>
    <row r="1207" ht="15.75" customHeight="1">
      <c r="A1207" s="7">
        <v>5.2800592E8</v>
      </c>
      <c r="B1207" s="6" t="s">
        <v>1409</v>
      </c>
      <c r="C1207" s="6" t="s">
        <v>1410</v>
      </c>
      <c r="D1207" s="3">
        <v>1.0</v>
      </c>
      <c r="E1207" s="3">
        <v>186.0</v>
      </c>
      <c r="F1207" s="3">
        <v>213.0</v>
      </c>
      <c r="G1207" s="3">
        <v>4.0</v>
      </c>
      <c r="H1207" s="3" t="s">
        <v>1466</v>
      </c>
      <c r="I1207" s="6">
        <v>29.0</v>
      </c>
      <c r="J1207" s="6">
        <v>19.0</v>
      </c>
      <c r="K1207" s="6">
        <v>17.0</v>
      </c>
      <c r="L1207" s="6">
        <v>19.0</v>
      </c>
      <c r="M1207" s="6">
        <v>20.0</v>
      </c>
      <c r="N1207" s="6">
        <v>43.0</v>
      </c>
      <c r="O1207" s="6"/>
      <c r="P1207" s="6">
        <v>12.0</v>
      </c>
      <c r="Q1207" s="6">
        <v>27.0</v>
      </c>
    </row>
    <row r="1208" ht="15.75" customHeight="1">
      <c r="A1208" s="7">
        <v>5.28008294E8</v>
      </c>
      <c r="B1208" s="6" t="s">
        <v>1409</v>
      </c>
      <c r="C1208" s="6" t="s">
        <v>1411</v>
      </c>
      <c r="D1208" s="3">
        <v>2.0</v>
      </c>
      <c r="E1208" s="3">
        <v>129.0</v>
      </c>
      <c r="F1208" s="3">
        <v>197.0</v>
      </c>
      <c r="G1208" s="3">
        <v>1.0</v>
      </c>
      <c r="H1208" s="3" t="s">
        <v>1468</v>
      </c>
      <c r="I1208" s="6">
        <v>23.0</v>
      </c>
      <c r="J1208" s="6">
        <v>17.0</v>
      </c>
      <c r="K1208" s="6">
        <v>14.0</v>
      </c>
      <c r="L1208" s="6">
        <v>20.0</v>
      </c>
      <c r="M1208" s="6">
        <v>17.0</v>
      </c>
      <c r="N1208" s="6">
        <v>0.0</v>
      </c>
      <c r="O1208" s="6"/>
      <c r="P1208" s="6">
        <v>14.0</v>
      </c>
      <c r="Q1208" s="6">
        <v>24.0</v>
      </c>
    </row>
    <row r="1209" ht="15.75" customHeight="1">
      <c r="A1209" s="7">
        <v>5.28008223E8</v>
      </c>
      <c r="B1209" s="6" t="s">
        <v>1409</v>
      </c>
      <c r="C1209" s="6" t="s">
        <v>1412</v>
      </c>
      <c r="D1209" s="3">
        <v>2.0</v>
      </c>
      <c r="E1209" s="3">
        <v>145.0</v>
      </c>
      <c r="F1209" s="3">
        <v>197.0</v>
      </c>
      <c r="G1209" s="3">
        <v>3.0</v>
      </c>
      <c r="H1209" s="3" t="s">
        <v>1465</v>
      </c>
      <c r="I1209" s="6">
        <v>21.0</v>
      </c>
      <c r="J1209" s="6">
        <v>17.0</v>
      </c>
      <c r="K1209" s="6">
        <v>12.0</v>
      </c>
      <c r="L1209" s="6">
        <v>18.0</v>
      </c>
      <c r="M1209" s="6">
        <v>16.0</v>
      </c>
      <c r="N1209" s="6">
        <v>26.0</v>
      </c>
      <c r="O1209" s="6"/>
      <c r="P1209" s="6">
        <v>12.0</v>
      </c>
      <c r="Q1209" s="6">
        <v>23.0</v>
      </c>
    </row>
    <row r="1210" ht="15.75" customHeight="1">
      <c r="A1210" s="7">
        <v>5.2800811E8</v>
      </c>
      <c r="B1210" s="6" t="s">
        <v>1409</v>
      </c>
      <c r="C1210" s="6" t="s">
        <v>1413</v>
      </c>
      <c r="D1210" s="3">
        <v>1.0</v>
      </c>
      <c r="E1210" s="3">
        <v>125.0</v>
      </c>
      <c r="F1210" s="3">
        <v>213.0</v>
      </c>
      <c r="G1210" s="3">
        <v>2.0</v>
      </c>
      <c r="H1210" s="3" t="s">
        <v>1467</v>
      </c>
      <c r="I1210" s="6">
        <v>15.0</v>
      </c>
      <c r="J1210" s="6">
        <v>14.0</v>
      </c>
      <c r="K1210" s="6">
        <v>9.0</v>
      </c>
      <c r="L1210" s="6">
        <v>16.0</v>
      </c>
      <c r="M1210" s="6">
        <v>18.0</v>
      </c>
      <c r="N1210" s="6">
        <v>27.0</v>
      </c>
      <c r="O1210" s="6"/>
      <c r="P1210" s="6">
        <v>10.0</v>
      </c>
      <c r="Q1210" s="6">
        <v>16.0</v>
      </c>
    </row>
    <row r="1211" ht="15.75" customHeight="1">
      <c r="A1211" s="7">
        <v>5.28008199E8</v>
      </c>
      <c r="B1211" s="6" t="s">
        <v>1409</v>
      </c>
      <c r="C1211" s="6" t="s">
        <v>1414</v>
      </c>
      <c r="D1211" s="3">
        <v>1.0</v>
      </c>
      <c r="E1211" s="3">
        <v>112.0</v>
      </c>
      <c r="F1211" s="3">
        <v>213.0</v>
      </c>
      <c r="G1211" s="3">
        <v>2.0</v>
      </c>
      <c r="H1211" s="3" t="s">
        <v>1467</v>
      </c>
      <c r="I1211" s="6">
        <v>21.0</v>
      </c>
      <c r="J1211" s="6">
        <v>15.0</v>
      </c>
      <c r="K1211" s="6">
        <v>6.0</v>
      </c>
      <c r="L1211" s="6">
        <v>17.0</v>
      </c>
      <c r="M1211" s="6">
        <v>15.0</v>
      </c>
      <c r="N1211" s="6">
        <v>19.0</v>
      </c>
      <c r="O1211" s="6"/>
      <c r="P1211" s="6">
        <v>5.0</v>
      </c>
      <c r="Q1211" s="6">
        <v>14.0</v>
      </c>
    </row>
    <row r="1212" ht="15.75" customHeight="1">
      <c r="A1212" s="7">
        <v>5.28008583E8</v>
      </c>
      <c r="B1212" s="6" t="s">
        <v>1409</v>
      </c>
      <c r="C1212" s="6" t="s">
        <v>1415</v>
      </c>
      <c r="D1212" s="3">
        <v>6.0</v>
      </c>
      <c r="E1212" s="3">
        <v>123.0</v>
      </c>
      <c r="F1212" s="3">
        <v>192.0</v>
      </c>
      <c r="G1212" s="3">
        <v>3.0</v>
      </c>
      <c r="H1212" s="3" t="s">
        <v>1465</v>
      </c>
      <c r="I1212" s="6">
        <v>19.0</v>
      </c>
      <c r="J1212" s="6">
        <v>14.0</v>
      </c>
      <c r="K1212" s="6">
        <v>13.0</v>
      </c>
      <c r="L1212" s="6">
        <v>17.0</v>
      </c>
      <c r="M1212" s="6">
        <v>15.0</v>
      </c>
      <c r="N1212" s="6">
        <v>20.0</v>
      </c>
      <c r="O1212" s="6"/>
      <c r="P1212" s="6">
        <v>9.0</v>
      </c>
      <c r="Q1212" s="6">
        <v>16.0</v>
      </c>
    </row>
    <row r="1213" ht="15.75" customHeight="1">
      <c r="A1213" s="7">
        <v>5.28008495E8</v>
      </c>
      <c r="B1213" s="6" t="s">
        <v>1409</v>
      </c>
      <c r="C1213" s="6" t="s">
        <v>1416</v>
      </c>
      <c r="D1213" s="3">
        <v>2.0</v>
      </c>
      <c r="E1213" s="3">
        <v>110.0</v>
      </c>
      <c r="F1213" s="3">
        <v>197.0</v>
      </c>
      <c r="G1213" s="3">
        <v>1.0</v>
      </c>
      <c r="H1213" s="3" t="s">
        <v>1468</v>
      </c>
      <c r="I1213" s="6">
        <v>22.0</v>
      </c>
      <c r="J1213" s="6">
        <v>21.0</v>
      </c>
      <c r="K1213" s="6">
        <v>17.0</v>
      </c>
      <c r="L1213" s="6">
        <v>18.0</v>
      </c>
      <c r="M1213" s="6">
        <v>9.0</v>
      </c>
      <c r="N1213" s="6">
        <v>0.0</v>
      </c>
      <c r="O1213" s="6"/>
      <c r="P1213" s="6">
        <v>12.0</v>
      </c>
      <c r="Q1213" s="6">
        <v>11.0</v>
      </c>
    </row>
    <row r="1214" ht="15.75" customHeight="1">
      <c r="A1214" s="7">
        <v>5.28008495E8</v>
      </c>
      <c r="B1214" s="6" t="s">
        <v>1409</v>
      </c>
      <c r="C1214" s="6" t="s">
        <v>1416</v>
      </c>
      <c r="D1214" s="3">
        <v>1.0</v>
      </c>
      <c r="E1214" s="3">
        <v>63.0</v>
      </c>
      <c r="F1214" s="3">
        <v>213.0</v>
      </c>
      <c r="G1214" s="3">
        <v>1.0</v>
      </c>
      <c r="H1214" s="3" t="s">
        <v>1468</v>
      </c>
      <c r="I1214" s="6">
        <v>0.0</v>
      </c>
      <c r="J1214" s="6">
        <v>15.0</v>
      </c>
      <c r="K1214" s="6">
        <v>12.0</v>
      </c>
      <c r="L1214" s="6">
        <v>15.0</v>
      </c>
      <c r="M1214" s="6">
        <v>10.0</v>
      </c>
      <c r="N1214" s="6">
        <v>0.0</v>
      </c>
      <c r="O1214" s="6"/>
      <c r="P1214" s="6">
        <v>11.0</v>
      </c>
      <c r="Q1214" s="6">
        <v>0.0</v>
      </c>
    </row>
    <row r="1215" ht="15.75" customHeight="1">
      <c r="A1215" s="7">
        <v>5.28008174E8</v>
      </c>
      <c r="B1215" s="6" t="s">
        <v>1409</v>
      </c>
      <c r="C1215" s="6" t="s">
        <v>1417</v>
      </c>
      <c r="D1215" s="3">
        <v>2.0</v>
      </c>
      <c r="E1215" s="3">
        <v>136.0</v>
      </c>
      <c r="F1215" s="3">
        <v>197.0</v>
      </c>
      <c r="G1215" s="3">
        <v>2.0</v>
      </c>
      <c r="H1215" s="3" t="s">
        <v>1467</v>
      </c>
      <c r="I1215" s="6">
        <v>15.0</v>
      </c>
      <c r="J1215" s="6">
        <v>19.0</v>
      </c>
      <c r="K1215" s="6">
        <v>16.0</v>
      </c>
      <c r="L1215" s="6">
        <v>18.0</v>
      </c>
      <c r="M1215" s="6">
        <v>16.0</v>
      </c>
      <c r="N1215" s="6">
        <v>22.0</v>
      </c>
      <c r="O1215" s="6"/>
      <c r="P1215" s="6">
        <v>9.0</v>
      </c>
      <c r="Q1215" s="6">
        <v>21.0</v>
      </c>
    </row>
    <row r="1216" ht="15.75" customHeight="1">
      <c r="A1216" s="7">
        <v>5.2800823E8</v>
      </c>
      <c r="B1216" s="6" t="s">
        <v>1409</v>
      </c>
      <c r="C1216" s="6" t="s">
        <v>1418</v>
      </c>
      <c r="D1216" s="3">
        <v>2.0</v>
      </c>
      <c r="E1216" s="3">
        <v>120.0</v>
      </c>
      <c r="F1216" s="3">
        <v>197.0</v>
      </c>
      <c r="G1216" s="3">
        <v>2.0</v>
      </c>
      <c r="H1216" s="3" t="s">
        <v>1467</v>
      </c>
      <c r="I1216" s="6">
        <v>16.0</v>
      </c>
      <c r="J1216" s="6">
        <v>14.0</v>
      </c>
      <c r="K1216" s="6">
        <v>12.0</v>
      </c>
      <c r="L1216" s="6">
        <v>18.0</v>
      </c>
      <c r="M1216" s="6">
        <v>13.0</v>
      </c>
      <c r="N1216" s="6">
        <v>25.0</v>
      </c>
      <c r="O1216" s="6"/>
      <c r="P1216" s="6">
        <v>9.0</v>
      </c>
      <c r="Q1216" s="6">
        <v>13.0</v>
      </c>
    </row>
    <row r="1217" ht="15.75" customHeight="1">
      <c r="A1217" s="7">
        <v>5.280058E8</v>
      </c>
      <c r="B1217" s="6" t="s">
        <v>1409</v>
      </c>
      <c r="C1217" s="6" t="s">
        <v>1419</v>
      </c>
      <c r="D1217" s="3">
        <v>1.0</v>
      </c>
      <c r="E1217" s="3">
        <v>124.0</v>
      </c>
      <c r="F1217" s="3">
        <v>213.0</v>
      </c>
      <c r="G1217" s="3">
        <v>2.0</v>
      </c>
      <c r="H1217" s="3" t="s">
        <v>1467</v>
      </c>
      <c r="I1217" s="6">
        <v>19.0</v>
      </c>
      <c r="J1217" s="6">
        <v>17.0</v>
      </c>
      <c r="K1217" s="6">
        <v>12.0</v>
      </c>
      <c r="L1217" s="6">
        <v>18.0</v>
      </c>
      <c r="M1217" s="6">
        <v>13.0</v>
      </c>
      <c r="N1217" s="6">
        <v>23.0</v>
      </c>
      <c r="O1217" s="6"/>
      <c r="P1217" s="6">
        <v>9.0</v>
      </c>
      <c r="Q1217" s="6">
        <v>13.0</v>
      </c>
    </row>
    <row r="1218" ht="15.75" customHeight="1">
      <c r="A1218" s="7">
        <v>5.28008576E8</v>
      </c>
      <c r="B1218" s="6" t="s">
        <v>1409</v>
      </c>
      <c r="C1218" s="6" t="s">
        <v>1421</v>
      </c>
      <c r="D1218" s="3">
        <v>4.0</v>
      </c>
      <c r="E1218" s="3">
        <v>109.0</v>
      </c>
      <c r="F1218" s="3">
        <v>166.0</v>
      </c>
      <c r="G1218" s="3">
        <v>2.0</v>
      </c>
      <c r="H1218" s="3" t="s">
        <v>1467</v>
      </c>
      <c r="I1218" s="6">
        <v>25.0</v>
      </c>
      <c r="J1218" s="6">
        <v>16.0</v>
      </c>
      <c r="K1218" s="6">
        <v>9.0</v>
      </c>
      <c r="L1218" s="6">
        <v>13.0</v>
      </c>
      <c r="M1218" s="6">
        <v>10.0</v>
      </c>
      <c r="N1218" s="6">
        <v>21.0</v>
      </c>
      <c r="O1218" s="6"/>
      <c r="P1218" s="6">
        <v>0.0</v>
      </c>
      <c r="Q1218" s="6">
        <v>15.0</v>
      </c>
    </row>
    <row r="1219" ht="15.75" customHeight="1">
      <c r="A1219" s="7">
        <v>5.28008209E8</v>
      </c>
      <c r="B1219" s="6" t="s">
        <v>1409</v>
      </c>
      <c r="C1219" s="6" t="s">
        <v>1420</v>
      </c>
      <c r="D1219" s="3">
        <v>1.0</v>
      </c>
      <c r="E1219" s="3">
        <v>106.0</v>
      </c>
      <c r="F1219" s="3">
        <v>213.0</v>
      </c>
      <c r="G1219" s="3">
        <v>1.0</v>
      </c>
      <c r="H1219" s="3" t="s">
        <v>1468</v>
      </c>
      <c r="I1219" s="6">
        <v>20.0</v>
      </c>
      <c r="J1219" s="6">
        <v>16.0</v>
      </c>
      <c r="K1219" s="6">
        <v>12.0</v>
      </c>
      <c r="L1219" s="6">
        <v>16.0</v>
      </c>
      <c r="M1219" s="6">
        <v>15.0</v>
      </c>
      <c r="N1219" s="6">
        <v>0.0</v>
      </c>
      <c r="O1219" s="6"/>
      <c r="P1219" s="6">
        <v>10.0</v>
      </c>
      <c r="Q1219" s="6">
        <v>17.0</v>
      </c>
    </row>
    <row r="1220" ht="15.75" customHeight="1">
      <c r="A1220" s="7">
        <v>5.2800839E8</v>
      </c>
      <c r="B1220" s="6" t="s">
        <v>1409</v>
      </c>
      <c r="C1220" s="6" t="s">
        <v>1422</v>
      </c>
      <c r="D1220" s="3">
        <v>1.0</v>
      </c>
      <c r="E1220" s="3">
        <v>27.0</v>
      </c>
      <c r="F1220" s="3">
        <v>213.0</v>
      </c>
      <c r="G1220" s="3">
        <v>1.0</v>
      </c>
      <c r="H1220" s="3" t="s">
        <v>1468</v>
      </c>
      <c r="I1220" s="6">
        <v>0.0</v>
      </c>
      <c r="J1220" s="6">
        <v>0.0</v>
      </c>
      <c r="K1220" s="6">
        <v>0.0</v>
      </c>
      <c r="L1220" s="6">
        <v>14.0</v>
      </c>
      <c r="M1220" s="6">
        <v>7.0</v>
      </c>
      <c r="N1220" s="6">
        <v>0.0</v>
      </c>
      <c r="O1220" s="6"/>
      <c r="P1220" s="6">
        <v>6.0</v>
      </c>
      <c r="Q1220" s="6">
        <v>0.0</v>
      </c>
    </row>
    <row r="1221" ht="15.75" customHeight="1">
      <c r="A1221" s="7">
        <v>5.28008463E8</v>
      </c>
      <c r="B1221" s="6" t="s">
        <v>1409</v>
      </c>
      <c r="C1221" s="6" t="s">
        <v>1423</v>
      </c>
      <c r="D1221" s="3">
        <v>4.0</v>
      </c>
      <c r="E1221" s="3">
        <v>81.0</v>
      </c>
      <c r="F1221" s="3">
        <v>166.0</v>
      </c>
      <c r="G1221" s="3">
        <v>1.0</v>
      </c>
      <c r="H1221" s="3" t="s">
        <v>1468</v>
      </c>
      <c r="I1221" s="6">
        <v>21.0</v>
      </c>
      <c r="J1221" s="6">
        <v>12.0</v>
      </c>
      <c r="K1221" s="6">
        <v>7.0</v>
      </c>
      <c r="L1221" s="6">
        <v>12.0</v>
      </c>
      <c r="M1221" s="6">
        <v>11.0</v>
      </c>
      <c r="N1221" s="6">
        <v>17.0</v>
      </c>
      <c r="O1221" s="6"/>
      <c r="P1221" s="6">
        <v>1.0</v>
      </c>
      <c r="Q1221" s="6">
        <v>0.0</v>
      </c>
    </row>
    <row r="1222" ht="15.75" customHeight="1">
      <c r="A1222" s="7">
        <v>5.28008417E8</v>
      </c>
      <c r="B1222" s="6" t="s">
        <v>1409</v>
      </c>
      <c r="C1222" s="6" t="s">
        <v>1424</v>
      </c>
      <c r="D1222" s="3">
        <v>4.0</v>
      </c>
      <c r="E1222" s="3">
        <v>94.0</v>
      </c>
      <c r="F1222" s="3">
        <v>166.0</v>
      </c>
      <c r="G1222" s="3">
        <v>1.0</v>
      </c>
      <c r="H1222" s="3" t="s">
        <v>1468</v>
      </c>
      <c r="I1222" s="6">
        <v>19.0</v>
      </c>
      <c r="J1222" s="6">
        <v>19.0</v>
      </c>
      <c r="K1222" s="6">
        <v>0.0</v>
      </c>
      <c r="L1222" s="6">
        <v>15.0</v>
      </c>
      <c r="M1222" s="6">
        <v>12.0</v>
      </c>
      <c r="N1222" s="6">
        <v>17.0</v>
      </c>
      <c r="O1222" s="6"/>
      <c r="P1222" s="6">
        <v>1.0</v>
      </c>
      <c r="Q1222" s="6">
        <v>11.0</v>
      </c>
    </row>
    <row r="1223" ht="15.75" customHeight="1">
      <c r="A1223" s="7">
        <v>5.28008417E8</v>
      </c>
      <c r="B1223" s="6" t="s">
        <v>1409</v>
      </c>
      <c r="C1223" s="6" t="s">
        <v>1424</v>
      </c>
      <c r="D1223" s="3">
        <v>3.0</v>
      </c>
      <c r="E1223" s="3">
        <v>72.0</v>
      </c>
      <c r="F1223" s="3">
        <v>182.0</v>
      </c>
      <c r="G1223" s="3">
        <v>1.0</v>
      </c>
      <c r="H1223" s="3" t="s">
        <v>1468</v>
      </c>
      <c r="I1223" s="6">
        <v>14.0</v>
      </c>
      <c r="J1223" s="6">
        <v>14.0</v>
      </c>
      <c r="K1223" s="6">
        <v>8.0</v>
      </c>
      <c r="L1223" s="6">
        <v>14.0</v>
      </c>
      <c r="M1223" s="6">
        <v>12.0</v>
      </c>
      <c r="N1223" s="6">
        <v>0.0</v>
      </c>
      <c r="O1223" s="6"/>
      <c r="P1223" s="6">
        <v>1.0</v>
      </c>
      <c r="Q1223" s="6">
        <v>9.0</v>
      </c>
    </row>
    <row r="1224" ht="15.75" customHeight="1">
      <c r="A1224" s="7">
        <v>5.280084E8</v>
      </c>
      <c r="B1224" s="6" t="s">
        <v>1409</v>
      </c>
      <c r="C1224" s="6" t="s">
        <v>1425</v>
      </c>
      <c r="D1224" s="3">
        <v>6.0</v>
      </c>
      <c r="E1224" s="3">
        <v>156.0</v>
      </c>
      <c r="F1224" s="3">
        <v>192.0</v>
      </c>
      <c r="G1224" s="3">
        <v>3.0</v>
      </c>
      <c r="H1224" s="3" t="s">
        <v>1465</v>
      </c>
      <c r="I1224" s="6">
        <v>25.0</v>
      </c>
      <c r="J1224" s="6">
        <v>19.0</v>
      </c>
      <c r="K1224" s="6">
        <v>16.0</v>
      </c>
      <c r="L1224" s="6">
        <v>19.0</v>
      </c>
      <c r="M1224" s="6">
        <v>19.0</v>
      </c>
      <c r="N1224" s="6">
        <v>26.0</v>
      </c>
      <c r="O1224" s="6"/>
      <c r="P1224" s="6">
        <v>10.0</v>
      </c>
      <c r="Q1224" s="6">
        <v>22.0</v>
      </c>
    </row>
    <row r="1225" ht="15.75" customHeight="1">
      <c r="A1225" s="7">
        <v>5.2800579E8</v>
      </c>
      <c r="B1225" s="6" t="s">
        <v>1409</v>
      </c>
      <c r="C1225" s="6" t="s">
        <v>1426</v>
      </c>
      <c r="D1225" s="3">
        <v>14.0</v>
      </c>
      <c r="E1225" s="3">
        <v>134.0</v>
      </c>
      <c r="F1225" s="3">
        <v>196.0</v>
      </c>
      <c r="G1225" s="3">
        <v>3.0</v>
      </c>
      <c r="H1225" s="3" t="s">
        <v>1465</v>
      </c>
      <c r="I1225" s="6">
        <v>21.0</v>
      </c>
      <c r="J1225" s="6">
        <v>16.0</v>
      </c>
      <c r="K1225" s="6">
        <v>12.0</v>
      </c>
      <c r="L1225" s="6">
        <v>20.0</v>
      </c>
      <c r="M1225" s="6">
        <v>17.0</v>
      </c>
      <c r="N1225" s="6">
        <v>22.0</v>
      </c>
      <c r="O1225" s="6"/>
      <c r="P1225" s="6">
        <v>7.0</v>
      </c>
      <c r="Q1225" s="6">
        <v>19.0</v>
      </c>
    </row>
    <row r="1226" ht="15.75" customHeight="1">
      <c r="A1226" s="7">
        <v>5.28008128E8</v>
      </c>
      <c r="B1226" s="6" t="s">
        <v>1409</v>
      </c>
      <c r="C1226" s="6" t="s">
        <v>1427</v>
      </c>
      <c r="D1226" s="3">
        <v>6.0</v>
      </c>
      <c r="E1226" s="3">
        <v>88.0</v>
      </c>
      <c r="F1226" s="3">
        <v>192.0</v>
      </c>
      <c r="G1226" s="3">
        <v>1.0</v>
      </c>
      <c r="H1226" s="3" t="s">
        <v>1468</v>
      </c>
      <c r="I1226" s="6">
        <v>16.0</v>
      </c>
      <c r="J1226" s="6">
        <v>12.0</v>
      </c>
      <c r="K1226" s="6">
        <v>0.0</v>
      </c>
      <c r="L1226" s="6">
        <v>13.0</v>
      </c>
      <c r="M1226" s="6">
        <v>11.0</v>
      </c>
      <c r="N1226" s="6">
        <v>11.0</v>
      </c>
      <c r="O1226" s="6"/>
      <c r="P1226" s="6">
        <v>8.0</v>
      </c>
      <c r="Q1226" s="6">
        <v>17.0</v>
      </c>
    </row>
    <row r="1227" ht="15.75" customHeight="1">
      <c r="A1227" s="7">
        <v>5.28005769E8</v>
      </c>
      <c r="B1227" s="6" t="s">
        <v>1409</v>
      </c>
      <c r="C1227" s="6" t="s">
        <v>1428</v>
      </c>
      <c r="D1227" s="3">
        <v>2.0</v>
      </c>
      <c r="E1227" s="3">
        <v>147.0</v>
      </c>
      <c r="F1227" s="3">
        <v>197.0</v>
      </c>
      <c r="G1227" s="3">
        <v>3.0</v>
      </c>
      <c r="H1227" s="3" t="s">
        <v>1465</v>
      </c>
      <c r="I1227" s="6">
        <v>28.0</v>
      </c>
      <c r="J1227" s="6">
        <v>18.0</v>
      </c>
      <c r="K1227" s="6">
        <v>13.0</v>
      </c>
      <c r="L1227" s="6">
        <v>18.0</v>
      </c>
      <c r="M1227" s="6">
        <v>15.0</v>
      </c>
      <c r="N1227" s="6">
        <v>25.0</v>
      </c>
      <c r="O1227" s="6"/>
      <c r="P1227" s="6">
        <v>10.0</v>
      </c>
      <c r="Q1227" s="6">
        <v>20.0</v>
      </c>
    </row>
    <row r="1228" ht="15.75" customHeight="1">
      <c r="A1228" s="7">
        <v>5.28008262E8</v>
      </c>
      <c r="B1228" s="6" t="s">
        <v>1409</v>
      </c>
      <c r="C1228" s="6" t="s">
        <v>1429</v>
      </c>
      <c r="D1228" s="3">
        <v>6.0</v>
      </c>
      <c r="E1228" s="3">
        <v>155.0</v>
      </c>
      <c r="F1228" s="3">
        <v>192.0</v>
      </c>
      <c r="G1228" s="3">
        <v>3.0</v>
      </c>
      <c r="H1228" s="3" t="s">
        <v>1465</v>
      </c>
      <c r="I1228" s="6">
        <v>25.0</v>
      </c>
      <c r="J1228" s="6">
        <v>21.0</v>
      </c>
      <c r="K1228" s="6">
        <v>15.0</v>
      </c>
      <c r="L1228" s="6">
        <v>20.0</v>
      </c>
      <c r="M1228" s="6">
        <v>17.0</v>
      </c>
      <c r="N1228" s="6">
        <v>26.0</v>
      </c>
      <c r="O1228" s="6"/>
      <c r="P1228" s="6">
        <v>12.0</v>
      </c>
      <c r="Q1228" s="6">
        <v>19.0</v>
      </c>
    </row>
    <row r="1229" ht="15.75" customHeight="1">
      <c r="A1229" s="7">
        <v>5.28008135E8</v>
      </c>
      <c r="B1229" s="6" t="s">
        <v>1409</v>
      </c>
      <c r="C1229" s="6" t="s">
        <v>1430</v>
      </c>
      <c r="D1229" s="3">
        <v>6.0</v>
      </c>
      <c r="E1229" s="3">
        <v>107.0</v>
      </c>
      <c r="F1229" s="3">
        <v>192.0</v>
      </c>
      <c r="G1229" s="3">
        <v>1.0</v>
      </c>
      <c r="H1229" s="3" t="s">
        <v>1468</v>
      </c>
      <c r="I1229" s="6">
        <v>20.0</v>
      </c>
      <c r="J1229" s="6">
        <v>16.0</v>
      </c>
      <c r="K1229" s="6">
        <v>0.0</v>
      </c>
      <c r="L1229" s="6">
        <v>18.0</v>
      </c>
      <c r="M1229" s="6">
        <v>12.0</v>
      </c>
      <c r="N1229" s="6">
        <v>15.0</v>
      </c>
      <c r="O1229" s="6"/>
      <c r="P1229" s="6">
        <v>13.0</v>
      </c>
      <c r="Q1229" s="6">
        <v>13.0</v>
      </c>
    </row>
    <row r="1230" ht="15.75" customHeight="1">
      <c r="A1230" s="7">
        <v>5.28008287E8</v>
      </c>
      <c r="B1230" s="6" t="s">
        <v>1409</v>
      </c>
      <c r="C1230" s="6" t="s">
        <v>1432</v>
      </c>
      <c r="D1230" s="3">
        <v>2.0</v>
      </c>
      <c r="E1230" s="3">
        <v>46.0</v>
      </c>
      <c r="F1230" s="3">
        <v>197.0</v>
      </c>
      <c r="G1230" s="3">
        <v>1.0</v>
      </c>
      <c r="H1230" s="3" t="s">
        <v>1468</v>
      </c>
      <c r="I1230" s="6">
        <v>0.0</v>
      </c>
      <c r="J1230" s="6">
        <v>15.0</v>
      </c>
      <c r="K1230" s="6">
        <v>0.0</v>
      </c>
      <c r="L1230" s="6">
        <v>16.0</v>
      </c>
      <c r="M1230" s="6">
        <v>8.0</v>
      </c>
      <c r="N1230" s="6">
        <v>0.0</v>
      </c>
      <c r="O1230" s="6"/>
      <c r="P1230" s="6">
        <v>7.0</v>
      </c>
      <c r="Q1230" s="6">
        <v>0.0</v>
      </c>
    </row>
    <row r="1231" ht="15.75" customHeight="1">
      <c r="A1231" s="7">
        <v>5.28008512E8</v>
      </c>
      <c r="B1231" s="6" t="s">
        <v>1409</v>
      </c>
      <c r="C1231" s="6" t="s">
        <v>1433</v>
      </c>
      <c r="D1231" s="3">
        <v>2.0</v>
      </c>
      <c r="E1231" s="3">
        <v>35.0</v>
      </c>
      <c r="F1231" s="3">
        <v>197.0</v>
      </c>
      <c r="G1231" s="3">
        <v>1.0</v>
      </c>
      <c r="H1231" s="3" t="s">
        <v>1468</v>
      </c>
      <c r="I1231" s="6">
        <v>0.0</v>
      </c>
      <c r="J1231" s="6">
        <v>11.0</v>
      </c>
      <c r="K1231" s="6">
        <v>0.0</v>
      </c>
      <c r="L1231" s="6">
        <v>12.0</v>
      </c>
      <c r="M1231" s="6">
        <v>8.0</v>
      </c>
      <c r="N1231" s="6">
        <v>0.0</v>
      </c>
      <c r="O1231" s="6"/>
      <c r="P1231" s="6">
        <v>4.0</v>
      </c>
      <c r="Q1231" s="6">
        <v>0.0</v>
      </c>
    </row>
    <row r="1232" ht="15.75" customHeight="1">
      <c r="A1232" s="7">
        <v>5.28008248E8</v>
      </c>
      <c r="B1232" s="6" t="s">
        <v>1409</v>
      </c>
      <c r="C1232" s="6" t="s">
        <v>1434</v>
      </c>
      <c r="D1232" s="3">
        <v>1.0</v>
      </c>
      <c r="E1232" s="3">
        <v>145.0</v>
      </c>
      <c r="F1232" s="3">
        <v>213.0</v>
      </c>
      <c r="G1232" s="3">
        <v>3.0</v>
      </c>
      <c r="H1232" s="3" t="s">
        <v>1465</v>
      </c>
      <c r="I1232" s="6">
        <v>21.0</v>
      </c>
      <c r="J1232" s="6">
        <v>16.0</v>
      </c>
      <c r="K1232" s="6">
        <v>13.0</v>
      </c>
      <c r="L1232" s="6">
        <v>17.0</v>
      </c>
      <c r="M1232" s="6">
        <v>14.0</v>
      </c>
      <c r="N1232" s="6">
        <v>35.0</v>
      </c>
      <c r="O1232" s="6"/>
      <c r="P1232" s="6">
        <v>11.0</v>
      </c>
      <c r="Q1232" s="6">
        <v>18.0</v>
      </c>
    </row>
    <row r="1233" ht="15.75" customHeight="1">
      <c r="A1233" s="7">
        <v>5.28008618E8</v>
      </c>
      <c r="B1233" s="6" t="s">
        <v>1409</v>
      </c>
      <c r="C1233" s="6" t="s">
        <v>1435</v>
      </c>
      <c r="D1233" s="3">
        <v>4.0</v>
      </c>
      <c r="E1233" s="3">
        <v>90.0</v>
      </c>
      <c r="F1233" s="3">
        <v>166.0</v>
      </c>
      <c r="G1233" s="3">
        <v>2.0</v>
      </c>
      <c r="H1233" s="3" t="s">
        <v>1467</v>
      </c>
      <c r="I1233" s="6">
        <v>15.0</v>
      </c>
      <c r="J1233" s="6">
        <v>12.0</v>
      </c>
      <c r="K1233" s="6">
        <v>11.0</v>
      </c>
      <c r="L1233" s="6">
        <v>15.0</v>
      </c>
      <c r="M1233" s="6">
        <v>10.0</v>
      </c>
      <c r="N1233" s="6">
        <v>14.0</v>
      </c>
      <c r="O1233" s="6"/>
      <c r="P1233" s="6">
        <v>0.0</v>
      </c>
      <c r="Q1233" s="6">
        <v>13.0</v>
      </c>
    </row>
    <row r="1234" ht="15.75" customHeight="1">
      <c r="A1234" s="7">
        <v>5.28005102E8</v>
      </c>
      <c r="B1234" s="6" t="s">
        <v>1409</v>
      </c>
      <c r="C1234" s="6" t="s">
        <v>1436</v>
      </c>
      <c r="D1234" s="3">
        <v>2.0</v>
      </c>
      <c r="E1234" s="3">
        <v>161.0</v>
      </c>
      <c r="F1234" s="3">
        <v>197.0</v>
      </c>
      <c r="G1234" s="3">
        <v>3.0</v>
      </c>
      <c r="H1234" s="3" t="s">
        <v>1465</v>
      </c>
      <c r="I1234" s="6">
        <v>23.0</v>
      </c>
      <c r="J1234" s="6">
        <v>19.0</v>
      </c>
      <c r="K1234" s="6">
        <v>13.0</v>
      </c>
      <c r="L1234" s="6">
        <v>22.0</v>
      </c>
      <c r="M1234" s="6">
        <v>20.0</v>
      </c>
      <c r="N1234" s="6">
        <v>30.0</v>
      </c>
      <c r="O1234" s="6"/>
      <c r="P1234" s="6">
        <v>12.0</v>
      </c>
      <c r="Q1234" s="6">
        <v>22.0</v>
      </c>
    </row>
    <row r="1235" ht="15.75" customHeight="1">
      <c r="A1235" s="7">
        <v>5.28008142E8</v>
      </c>
      <c r="B1235" s="6" t="s">
        <v>1409</v>
      </c>
      <c r="C1235" s="6" t="s">
        <v>1437</v>
      </c>
      <c r="D1235" s="3">
        <v>1.0</v>
      </c>
      <c r="E1235" s="3">
        <v>59.0</v>
      </c>
      <c r="F1235" s="3">
        <v>213.0</v>
      </c>
      <c r="G1235" s="3">
        <v>1.0</v>
      </c>
      <c r="H1235" s="3" t="s">
        <v>1468</v>
      </c>
      <c r="I1235" s="6">
        <v>0.0</v>
      </c>
      <c r="J1235" s="6">
        <v>12.0</v>
      </c>
      <c r="K1235" s="6">
        <v>5.0</v>
      </c>
      <c r="L1235" s="6">
        <v>15.0</v>
      </c>
      <c r="M1235" s="6">
        <v>9.0</v>
      </c>
      <c r="N1235" s="6">
        <v>0.0</v>
      </c>
      <c r="O1235" s="6"/>
      <c r="P1235" s="6">
        <v>7.0</v>
      </c>
      <c r="Q1235" s="6">
        <v>11.0</v>
      </c>
    </row>
    <row r="1236" ht="15.75" customHeight="1">
      <c r="A1236" s="7">
        <v>5.28008167E8</v>
      </c>
      <c r="B1236" s="6" t="s">
        <v>1409</v>
      </c>
      <c r="C1236" s="6" t="s">
        <v>1438</v>
      </c>
      <c r="D1236" s="3">
        <v>2.0</v>
      </c>
      <c r="E1236" s="3">
        <v>177.0</v>
      </c>
      <c r="F1236" s="3">
        <v>197.0</v>
      </c>
      <c r="G1236" s="3">
        <v>4.0</v>
      </c>
      <c r="H1236" s="3" t="s">
        <v>1466</v>
      </c>
      <c r="I1236" s="6">
        <v>30.0</v>
      </c>
      <c r="J1236" s="6">
        <v>19.0</v>
      </c>
      <c r="K1236" s="6">
        <v>16.0</v>
      </c>
      <c r="L1236" s="6">
        <v>21.0</v>
      </c>
      <c r="M1236" s="6">
        <v>20.0</v>
      </c>
      <c r="N1236" s="6">
        <v>32.0</v>
      </c>
      <c r="O1236" s="6"/>
      <c r="P1236" s="6">
        <v>12.0</v>
      </c>
      <c r="Q1236" s="6">
        <v>27.0</v>
      </c>
    </row>
    <row r="1237" ht="15.75" customHeight="1">
      <c r="A1237" s="7">
        <v>5.28008488E8</v>
      </c>
      <c r="B1237" s="6" t="s">
        <v>1409</v>
      </c>
      <c r="C1237" s="6" t="s">
        <v>1439</v>
      </c>
      <c r="D1237" s="3">
        <v>3.0</v>
      </c>
      <c r="E1237" s="3">
        <v>101.0</v>
      </c>
      <c r="F1237" s="3">
        <v>182.0</v>
      </c>
      <c r="G1237" s="3">
        <v>2.0</v>
      </c>
      <c r="H1237" s="3" t="s">
        <v>1467</v>
      </c>
      <c r="I1237" s="6">
        <v>14.0</v>
      </c>
      <c r="J1237" s="6">
        <v>15.0</v>
      </c>
      <c r="K1237" s="6">
        <v>10.0</v>
      </c>
      <c r="L1237" s="6">
        <v>16.0</v>
      </c>
      <c r="M1237" s="6">
        <v>13.0</v>
      </c>
      <c r="N1237" s="6">
        <v>21.0</v>
      </c>
      <c r="O1237" s="6"/>
      <c r="P1237" s="6">
        <v>0.0</v>
      </c>
      <c r="Q1237" s="6">
        <v>12.0</v>
      </c>
    </row>
    <row r="1238" ht="15.75" customHeight="1">
      <c r="A1238" s="7">
        <v>5.2800815E8</v>
      </c>
      <c r="B1238" s="6" t="s">
        <v>1409</v>
      </c>
      <c r="C1238" s="6" t="s">
        <v>1440</v>
      </c>
      <c r="D1238" s="3">
        <v>1.0</v>
      </c>
      <c r="E1238" s="3">
        <v>39.0</v>
      </c>
      <c r="F1238" s="3">
        <v>213.0</v>
      </c>
      <c r="G1238" s="3">
        <v>1.0</v>
      </c>
      <c r="H1238" s="3" t="s">
        <v>1468</v>
      </c>
      <c r="I1238" s="6">
        <v>0.0</v>
      </c>
      <c r="J1238" s="6">
        <v>0.0</v>
      </c>
      <c r="K1238" s="6">
        <v>0.0</v>
      </c>
      <c r="L1238" s="6">
        <v>0.0</v>
      </c>
      <c r="M1238" s="6">
        <v>18.0</v>
      </c>
      <c r="N1238" s="6">
        <v>0.0</v>
      </c>
      <c r="O1238" s="6"/>
      <c r="P1238" s="6">
        <v>4.0</v>
      </c>
      <c r="Q1238" s="6">
        <v>17.0</v>
      </c>
    </row>
    <row r="1239" ht="15.75" customHeight="1">
      <c r="A1239" s="7">
        <v>5.28008304E8</v>
      </c>
      <c r="B1239" s="6" t="s">
        <v>1409</v>
      </c>
      <c r="C1239" s="6" t="s">
        <v>1441</v>
      </c>
      <c r="D1239" s="3">
        <v>2.0</v>
      </c>
      <c r="E1239" s="3">
        <v>120.0</v>
      </c>
      <c r="F1239" s="3">
        <v>197.0</v>
      </c>
      <c r="G1239" s="3">
        <v>3.0</v>
      </c>
      <c r="H1239" s="3" t="s">
        <v>1465</v>
      </c>
      <c r="I1239" s="6">
        <v>17.0</v>
      </c>
      <c r="J1239" s="6">
        <v>11.0</v>
      </c>
      <c r="K1239" s="6">
        <v>12.0</v>
      </c>
      <c r="L1239" s="6">
        <v>16.0</v>
      </c>
      <c r="M1239" s="6">
        <v>14.0</v>
      </c>
      <c r="N1239" s="6">
        <v>24.0</v>
      </c>
      <c r="O1239" s="6"/>
      <c r="P1239" s="6">
        <v>7.0</v>
      </c>
      <c r="Q1239" s="6">
        <v>19.0</v>
      </c>
    </row>
    <row r="1240" ht="15.75" customHeight="1">
      <c r="A1240" s="7">
        <v>5.2800827E8</v>
      </c>
      <c r="B1240" s="6" t="s">
        <v>1409</v>
      </c>
      <c r="C1240" s="6" t="s">
        <v>1442</v>
      </c>
      <c r="D1240" s="3">
        <v>1.0</v>
      </c>
      <c r="E1240" s="3">
        <v>130.0</v>
      </c>
      <c r="F1240" s="3">
        <v>213.0</v>
      </c>
      <c r="G1240" s="3">
        <v>2.0</v>
      </c>
      <c r="H1240" s="3" t="s">
        <v>1467</v>
      </c>
      <c r="I1240" s="6">
        <v>18.0</v>
      </c>
      <c r="J1240" s="6">
        <v>16.0</v>
      </c>
      <c r="K1240" s="6">
        <v>8.0</v>
      </c>
      <c r="L1240" s="6">
        <v>16.0</v>
      </c>
      <c r="M1240" s="6">
        <v>14.0</v>
      </c>
      <c r="N1240" s="6">
        <v>29.0</v>
      </c>
      <c r="O1240" s="6"/>
      <c r="P1240" s="6">
        <v>11.0</v>
      </c>
      <c r="Q1240" s="6">
        <v>18.0</v>
      </c>
    </row>
    <row r="1241" ht="15.75" customHeight="1">
      <c r="A1241" s="7">
        <v>5.28008103E8</v>
      </c>
      <c r="B1241" s="6" t="s">
        <v>1409</v>
      </c>
      <c r="C1241" s="6" t="s">
        <v>1443</v>
      </c>
      <c r="D1241" s="3">
        <v>2.0</v>
      </c>
      <c r="E1241" s="3">
        <v>130.0</v>
      </c>
      <c r="F1241" s="3">
        <v>197.0</v>
      </c>
      <c r="G1241" s="3">
        <v>3.0</v>
      </c>
      <c r="H1241" s="3" t="s">
        <v>1465</v>
      </c>
      <c r="I1241" s="6">
        <v>19.0</v>
      </c>
      <c r="J1241" s="6">
        <v>13.0</v>
      </c>
      <c r="K1241" s="6">
        <v>11.0</v>
      </c>
      <c r="L1241" s="6">
        <v>16.0</v>
      </c>
      <c r="M1241" s="6">
        <v>15.0</v>
      </c>
      <c r="N1241" s="6">
        <v>28.0</v>
      </c>
      <c r="O1241" s="6"/>
      <c r="P1241" s="6">
        <v>10.0</v>
      </c>
      <c r="Q1241" s="6">
        <v>18.0</v>
      </c>
    </row>
    <row r="1242" ht="15.75" customHeight="1">
      <c r="A1242" s="7">
        <v>5.2800835E8</v>
      </c>
      <c r="B1242" s="6" t="s">
        <v>1409</v>
      </c>
      <c r="C1242" s="6" t="s">
        <v>1444</v>
      </c>
      <c r="D1242" s="3">
        <v>2.0</v>
      </c>
      <c r="E1242" s="3">
        <v>56.0</v>
      </c>
      <c r="F1242" s="3">
        <v>197.0</v>
      </c>
      <c r="G1242" s="3">
        <v>1.0</v>
      </c>
      <c r="H1242" s="3" t="s">
        <v>1468</v>
      </c>
      <c r="I1242" s="6">
        <v>0.0</v>
      </c>
      <c r="J1242" s="6">
        <v>12.0</v>
      </c>
      <c r="K1242" s="6">
        <v>0.0</v>
      </c>
      <c r="L1242" s="6">
        <v>13.0</v>
      </c>
      <c r="M1242" s="6">
        <v>12.0</v>
      </c>
      <c r="N1242" s="6">
        <v>0.0</v>
      </c>
      <c r="O1242" s="6"/>
      <c r="P1242" s="6">
        <v>6.0</v>
      </c>
      <c r="Q1242" s="6">
        <v>13.0</v>
      </c>
    </row>
    <row r="1243" ht="15.75" customHeight="1">
      <c r="A1243" s="7">
        <v>5.2800835E8</v>
      </c>
      <c r="B1243" s="6" t="s">
        <v>1409</v>
      </c>
      <c r="C1243" s="6" t="s">
        <v>1444</v>
      </c>
      <c r="D1243" s="3">
        <v>6.0</v>
      </c>
      <c r="E1243" s="3">
        <v>47.0</v>
      </c>
      <c r="F1243" s="3">
        <v>192.0</v>
      </c>
      <c r="G1243" s="3">
        <v>1.0</v>
      </c>
      <c r="H1243" s="3" t="s">
        <v>1468</v>
      </c>
      <c r="I1243" s="6">
        <v>0.0</v>
      </c>
      <c r="J1243" s="6">
        <v>10.0</v>
      </c>
      <c r="K1243" s="6">
        <v>0.0</v>
      </c>
      <c r="L1243" s="6">
        <v>11.0</v>
      </c>
      <c r="M1243" s="6">
        <v>12.0</v>
      </c>
      <c r="N1243" s="6">
        <v>0.0</v>
      </c>
      <c r="O1243" s="6"/>
      <c r="P1243" s="6">
        <v>6.0</v>
      </c>
      <c r="Q1243" s="6">
        <v>8.0</v>
      </c>
    </row>
    <row r="1244" ht="15.75" customHeight="1">
      <c r="A1244" s="7">
        <v>5.2800852E8</v>
      </c>
      <c r="B1244" s="6" t="s">
        <v>1409</v>
      </c>
      <c r="C1244" s="6" t="s">
        <v>1445</v>
      </c>
      <c r="D1244" s="3">
        <v>4.0</v>
      </c>
      <c r="E1244" s="3">
        <v>58.0</v>
      </c>
      <c r="F1244" s="3">
        <v>166.0</v>
      </c>
      <c r="G1244" s="3">
        <v>1.0</v>
      </c>
      <c r="H1244" s="3" t="s">
        <v>1468</v>
      </c>
      <c r="I1244" s="6">
        <v>7.0</v>
      </c>
      <c r="J1244" s="6">
        <v>10.0</v>
      </c>
      <c r="K1244" s="6">
        <v>6.0</v>
      </c>
      <c r="L1244" s="6">
        <v>12.0</v>
      </c>
      <c r="M1244" s="6">
        <v>9.0</v>
      </c>
      <c r="N1244" s="6">
        <v>14.0</v>
      </c>
      <c r="O1244" s="6"/>
      <c r="P1244" s="6">
        <v>0.0</v>
      </c>
      <c r="Q1244" s="6">
        <v>0.0</v>
      </c>
    </row>
    <row r="1245" ht="15.75" customHeight="1">
      <c r="A1245" s="7">
        <v>5.28008382E8</v>
      </c>
      <c r="B1245" s="6" t="s">
        <v>1409</v>
      </c>
      <c r="C1245" s="6" t="s">
        <v>1447</v>
      </c>
      <c r="D1245" s="3">
        <v>2.0</v>
      </c>
      <c r="E1245" s="3">
        <v>134.0</v>
      </c>
      <c r="F1245" s="3">
        <v>197.0</v>
      </c>
      <c r="G1245" s="3">
        <v>3.0</v>
      </c>
      <c r="H1245" s="3" t="s">
        <v>1465</v>
      </c>
      <c r="I1245" s="6">
        <v>21.0</v>
      </c>
      <c r="J1245" s="6">
        <v>16.0</v>
      </c>
      <c r="K1245" s="6">
        <v>15.0</v>
      </c>
      <c r="L1245" s="6">
        <v>20.0</v>
      </c>
      <c r="M1245" s="6">
        <v>12.0</v>
      </c>
      <c r="N1245" s="6">
        <v>24.0</v>
      </c>
      <c r="O1245" s="6"/>
      <c r="P1245" s="6">
        <v>11.0</v>
      </c>
      <c r="Q1245" s="6">
        <v>15.0</v>
      </c>
    </row>
    <row r="1246" ht="15.75" customHeight="1">
      <c r="A1246" s="7">
        <v>5.28008216E8</v>
      </c>
      <c r="B1246" s="6" t="s">
        <v>1409</v>
      </c>
      <c r="C1246" s="6" t="s">
        <v>1448</v>
      </c>
      <c r="D1246" s="3">
        <v>14.0</v>
      </c>
      <c r="E1246" s="3">
        <v>87.0</v>
      </c>
      <c r="F1246" s="3">
        <v>196.0</v>
      </c>
      <c r="G1246" s="3">
        <v>1.0</v>
      </c>
      <c r="H1246" s="3" t="s">
        <v>1468</v>
      </c>
      <c r="I1246" s="6">
        <v>25.0</v>
      </c>
      <c r="J1246" s="6">
        <v>15.0</v>
      </c>
      <c r="K1246" s="6">
        <v>0.0</v>
      </c>
      <c r="L1246" s="6">
        <v>0.0</v>
      </c>
      <c r="M1246" s="6">
        <v>17.0</v>
      </c>
      <c r="N1246" s="6">
        <v>0.0</v>
      </c>
      <c r="O1246" s="6"/>
      <c r="P1246" s="6">
        <v>9.0</v>
      </c>
      <c r="Q1246" s="6">
        <v>21.0</v>
      </c>
    </row>
    <row r="1247" ht="15.75" customHeight="1">
      <c r="A1247" s="7">
        <v>5.28008216E8</v>
      </c>
      <c r="B1247" s="6" t="s">
        <v>1409</v>
      </c>
      <c r="C1247" s="6" t="s">
        <v>1448</v>
      </c>
      <c r="D1247" s="3">
        <v>6.0</v>
      </c>
      <c r="E1247" s="3">
        <v>88.0</v>
      </c>
      <c r="F1247" s="3">
        <v>192.0</v>
      </c>
      <c r="G1247" s="3">
        <v>1.0</v>
      </c>
      <c r="H1247" s="3" t="s">
        <v>1468</v>
      </c>
      <c r="I1247" s="6">
        <v>23.0</v>
      </c>
      <c r="J1247" s="6">
        <v>14.0</v>
      </c>
      <c r="K1247" s="6">
        <v>0.0</v>
      </c>
      <c r="L1247" s="6">
        <v>0.0</v>
      </c>
      <c r="M1247" s="6">
        <v>19.0</v>
      </c>
      <c r="N1247" s="6">
        <v>0.0</v>
      </c>
      <c r="O1247" s="6"/>
      <c r="P1247" s="6">
        <v>9.0</v>
      </c>
      <c r="Q1247" s="6">
        <v>23.0</v>
      </c>
    </row>
    <row r="1248" ht="15.75" customHeight="1">
      <c r="A1248" s="7">
        <v>5.28008505E8</v>
      </c>
      <c r="B1248" s="6" t="s">
        <v>1409</v>
      </c>
      <c r="C1248" s="6" t="s">
        <v>1450</v>
      </c>
      <c r="D1248" s="3">
        <v>4.0</v>
      </c>
      <c r="E1248" s="3">
        <v>74.0</v>
      </c>
      <c r="F1248" s="3">
        <v>166.0</v>
      </c>
      <c r="G1248" s="3">
        <v>2.0</v>
      </c>
      <c r="H1248" s="3" t="s">
        <v>1467</v>
      </c>
      <c r="I1248" s="6">
        <v>13.0</v>
      </c>
      <c r="J1248" s="6">
        <v>11.0</v>
      </c>
      <c r="K1248" s="6">
        <v>10.0</v>
      </c>
      <c r="L1248" s="6">
        <v>11.0</v>
      </c>
      <c r="M1248" s="6">
        <v>7.0</v>
      </c>
      <c r="N1248" s="6">
        <v>11.0</v>
      </c>
      <c r="O1248" s="6"/>
      <c r="P1248" s="6">
        <v>0.0</v>
      </c>
      <c r="Q1248" s="6">
        <v>11.0</v>
      </c>
    </row>
    <row r="1249" ht="15.75" customHeight="1">
      <c r="A1249" s="7">
        <v>5.28008336E8</v>
      </c>
      <c r="B1249" s="6" t="s">
        <v>1409</v>
      </c>
      <c r="C1249" s="6" t="s">
        <v>1449</v>
      </c>
      <c r="D1249" s="3">
        <v>4.0</v>
      </c>
      <c r="E1249" s="3">
        <v>21.0</v>
      </c>
      <c r="F1249" s="3">
        <v>166.0</v>
      </c>
      <c r="G1249" s="3">
        <v>1.0</v>
      </c>
      <c r="H1249" s="3" t="s">
        <v>1468</v>
      </c>
      <c r="I1249" s="6">
        <v>9.0</v>
      </c>
      <c r="J1249" s="6">
        <v>0.0</v>
      </c>
      <c r="K1249" s="6">
        <v>0.0</v>
      </c>
      <c r="L1249" s="6">
        <v>7.0</v>
      </c>
      <c r="M1249" s="6">
        <v>5.0</v>
      </c>
      <c r="N1249" s="6">
        <v>0.0</v>
      </c>
      <c r="O1249" s="6"/>
      <c r="P1249" s="6">
        <v>0.0</v>
      </c>
      <c r="Q1249" s="6">
        <v>0.0</v>
      </c>
    </row>
    <row r="1250" ht="15.75" customHeight="1">
      <c r="A1250" s="7">
        <v>5.43012545E8</v>
      </c>
      <c r="B1250" s="6" t="s">
        <v>199</v>
      </c>
      <c r="C1250" s="6" t="s">
        <v>200</v>
      </c>
      <c r="D1250" s="3">
        <v>1.0</v>
      </c>
      <c r="E1250" s="3">
        <v>167.0</v>
      </c>
      <c r="F1250" s="3">
        <v>213.0</v>
      </c>
      <c r="G1250" s="3">
        <v>3.0</v>
      </c>
      <c r="H1250" s="3" t="s">
        <v>1465</v>
      </c>
      <c r="I1250" s="6">
        <v>23.0</v>
      </c>
      <c r="J1250" s="6">
        <v>18.0</v>
      </c>
      <c r="K1250" s="6">
        <v>18.0</v>
      </c>
      <c r="L1250" s="6">
        <v>19.0</v>
      </c>
      <c r="M1250" s="6">
        <v>18.0</v>
      </c>
      <c r="N1250" s="6">
        <v>37.0</v>
      </c>
      <c r="O1250" s="6"/>
      <c r="P1250" s="6">
        <v>12.0</v>
      </c>
      <c r="Q1250" s="6">
        <v>22.0</v>
      </c>
    </row>
    <row r="1251" ht="15.75" customHeight="1">
      <c r="A1251" s="7">
        <v>5.43012489E8</v>
      </c>
      <c r="B1251" s="6" t="s">
        <v>199</v>
      </c>
      <c r="C1251" s="6" t="s">
        <v>201</v>
      </c>
      <c r="D1251" s="3">
        <v>1.0</v>
      </c>
      <c r="E1251" s="3">
        <v>158.0</v>
      </c>
      <c r="F1251" s="3">
        <v>213.0</v>
      </c>
      <c r="G1251" s="3">
        <v>3.0</v>
      </c>
      <c r="H1251" s="3" t="s">
        <v>1465</v>
      </c>
      <c r="I1251" s="6">
        <v>21.0</v>
      </c>
      <c r="J1251" s="6">
        <v>18.0</v>
      </c>
      <c r="K1251" s="6">
        <v>14.0</v>
      </c>
      <c r="L1251" s="6">
        <v>20.0</v>
      </c>
      <c r="M1251" s="6">
        <v>18.0</v>
      </c>
      <c r="N1251" s="6">
        <v>32.0</v>
      </c>
      <c r="O1251" s="6"/>
      <c r="P1251" s="6">
        <v>12.0</v>
      </c>
      <c r="Q1251" s="6">
        <v>23.0</v>
      </c>
    </row>
    <row r="1252" ht="15.75" customHeight="1">
      <c r="A1252" s="7">
        <v>5.4301252E8</v>
      </c>
      <c r="B1252" s="6" t="s">
        <v>199</v>
      </c>
      <c r="C1252" s="6" t="s">
        <v>202</v>
      </c>
      <c r="D1252" s="3">
        <v>1.0</v>
      </c>
      <c r="E1252" s="3">
        <v>147.0</v>
      </c>
      <c r="F1252" s="3">
        <v>213.0</v>
      </c>
      <c r="G1252" s="3">
        <v>3.0</v>
      </c>
      <c r="H1252" s="3" t="s">
        <v>1465</v>
      </c>
      <c r="I1252" s="6">
        <v>21.0</v>
      </c>
      <c r="J1252" s="6">
        <v>13.0</v>
      </c>
      <c r="K1252" s="6">
        <v>17.0</v>
      </c>
      <c r="L1252" s="6">
        <v>16.0</v>
      </c>
      <c r="M1252" s="6">
        <v>16.0</v>
      </c>
      <c r="N1252" s="6">
        <v>29.0</v>
      </c>
      <c r="O1252" s="6"/>
      <c r="P1252" s="6">
        <v>11.0</v>
      </c>
      <c r="Q1252" s="6">
        <v>24.0</v>
      </c>
    </row>
    <row r="1253" ht="15.75" customHeight="1">
      <c r="A1253" s="7">
        <v>5.43012584E8</v>
      </c>
      <c r="B1253" s="6" t="s">
        <v>199</v>
      </c>
      <c r="C1253" s="6" t="s">
        <v>203</v>
      </c>
      <c r="D1253" s="3">
        <v>1.0</v>
      </c>
      <c r="E1253" s="3">
        <v>161.0</v>
      </c>
      <c r="F1253" s="3">
        <v>213.0</v>
      </c>
      <c r="G1253" s="3">
        <v>3.0</v>
      </c>
      <c r="H1253" s="3" t="s">
        <v>1465</v>
      </c>
      <c r="I1253" s="6">
        <v>28.0</v>
      </c>
      <c r="J1253" s="6">
        <v>14.0</v>
      </c>
      <c r="K1253" s="6">
        <v>17.0</v>
      </c>
      <c r="L1253" s="6">
        <v>16.0</v>
      </c>
      <c r="M1253" s="6">
        <v>15.0</v>
      </c>
      <c r="N1253" s="6">
        <v>36.0</v>
      </c>
      <c r="O1253" s="6"/>
      <c r="P1253" s="6">
        <v>12.0</v>
      </c>
      <c r="Q1253" s="6">
        <v>23.0</v>
      </c>
    </row>
    <row r="1254" ht="15.75" customHeight="1">
      <c r="A1254" s="7">
        <v>5.43012513E8</v>
      </c>
      <c r="B1254" s="6" t="s">
        <v>199</v>
      </c>
      <c r="C1254" s="6" t="s">
        <v>204</v>
      </c>
      <c r="D1254" s="3">
        <v>5.0</v>
      </c>
      <c r="E1254" s="3">
        <v>148.0</v>
      </c>
      <c r="F1254" s="3">
        <v>208.0</v>
      </c>
      <c r="G1254" s="3">
        <v>3.0</v>
      </c>
      <c r="H1254" s="3" t="s">
        <v>1465</v>
      </c>
      <c r="I1254" s="6">
        <v>21.0</v>
      </c>
      <c r="J1254" s="6">
        <v>16.0</v>
      </c>
      <c r="K1254" s="6">
        <v>16.0</v>
      </c>
      <c r="L1254" s="6">
        <v>18.0</v>
      </c>
      <c r="M1254" s="6">
        <v>15.0</v>
      </c>
      <c r="N1254" s="6">
        <v>30.0</v>
      </c>
      <c r="O1254" s="6"/>
      <c r="P1254" s="6">
        <v>10.0</v>
      </c>
      <c r="Q1254" s="6">
        <v>22.0</v>
      </c>
    </row>
    <row r="1255" ht="15.75" customHeight="1">
      <c r="A1255" s="7">
        <v>5.43037606E8</v>
      </c>
      <c r="B1255" s="6" t="s">
        <v>199</v>
      </c>
      <c r="C1255" s="6" t="s">
        <v>205</v>
      </c>
      <c r="D1255" s="3">
        <v>1.0</v>
      </c>
      <c r="E1255" s="3">
        <v>158.0</v>
      </c>
      <c r="F1255" s="3">
        <v>213.0</v>
      </c>
      <c r="G1255" s="3">
        <v>3.0</v>
      </c>
      <c r="H1255" s="3" t="s">
        <v>1465</v>
      </c>
      <c r="I1255" s="6">
        <v>19.0</v>
      </c>
      <c r="J1255" s="6">
        <v>16.0</v>
      </c>
      <c r="K1255" s="6">
        <v>15.0</v>
      </c>
      <c r="L1255" s="6">
        <v>17.0</v>
      </c>
      <c r="M1255" s="6">
        <v>20.0</v>
      </c>
      <c r="N1255" s="6">
        <v>35.0</v>
      </c>
      <c r="O1255" s="6"/>
      <c r="P1255" s="6">
        <v>13.0</v>
      </c>
      <c r="Q1255" s="6">
        <v>23.0</v>
      </c>
    </row>
    <row r="1256" ht="15.75" customHeight="1">
      <c r="A1256" s="7">
        <v>5.43012577E8</v>
      </c>
      <c r="B1256" s="6" t="s">
        <v>199</v>
      </c>
      <c r="C1256" s="6" t="s">
        <v>206</v>
      </c>
      <c r="D1256" s="3">
        <v>1.0</v>
      </c>
      <c r="E1256" s="3">
        <v>159.0</v>
      </c>
      <c r="F1256" s="3">
        <v>213.0</v>
      </c>
      <c r="G1256" s="3">
        <v>3.0</v>
      </c>
      <c r="H1256" s="3" t="s">
        <v>1465</v>
      </c>
      <c r="I1256" s="6">
        <v>25.0</v>
      </c>
      <c r="J1256" s="6">
        <v>15.0</v>
      </c>
      <c r="K1256" s="6">
        <v>16.0</v>
      </c>
      <c r="L1256" s="6">
        <v>18.0</v>
      </c>
      <c r="M1256" s="6">
        <v>17.0</v>
      </c>
      <c r="N1256" s="6">
        <v>35.0</v>
      </c>
      <c r="O1256" s="6"/>
      <c r="P1256" s="6">
        <v>12.0</v>
      </c>
      <c r="Q1256" s="6">
        <v>21.0</v>
      </c>
    </row>
    <row r="1257" ht="15.75" customHeight="1">
      <c r="A1257" s="7">
        <v>5.43012552E8</v>
      </c>
      <c r="B1257" s="6" t="s">
        <v>199</v>
      </c>
      <c r="C1257" s="6" t="s">
        <v>207</v>
      </c>
      <c r="D1257" s="3">
        <v>1.0</v>
      </c>
      <c r="E1257" s="3">
        <v>132.0</v>
      </c>
      <c r="F1257" s="3">
        <v>213.0</v>
      </c>
      <c r="G1257" s="3">
        <v>2.0</v>
      </c>
      <c r="H1257" s="3" t="s">
        <v>1467</v>
      </c>
      <c r="I1257" s="6">
        <v>19.0</v>
      </c>
      <c r="J1257" s="6">
        <v>10.0</v>
      </c>
      <c r="K1257" s="6">
        <v>12.0</v>
      </c>
      <c r="L1257" s="6">
        <v>18.0</v>
      </c>
      <c r="M1257" s="6">
        <v>16.0</v>
      </c>
      <c r="N1257" s="6">
        <v>26.0</v>
      </c>
      <c r="O1257" s="6"/>
      <c r="P1257" s="6">
        <v>12.0</v>
      </c>
      <c r="Q1257" s="6">
        <v>19.0</v>
      </c>
    </row>
    <row r="1258" ht="15.75" customHeight="1">
      <c r="A1258" s="7">
        <v>5.43012591E8</v>
      </c>
      <c r="B1258" s="6" t="s">
        <v>199</v>
      </c>
      <c r="C1258" s="6" t="s">
        <v>208</v>
      </c>
      <c r="D1258" s="3">
        <v>5.0</v>
      </c>
      <c r="E1258" s="3">
        <v>126.0</v>
      </c>
      <c r="F1258" s="3">
        <v>208.0</v>
      </c>
      <c r="G1258" s="3">
        <v>2.0</v>
      </c>
      <c r="H1258" s="3" t="s">
        <v>1467</v>
      </c>
      <c r="I1258" s="6">
        <v>19.0</v>
      </c>
      <c r="J1258" s="6">
        <v>11.0</v>
      </c>
      <c r="K1258" s="6">
        <v>9.0</v>
      </c>
      <c r="L1258" s="6">
        <v>18.0</v>
      </c>
      <c r="M1258" s="6">
        <v>12.0</v>
      </c>
      <c r="N1258" s="6">
        <v>29.0</v>
      </c>
      <c r="O1258" s="6"/>
      <c r="P1258" s="6">
        <v>11.0</v>
      </c>
      <c r="Q1258" s="6">
        <v>17.0</v>
      </c>
    </row>
    <row r="1259" ht="15.75" customHeight="1">
      <c r="A1259" s="7">
        <v>5.43012538E8</v>
      </c>
      <c r="B1259" s="6" t="s">
        <v>199</v>
      </c>
      <c r="C1259" s="6" t="s">
        <v>209</v>
      </c>
      <c r="D1259" s="3">
        <v>1.0</v>
      </c>
      <c r="E1259" s="3">
        <v>146.0</v>
      </c>
      <c r="F1259" s="3">
        <v>213.0</v>
      </c>
      <c r="G1259" s="3">
        <v>3.0</v>
      </c>
      <c r="H1259" s="3" t="s">
        <v>1465</v>
      </c>
      <c r="I1259" s="6">
        <v>17.0</v>
      </c>
      <c r="J1259" s="6">
        <v>14.0</v>
      </c>
      <c r="K1259" s="6">
        <v>15.0</v>
      </c>
      <c r="L1259" s="6">
        <v>19.0</v>
      </c>
      <c r="M1259" s="6">
        <v>16.0</v>
      </c>
      <c r="N1259" s="6">
        <v>31.0</v>
      </c>
      <c r="O1259" s="6"/>
      <c r="P1259" s="6">
        <v>11.0</v>
      </c>
      <c r="Q1259" s="6">
        <v>23.0</v>
      </c>
    </row>
    <row r="1260" ht="15.75" customHeight="1">
      <c r="A1260" s="7">
        <v>5.4301256E8</v>
      </c>
      <c r="B1260" s="6" t="s">
        <v>199</v>
      </c>
      <c r="C1260" s="6" t="s">
        <v>210</v>
      </c>
      <c r="D1260" s="3">
        <v>5.0</v>
      </c>
      <c r="E1260" s="3">
        <v>158.0</v>
      </c>
      <c r="F1260" s="3">
        <v>208.0</v>
      </c>
      <c r="G1260" s="3">
        <v>3.0</v>
      </c>
      <c r="H1260" s="3" t="s">
        <v>1465</v>
      </c>
      <c r="I1260" s="6">
        <v>16.0</v>
      </c>
      <c r="J1260" s="6">
        <v>17.0</v>
      </c>
      <c r="K1260" s="6">
        <v>16.0</v>
      </c>
      <c r="L1260" s="6">
        <v>17.0</v>
      </c>
      <c r="M1260" s="6">
        <v>20.0</v>
      </c>
      <c r="N1260" s="6">
        <v>35.0</v>
      </c>
      <c r="O1260" s="6"/>
      <c r="P1260" s="6">
        <v>12.0</v>
      </c>
      <c r="Q1260" s="6">
        <v>25.0</v>
      </c>
    </row>
    <row r="1261" ht="15.75" customHeight="1">
      <c r="A1261" s="7">
        <v>5.50004016E8</v>
      </c>
      <c r="B1261" s="6" t="s">
        <v>211</v>
      </c>
      <c r="C1261" s="6" t="s">
        <v>212</v>
      </c>
      <c r="D1261" s="3">
        <v>1.0</v>
      </c>
      <c r="E1261" s="3">
        <v>132.0</v>
      </c>
      <c r="F1261" s="3">
        <v>213.0</v>
      </c>
      <c r="G1261" s="3">
        <v>2.0</v>
      </c>
      <c r="H1261" s="3" t="s">
        <v>1467</v>
      </c>
      <c r="I1261" s="6">
        <v>13.0</v>
      </c>
      <c r="J1261" s="6">
        <v>14.0</v>
      </c>
      <c r="K1261" s="6">
        <v>15.0</v>
      </c>
      <c r="L1261" s="6">
        <v>16.0</v>
      </c>
      <c r="M1261" s="6">
        <v>19.0</v>
      </c>
      <c r="N1261" s="6">
        <v>31.0</v>
      </c>
      <c r="O1261" s="6"/>
      <c r="P1261" s="6">
        <v>9.0</v>
      </c>
      <c r="Q1261" s="6">
        <v>15.0</v>
      </c>
    </row>
    <row r="1262" ht="15.75" customHeight="1">
      <c r="A1262" s="7">
        <v>5.50003968E8</v>
      </c>
      <c r="B1262" s="6" t="s">
        <v>211</v>
      </c>
      <c r="C1262" s="6" t="s">
        <v>213</v>
      </c>
      <c r="D1262" s="3">
        <v>1.0</v>
      </c>
      <c r="E1262" s="3">
        <v>157.0</v>
      </c>
      <c r="F1262" s="3">
        <v>213.0</v>
      </c>
      <c r="G1262" s="3">
        <v>3.0</v>
      </c>
      <c r="H1262" s="3" t="s">
        <v>1465</v>
      </c>
      <c r="I1262" s="6">
        <v>26.0</v>
      </c>
      <c r="J1262" s="6">
        <v>16.0</v>
      </c>
      <c r="K1262" s="6">
        <v>15.0</v>
      </c>
      <c r="L1262" s="6">
        <v>16.0</v>
      </c>
      <c r="M1262" s="6">
        <v>18.0</v>
      </c>
      <c r="N1262" s="6">
        <v>36.0</v>
      </c>
      <c r="O1262" s="6"/>
      <c r="P1262" s="6">
        <v>10.0</v>
      </c>
      <c r="Q1262" s="6">
        <v>20.0</v>
      </c>
    </row>
    <row r="1263" ht="15.75" customHeight="1">
      <c r="A1263" s="7">
        <v>5.5000399E8</v>
      </c>
      <c r="B1263" s="6" t="s">
        <v>211</v>
      </c>
      <c r="C1263" s="6" t="s">
        <v>214</v>
      </c>
      <c r="D1263" s="3">
        <v>1.0</v>
      </c>
      <c r="E1263" s="3">
        <v>152.0</v>
      </c>
      <c r="F1263" s="3">
        <v>213.0</v>
      </c>
      <c r="G1263" s="3">
        <v>3.0</v>
      </c>
      <c r="H1263" s="3" t="s">
        <v>1465</v>
      </c>
      <c r="I1263" s="6">
        <v>24.0</v>
      </c>
      <c r="J1263" s="6">
        <v>14.0</v>
      </c>
      <c r="K1263" s="6">
        <v>16.0</v>
      </c>
      <c r="L1263" s="6">
        <v>18.0</v>
      </c>
      <c r="M1263" s="6">
        <v>17.0</v>
      </c>
      <c r="N1263" s="6">
        <v>33.0</v>
      </c>
      <c r="O1263" s="6"/>
      <c r="P1263" s="6">
        <v>11.0</v>
      </c>
      <c r="Q1263" s="6">
        <v>19.0</v>
      </c>
    </row>
    <row r="1264" ht="15.75" customHeight="1">
      <c r="A1264" s="7">
        <v>5.50004048E8</v>
      </c>
      <c r="B1264" s="6" t="s">
        <v>211</v>
      </c>
      <c r="C1264" s="6" t="s">
        <v>215</v>
      </c>
      <c r="D1264" s="3">
        <v>1.0</v>
      </c>
      <c r="E1264" s="3">
        <v>198.0</v>
      </c>
      <c r="F1264" s="3">
        <v>213.0</v>
      </c>
      <c r="G1264" s="3">
        <v>4.0</v>
      </c>
      <c r="H1264" s="3" t="s">
        <v>1466</v>
      </c>
      <c r="I1264" s="6">
        <v>29.0</v>
      </c>
      <c r="J1264" s="6">
        <v>21.0</v>
      </c>
      <c r="K1264" s="6">
        <v>18.0</v>
      </c>
      <c r="L1264" s="6">
        <v>21.0</v>
      </c>
      <c r="M1264" s="6">
        <v>21.0</v>
      </c>
      <c r="N1264" s="6">
        <v>47.0</v>
      </c>
      <c r="O1264" s="6"/>
      <c r="P1264" s="6">
        <v>14.0</v>
      </c>
      <c r="Q1264" s="6">
        <v>27.0</v>
      </c>
    </row>
    <row r="1265" ht="15.75" customHeight="1">
      <c r="A1265" s="7">
        <v>5.50004009E8</v>
      </c>
      <c r="B1265" s="6" t="s">
        <v>211</v>
      </c>
      <c r="C1265" s="6" t="s">
        <v>216</v>
      </c>
      <c r="D1265" s="3">
        <v>1.0</v>
      </c>
      <c r="E1265" s="3">
        <v>171.0</v>
      </c>
      <c r="F1265" s="3">
        <v>213.0</v>
      </c>
      <c r="G1265" s="3">
        <v>3.0</v>
      </c>
      <c r="H1265" s="3" t="s">
        <v>1465</v>
      </c>
      <c r="I1265" s="6">
        <v>25.0</v>
      </c>
      <c r="J1265" s="6">
        <v>21.0</v>
      </c>
      <c r="K1265" s="6">
        <v>18.0</v>
      </c>
      <c r="L1265" s="6">
        <v>19.0</v>
      </c>
      <c r="M1265" s="6">
        <v>17.0</v>
      </c>
      <c r="N1265" s="6">
        <v>37.0</v>
      </c>
      <c r="O1265" s="6"/>
      <c r="P1265" s="6">
        <v>12.0</v>
      </c>
      <c r="Q1265" s="6">
        <v>22.0</v>
      </c>
    </row>
    <row r="1266" ht="15.75" customHeight="1">
      <c r="A1266" s="7">
        <v>5.5000403E8</v>
      </c>
      <c r="B1266" s="6" t="s">
        <v>211</v>
      </c>
      <c r="C1266" s="6" t="s">
        <v>217</v>
      </c>
      <c r="D1266" s="3">
        <v>1.0</v>
      </c>
      <c r="E1266" s="3">
        <v>175.0</v>
      </c>
      <c r="F1266" s="3">
        <v>213.0</v>
      </c>
      <c r="G1266" s="3">
        <v>4.0</v>
      </c>
      <c r="H1266" s="3" t="s">
        <v>1466</v>
      </c>
      <c r="I1266" s="6">
        <v>28.0</v>
      </c>
      <c r="J1266" s="6">
        <v>19.0</v>
      </c>
      <c r="K1266" s="6">
        <v>16.0</v>
      </c>
      <c r="L1266" s="6">
        <v>18.0</v>
      </c>
      <c r="M1266" s="6">
        <v>18.0</v>
      </c>
      <c r="N1266" s="6">
        <v>40.0</v>
      </c>
      <c r="O1266" s="6"/>
      <c r="P1266" s="6">
        <v>14.0</v>
      </c>
      <c r="Q1266" s="6">
        <v>22.0</v>
      </c>
    </row>
    <row r="1267" ht="15.75" customHeight="1">
      <c r="A1267" s="7">
        <v>5.50003809E8</v>
      </c>
      <c r="B1267" s="6" t="s">
        <v>211</v>
      </c>
      <c r="C1267" s="6" t="s">
        <v>218</v>
      </c>
      <c r="D1267" s="3">
        <v>1.0</v>
      </c>
      <c r="E1267" s="3">
        <v>169.0</v>
      </c>
      <c r="F1267" s="3">
        <v>213.0</v>
      </c>
      <c r="G1267" s="3">
        <v>3.0</v>
      </c>
      <c r="H1267" s="3" t="s">
        <v>1465</v>
      </c>
      <c r="I1267" s="6">
        <v>25.0</v>
      </c>
      <c r="J1267" s="6">
        <v>19.0</v>
      </c>
      <c r="K1267" s="6">
        <v>16.0</v>
      </c>
      <c r="L1267" s="6">
        <v>19.0</v>
      </c>
      <c r="M1267" s="6">
        <v>20.0</v>
      </c>
      <c r="N1267" s="6">
        <v>35.0</v>
      </c>
      <c r="O1267" s="6"/>
      <c r="P1267" s="6">
        <v>12.0</v>
      </c>
      <c r="Q1267" s="6">
        <v>23.0</v>
      </c>
    </row>
    <row r="1268" ht="15.75" customHeight="1">
      <c r="A1268" s="7">
        <v>5.50004827E8</v>
      </c>
      <c r="B1268" s="6" t="s">
        <v>211</v>
      </c>
      <c r="C1268" s="6" t="s">
        <v>219</v>
      </c>
      <c r="D1268" s="3">
        <v>1.0</v>
      </c>
      <c r="E1268" s="3">
        <v>166.0</v>
      </c>
      <c r="F1268" s="3">
        <v>213.0</v>
      </c>
      <c r="G1268" s="3">
        <v>3.0</v>
      </c>
      <c r="H1268" s="3" t="s">
        <v>1465</v>
      </c>
      <c r="I1268" s="6">
        <v>28.0</v>
      </c>
      <c r="J1268" s="6">
        <v>19.0</v>
      </c>
      <c r="K1268" s="6">
        <v>15.0</v>
      </c>
      <c r="L1268" s="6">
        <v>19.0</v>
      </c>
      <c r="M1268" s="6">
        <v>19.0</v>
      </c>
      <c r="N1268" s="6">
        <v>40.0</v>
      </c>
      <c r="O1268" s="6"/>
      <c r="P1268" s="6">
        <v>10.0</v>
      </c>
      <c r="Q1268" s="6">
        <v>16.0</v>
      </c>
    </row>
    <row r="1269" ht="15.75" customHeight="1">
      <c r="A1269" s="7">
        <v>5.42013232E8</v>
      </c>
      <c r="B1269" s="6" t="s">
        <v>220</v>
      </c>
      <c r="C1269" s="6" t="s">
        <v>221</v>
      </c>
      <c r="D1269" s="3">
        <v>5.0</v>
      </c>
      <c r="E1269" s="3">
        <v>149.0</v>
      </c>
      <c r="F1269" s="3">
        <v>208.0</v>
      </c>
      <c r="G1269" s="3">
        <v>3.0</v>
      </c>
      <c r="H1269" s="3" t="s">
        <v>1465</v>
      </c>
      <c r="I1269" s="6">
        <v>20.0</v>
      </c>
      <c r="J1269" s="6">
        <v>19.0</v>
      </c>
      <c r="K1269" s="6">
        <v>14.0</v>
      </c>
      <c r="L1269" s="6">
        <v>17.0</v>
      </c>
      <c r="M1269" s="6">
        <v>17.0</v>
      </c>
      <c r="N1269" s="6">
        <v>33.0</v>
      </c>
      <c r="O1269" s="6"/>
      <c r="P1269" s="6">
        <v>11.0</v>
      </c>
      <c r="Q1269" s="6">
        <v>18.0</v>
      </c>
    </row>
    <row r="1270" ht="15.75" customHeight="1">
      <c r="A1270" s="7">
        <v>5.42028013E8</v>
      </c>
      <c r="B1270" s="6" t="s">
        <v>220</v>
      </c>
      <c r="C1270" s="6" t="s">
        <v>222</v>
      </c>
      <c r="D1270" s="3">
        <v>1.0</v>
      </c>
      <c r="E1270" s="3">
        <v>166.0</v>
      </c>
      <c r="F1270" s="3">
        <v>213.0</v>
      </c>
      <c r="G1270" s="3">
        <v>3.0</v>
      </c>
      <c r="H1270" s="3" t="s">
        <v>1465</v>
      </c>
      <c r="I1270" s="6">
        <v>24.0</v>
      </c>
      <c r="J1270" s="6">
        <v>18.0</v>
      </c>
      <c r="K1270" s="6">
        <v>17.0</v>
      </c>
      <c r="L1270" s="6">
        <v>17.0</v>
      </c>
      <c r="M1270" s="6">
        <v>16.0</v>
      </c>
      <c r="N1270" s="6">
        <v>37.0</v>
      </c>
      <c r="O1270" s="6"/>
      <c r="P1270" s="6">
        <v>11.0</v>
      </c>
      <c r="Q1270" s="6">
        <v>26.0</v>
      </c>
    </row>
    <row r="1271" ht="15.75" customHeight="1">
      <c r="A1271" s="7">
        <v>5.42016949E8</v>
      </c>
      <c r="B1271" s="6" t="s">
        <v>220</v>
      </c>
      <c r="C1271" s="6" t="s">
        <v>223</v>
      </c>
      <c r="D1271" s="3">
        <v>1.0</v>
      </c>
      <c r="E1271" s="3">
        <v>157.0</v>
      </c>
      <c r="F1271" s="3">
        <v>213.0</v>
      </c>
      <c r="G1271" s="3">
        <v>3.0</v>
      </c>
      <c r="H1271" s="3" t="s">
        <v>1465</v>
      </c>
      <c r="I1271" s="6">
        <v>21.0</v>
      </c>
      <c r="J1271" s="6">
        <v>16.0</v>
      </c>
      <c r="K1271" s="6">
        <v>16.0</v>
      </c>
      <c r="L1271" s="6">
        <v>18.0</v>
      </c>
      <c r="M1271" s="6">
        <v>16.0</v>
      </c>
      <c r="N1271" s="6">
        <v>37.0</v>
      </c>
      <c r="O1271" s="6"/>
      <c r="P1271" s="6">
        <v>12.0</v>
      </c>
      <c r="Q1271" s="6">
        <v>21.0</v>
      </c>
    </row>
    <row r="1272" ht="15.75" customHeight="1">
      <c r="A1272" s="7">
        <v>5.42015039E8</v>
      </c>
      <c r="B1272" s="6" t="s">
        <v>220</v>
      </c>
      <c r="C1272" s="6" t="s">
        <v>224</v>
      </c>
      <c r="D1272" s="3">
        <v>10.0</v>
      </c>
      <c r="E1272" s="3">
        <v>144.0</v>
      </c>
      <c r="F1272" s="3">
        <v>195.0</v>
      </c>
      <c r="G1272" s="3">
        <v>2.0</v>
      </c>
      <c r="H1272" s="3" t="s">
        <v>1467</v>
      </c>
      <c r="I1272" s="6">
        <v>27.0</v>
      </c>
      <c r="J1272" s="6">
        <v>19.0</v>
      </c>
      <c r="K1272" s="6">
        <v>13.0</v>
      </c>
      <c r="L1272" s="6">
        <v>17.0</v>
      </c>
      <c r="M1272" s="6">
        <v>17.0</v>
      </c>
      <c r="N1272" s="6">
        <v>18.0</v>
      </c>
      <c r="O1272" s="6"/>
      <c r="P1272" s="6">
        <v>11.0</v>
      </c>
      <c r="Q1272" s="6">
        <v>22.0</v>
      </c>
    </row>
    <row r="1273" ht="15.75" customHeight="1">
      <c r="A1273" s="7">
        <v>5.42015261E8</v>
      </c>
      <c r="B1273" s="6" t="s">
        <v>220</v>
      </c>
      <c r="C1273" s="6" t="s">
        <v>225</v>
      </c>
      <c r="D1273" s="3">
        <v>3.0</v>
      </c>
      <c r="E1273" s="3">
        <v>145.0</v>
      </c>
      <c r="F1273" s="3">
        <v>182.0</v>
      </c>
      <c r="G1273" s="3">
        <v>3.0</v>
      </c>
      <c r="H1273" s="3" t="s">
        <v>1465</v>
      </c>
      <c r="I1273" s="6">
        <v>21.0</v>
      </c>
      <c r="J1273" s="6">
        <v>21.0</v>
      </c>
      <c r="K1273" s="6">
        <v>12.0</v>
      </c>
      <c r="L1273" s="6">
        <v>16.0</v>
      </c>
      <c r="M1273" s="6">
        <v>19.0</v>
      </c>
      <c r="N1273" s="6">
        <v>30.0</v>
      </c>
      <c r="O1273" s="6"/>
      <c r="P1273" s="6">
        <v>1.0</v>
      </c>
      <c r="Q1273" s="6">
        <v>25.0</v>
      </c>
    </row>
    <row r="1274" ht="15.75" customHeight="1">
      <c r="A1274" s="7">
        <v>5.42015254E8</v>
      </c>
      <c r="B1274" s="6" t="s">
        <v>220</v>
      </c>
      <c r="C1274" s="6" t="s">
        <v>226</v>
      </c>
      <c r="D1274" s="3">
        <v>4.0</v>
      </c>
      <c r="E1274" s="3">
        <v>127.0</v>
      </c>
      <c r="F1274" s="3">
        <v>166.0</v>
      </c>
      <c r="G1274" s="3">
        <v>2.0</v>
      </c>
      <c r="H1274" s="3" t="s">
        <v>1467</v>
      </c>
      <c r="I1274" s="6">
        <v>21.0</v>
      </c>
      <c r="J1274" s="6">
        <v>20.0</v>
      </c>
      <c r="K1274" s="6">
        <v>14.0</v>
      </c>
      <c r="L1274" s="6">
        <v>15.0</v>
      </c>
      <c r="M1274" s="6">
        <v>15.0</v>
      </c>
      <c r="N1274" s="6">
        <v>22.0</v>
      </c>
      <c r="O1274" s="6"/>
      <c r="P1274" s="6">
        <v>0.0</v>
      </c>
      <c r="Q1274" s="6">
        <v>20.0</v>
      </c>
    </row>
    <row r="1275" ht="15.75" customHeight="1">
      <c r="A1275" s="7">
        <v>5.42015328E8</v>
      </c>
      <c r="B1275" s="6" t="s">
        <v>220</v>
      </c>
      <c r="C1275" s="6" t="s">
        <v>227</v>
      </c>
      <c r="D1275" s="3">
        <v>1.0</v>
      </c>
      <c r="E1275" s="3">
        <v>174.0</v>
      </c>
      <c r="F1275" s="3">
        <v>213.0</v>
      </c>
      <c r="G1275" s="3">
        <v>4.0</v>
      </c>
      <c r="H1275" s="3" t="s">
        <v>1466</v>
      </c>
      <c r="I1275" s="6">
        <v>20.0</v>
      </c>
      <c r="J1275" s="6">
        <v>15.0</v>
      </c>
      <c r="K1275" s="6">
        <v>17.0</v>
      </c>
      <c r="L1275" s="6">
        <v>20.0</v>
      </c>
      <c r="M1275" s="6">
        <v>23.0</v>
      </c>
      <c r="N1275" s="6">
        <v>40.0</v>
      </c>
      <c r="O1275" s="6"/>
      <c r="P1275" s="6">
        <v>12.0</v>
      </c>
      <c r="Q1275" s="6">
        <v>27.0</v>
      </c>
    </row>
    <row r="1276" ht="15.75" customHeight="1">
      <c r="A1276" s="7">
        <v>5.4201523E8</v>
      </c>
      <c r="B1276" s="6" t="s">
        <v>220</v>
      </c>
      <c r="C1276" s="6" t="s">
        <v>228</v>
      </c>
      <c r="D1276" s="3">
        <v>5.0</v>
      </c>
      <c r="E1276" s="3">
        <v>146.0</v>
      </c>
      <c r="F1276" s="3">
        <v>208.0</v>
      </c>
      <c r="G1276" s="3">
        <v>3.0</v>
      </c>
      <c r="H1276" s="3" t="s">
        <v>1465</v>
      </c>
      <c r="I1276" s="6">
        <v>26.0</v>
      </c>
      <c r="J1276" s="6">
        <v>14.0</v>
      </c>
      <c r="K1276" s="6">
        <v>14.0</v>
      </c>
      <c r="L1276" s="6">
        <v>17.0</v>
      </c>
      <c r="M1276" s="6">
        <v>15.0</v>
      </c>
      <c r="N1276" s="6">
        <v>29.0</v>
      </c>
      <c r="O1276" s="6"/>
      <c r="P1276" s="6">
        <v>10.0</v>
      </c>
      <c r="Q1276" s="6">
        <v>21.0</v>
      </c>
    </row>
    <row r="1277" ht="15.75" customHeight="1">
      <c r="A1277" s="7">
        <v>5.42010263E8</v>
      </c>
      <c r="B1277" s="6" t="s">
        <v>220</v>
      </c>
      <c r="C1277" s="6" t="s">
        <v>229</v>
      </c>
      <c r="D1277" s="3">
        <v>1.0</v>
      </c>
      <c r="E1277" s="3">
        <v>164.0</v>
      </c>
      <c r="F1277" s="3">
        <v>213.0</v>
      </c>
      <c r="G1277" s="3">
        <v>3.0</v>
      </c>
      <c r="H1277" s="3" t="s">
        <v>1465</v>
      </c>
      <c r="I1277" s="6">
        <v>22.0</v>
      </c>
      <c r="J1277" s="6">
        <v>15.0</v>
      </c>
      <c r="K1277" s="6">
        <v>16.0</v>
      </c>
      <c r="L1277" s="6">
        <v>18.0</v>
      </c>
      <c r="M1277" s="6">
        <v>22.0</v>
      </c>
      <c r="N1277" s="6">
        <v>36.0</v>
      </c>
      <c r="O1277" s="6"/>
      <c r="P1277" s="6">
        <v>11.0</v>
      </c>
      <c r="Q1277" s="6">
        <v>24.0</v>
      </c>
    </row>
    <row r="1278" ht="15.75" customHeight="1">
      <c r="A1278" s="7">
        <v>5.42013585E8</v>
      </c>
      <c r="B1278" s="6" t="s">
        <v>220</v>
      </c>
      <c r="C1278" s="6" t="s">
        <v>230</v>
      </c>
      <c r="D1278" s="3">
        <v>1.0</v>
      </c>
      <c r="E1278" s="3">
        <v>161.0</v>
      </c>
      <c r="F1278" s="3">
        <v>213.0</v>
      </c>
      <c r="G1278" s="3">
        <v>3.0</v>
      </c>
      <c r="H1278" s="3" t="s">
        <v>1465</v>
      </c>
      <c r="I1278" s="6">
        <v>19.0</v>
      </c>
      <c r="J1278" s="6">
        <v>17.0</v>
      </c>
      <c r="K1278" s="6">
        <v>16.0</v>
      </c>
      <c r="L1278" s="6">
        <v>20.0</v>
      </c>
      <c r="M1278" s="6">
        <v>19.0</v>
      </c>
      <c r="N1278" s="6">
        <v>36.0</v>
      </c>
      <c r="O1278" s="6"/>
      <c r="P1278" s="6">
        <v>12.0</v>
      </c>
      <c r="Q1278" s="6">
        <v>22.0</v>
      </c>
    </row>
    <row r="1279" ht="15.75" customHeight="1">
      <c r="A1279" s="7">
        <v>5.42015198E8</v>
      </c>
      <c r="B1279" s="6" t="s">
        <v>220</v>
      </c>
      <c r="C1279" s="6" t="s">
        <v>231</v>
      </c>
      <c r="D1279" s="3">
        <v>1.0</v>
      </c>
      <c r="E1279" s="3">
        <v>158.0</v>
      </c>
      <c r="F1279" s="3">
        <v>213.0</v>
      </c>
      <c r="G1279" s="3">
        <v>3.0</v>
      </c>
      <c r="H1279" s="3" t="s">
        <v>1465</v>
      </c>
      <c r="I1279" s="6">
        <v>25.0</v>
      </c>
      <c r="J1279" s="6">
        <v>17.0</v>
      </c>
      <c r="K1279" s="6">
        <v>16.0</v>
      </c>
      <c r="L1279" s="6">
        <v>17.0</v>
      </c>
      <c r="M1279" s="6">
        <v>17.0</v>
      </c>
      <c r="N1279" s="6">
        <v>36.0</v>
      </c>
      <c r="O1279" s="6"/>
      <c r="P1279" s="6">
        <v>11.0</v>
      </c>
      <c r="Q1279" s="6">
        <v>19.0</v>
      </c>
    </row>
    <row r="1280" ht="15.75" customHeight="1">
      <c r="A1280" s="7">
        <v>5.4200937E8</v>
      </c>
      <c r="B1280" s="6" t="s">
        <v>220</v>
      </c>
      <c r="C1280" s="6" t="s">
        <v>233</v>
      </c>
      <c r="D1280" s="3">
        <v>1.0</v>
      </c>
      <c r="E1280" s="3">
        <v>166.0</v>
      </c>
      <c r="F1280" s="3">
        <v>213.0</v>
      </c>
      <c r="G1280" s="3">
        <v>3.0</v>
      </c>
      <c r="H1280" s="3" t="s">
        <v>1465</v>
      </c>
      <c r="I1280" s="6">
        <v>26.0</v>
      </c>
      <c r="J1280" s="6">
        <v>18.0</v>
      </c>
      <c r="K1280" s="6">
        <v>16.0</v>
      </c>
      <c r="L1280" s="6">
        <v>18.0</v>
      </c>
      <c r="M1280" s="6">
        <v>17.0</v>
      </c>
      <c r="N1280" s="6">
        <v>38.0</v>
      </c>
      <c r="O1280" s="6"/>
      <c r="P1280" s="6">
        <v>11.0</v>
      </c>
      <c r="Q1280" s="6">
        <v>22.0</v>
      </c>
    </row>
    <row r="1281" ht="15.75" customHeight="1">
      <c r="A1281" s="7">
        <v>5.42009349E8</v>
      </c>
      <c r="B1281" s="6" t="s">
        <v>220</v>
      </c>
      <c r="C1281" s="6" t="s">
        <v>234</v>
      </c>
      <c r="D1281" s="3">
        <v>1.0</v>
      </c>
      <c r="E1281" s="3">
        <v>172.0</v>
      </c>
      <c r="F1281" s="3">
        <v>213.0</v>
      </c>
      <c r="G1281" s="3">
        <v>3.0</v>
      </c>
      <c r="H1281" s="3" t="s">
        <v>1465</v>
      </c>
      <c r="I1281" s="6">
        <v>27.0</v>
      </c>
      <c r="J1281" s="6">
        <v>16.0</v>
      </c>
      <c r="K1281" s="6">
        <v>17.0</v>
      </c>
      <c r="L1281" s="6">
        <v>19.0</v>
      </c>
      <c r="M1281" s="6">
        <v>21.0</v>
      </c>
      <c r="N1281" s="6">
        <v>35.0</v>
      </c>
      <c r="O1281" s="6"/>
      <c r="P1281" s="6">
        <v>13.0</v>
      </c>
      <c r="Q1281" s="6">
        <v>24.0</v>
      </c>
    </row>
    <row r="1282" ht="15.75" customHeight="1">
      <c r="A1282" s="7">
        <v>5.42015286E8</v>
      </c>
      <c r="B1282" s="6" t="s">
        <v>220</v>
      </c>
      <c r="C1282" s="6" t="s">
        <v>235</v>
      </c>
      <c r="D1282" s="3">
        <v>1.0</v>
      </c>
      <c r="E1282" s="3">
        <v>168.0</v>
      </c>
      <c r="F1282" s="3">
        <v>213.0</v>
      </c>
      <c r="G1282" s="3">
        <v>3.0</v>
      </c>
      <c r="H1282" s="3" t="s">
        <v>1465</v>
      </c>
      <c r="I1282" s="6">
        <v>19.0</v>
      </c>
      <c r="J1282" s="6">
        <v>18.0</v>
      </c>
      <c r="K1282" s="6">
        <v>18.0</v>
      </c>
      <c r="L1282" s="6">
        <v>19.0</v>
      </c>
      <c r="M1282" s="6">
        <v>20.0</v>
      </c>
      <c r="N1282" s="6">
        <v>38.0</v>
      </c>
      <c r="O1282" s="6"/>
      <c r="P1282" s="6">
        <v>12.0</v>
      </c>
      <c r="Q1282" s="6">
        <v>24.0</v>
      </c>
    </row>
    <row r="1283" ht="15.75" customHeight="1">
      <c r="A1283" s="7">
        <v>5.42026778E8</v>
      </c>
      <c r="B1283" s="6" t="s">
        <v>220</v>
      </c>
      <c r="C1283" s="6" t="s">
        <v>236</v>
      </c>
      <c r="D1283" s="3">
        <v>1.0</v>
      </c>
      <c r="E1283" s="3">
        <v>158.0</v>
      </c>
      <c r="F1283" s="3">
        <v>213.0</v>
      </c>
      <c r="G1283" s="3">
        <v>3.0</v>
      </c>
      <c r="H1283" s="3" t="s">
        <v>1465</v>
      </c>
      <c r="I1283" s="6">
        <v>22.0</v>
      </c>
      <c r="J1283" s="6">
        <v>12.0</v>
      </c>
      <c r="K1283" s="6">
        <v>16.0</v>
      </c>
      <c r="L1283" s="6">
        <v>18.0</v>
      </c>
      <c r="M1283" s="6">
        <v>20.0</v>
      </c>
      <c r="N1283" s="6">
        <v>37.0</v>
      </c>
      <c r="O1283" s="6"/>
      <c r="P1283" s="6">
        <v>12.0</v>
      </c>
      <c r="Q1283" s="6">
        <v>21.0</v>
      </c>
    </row>
    <row r="1284" ht="15.75" customHeight="1">
      <c r="A1284" s="7">
        <v>5.4201511E8</v>
      </c>
      <c r="B1284" s="6" t="s">
        <v>220</v>
      </c>
      <c r="C1284" s="6" t="s">
        <v>237</v>
      </c>
      <c r="D1284" s="3">
        <v>1.0</v>
      </c>
      <c r="E1284" s="3">
        <v>171.0</v>
      </c>
      <c r="F1284" s="3">
        <v>213.0</v>
      </c>
      <c r="G1284" s="3">
        <v>3.0</v>
      </c>
      <c r="H1284" s="3" t="s">
        <v>1465</v>
      </c>
      <c r="I1284" s="6">
        <v>27.0</v>
      </c>
      <c r="J1284" s="6">
        <v>16.0</v>
      </c>
      <c r="K1284" s="6">
        <v>16.0</v>
      </c>
      <c r="L1284" s="6">
        <v>18.0</v>
      </c>
      <c r="M1284" s="6">
        <v>21.0</v>
      </c>
      <c r="N1284" s="6">
        <v>38.0</v>
      </c>
      <c r="O1284" s="6"/>
      <c r="P1284" s="6">
        <v>12.0</v>
      </c>
      <c r="Q1284" s="6">
        <v>23.0</v>
      </c>
    </row>
    <row r="1285" ht="15.75" customHeight="1">
      <c r="A1285" s="7">
        <v>5.42015134E8</v>
      </c>
      <c r="B1285" s="6" t="s">
        <v>220</v>
      </c>
      <c r="C1285" s="6" t="s">
        <v>238</v>
      </c>
      <c r="D1285" s="3">
        <v>1.0</v>
      </c>
      <c r="E1285" s="3">
        <v>171.0</v>
      </c>
      <c r="F1285" s="3">
        <v>213.0</v>
      </c>
      <c r="G1285" s="3">
        <v>3.0</v>
      </c>
      <c r="H1285" s="3" t="s">
        <v>1465</v>
      </c>
      <c r="I1285" s="6">
        <v>26.0</v>
      </c>
      <c r="J1285" s="6">
        <v>20.0</v>
      </c>
      <c r="K1285" s="6">
        <v>14.0</v>
      </c>
      <c r="L1285" s="6">
        <v>19.0</v>
      </c>
      <c r="M1285" s="6">
        <v>20.0</v>
      </c>
      <c r="N1285" s="6">
        <v>35.0</v>
      </c>
      <c r="O1285" s="6"/>
      <c r="P1285" s="6">
        <v>12.0</v>
      </c>
      <c r="Q1285" s="6">
        <v>25.0</v>
      </c>
    </row>
    <row r="1286" ht="15.75" customHeight="1">
      <c r="A1286" s="7">
        <v>5.42015688E8</v>
      </c>
      <c r="B1286" s="6" t="s">
        <v>220</v>
      </c>
      <c r="C1286" s="6" t="s">
        <v>239</v>
      </c>
      <c r="D1286" s="3">
        <v>1.0</v>
      </c>
      <c r="E1286" s="3">
        <v>160.0</v>
      </c>
      <c r="F1286" s="3">
        <v>213.0</v>
      </c>
      <c r="G1286" s="3">
        <v>3.0</v>
      </c>
      <c r="H1286" s="3" t="s">
        <v>1465</v>
      </c>
      <c r="I1286" s="6">
        <v>25.0</v>
      </c>
      <c r="J1286" s="6">
        <v>12.0</v>
      </c>
      <c r="K1286" s="6">
        <v>15.0</v>
      </c>
      <c r="L1286" s="6">
        <v>19.0</v>
      </c>
      <c r="M1286" s="6">
        <v>21.0</v>
      </c>
      <c r="N1286" s="6">
        <v>35.0</v>
      </c>
      <c r="O1286" s="6"/>
      <c r="P1286" s="6">
        <v>11.0</v>
      </c>
      <c r="Q1286" s="6">
        <v>22.0</v>
      </c>
    </row>
    <row r="1287" ht="15.75" customHeight="1">
      <c r="A1287" s="7">
        <v>5.42015367E8</v>
      </c>
      <c r="B1287" s="6" t="s">
        <v>220</v>
      </c>
      <c r="C1287" s="6" t="s">
        <v>240</v>
      </c>
      <c r="D1287" s="3">
        <v>1.0</v>
      </c>
      <c r="E1287" s="3">
        <v>173.0</v>
      </c>
      <c r="F1287" s="3">
        <v>213.0</v>
      </c>
      <c r="G1287" s="3">
        <v>3.0</v>
      </c>
      <c r="H1287" s="3" t="s">
        <v>1465</v>
      </c>
      <c r="I1287" s="6">
        <v>24.0</v>
      </c>
      <c r="J1287" s="6">
        <v>19.0</v>
      </c>
      <c r="K1287" s="6">
        <v>17.0</v>
      </c>
      <c r="L1287" s="6">
        <v>21.0</v>
      </c>
      <c r="M1287" s="6">
        <v>19.0</v>
      </c>
      <c r="N1287" s="6">
        <v>36.0</v>
      </c>
      <c r="O1287" s="6"/>
      <c r="P1287" s="6">
        <v>11.0</v>
      </c>
      <c r="Q1287" s="6">
        <v>26.0</v>
      </c>
    </row>
    <row r="1288" ht="15.75" customHeight="1">
      <c r="A1288" s="7">
        <v>5.42009821E8</v>
      </c>
      <c r="B1288" s="6" t="s">
        <v>220</v>
      </c>
      <c r="C1288" s="6" t="s">
        <v>241</v>
      </c>
      <c r="D1288" s="3">
        <v>2.0</v>
      </c>
      <c r="E1288" s="3">
        <v>158.0</v>
      </c>
      <c r="F1288" s="3">
        <v>197.0</v>
      </c>
      <c r="G1288" s="3">
        <v>3.0</v>
      </c>
      <c r="H1288" s="3" t="s">
        <v>1465</v>
      </c>
      <c r="I1288" s="6">
        <v>20.0</v>
      </c>
      <c r="J1288" s="6">
        <v>13.0</v>
      </c>
      <c r="K1288" s="6">
        <v>17.0</v>
      </c>
      <c r="L1288" s="6">
        <v>22.0</v>
      </c>
      <c r="M1288" s="6">
        <v>19.0</v>
      </c>
      <c r="N1288" s="6">
        <v>28.0</v>
      </c>
      <c r="O1288" s="6"/>
      <c r="P1288" s="6">
        <v>11.0</v>
      </c>
      <c r="Q1288" s="6">
        <v>28.0</v>
      </c>
    </row>
    <row r="1289" ht="15.75" customHeight="1">
      <c r="A1289" s="7">
        <v>5.42015487E8</v>
      </c>
      <c r="B1289" s="6" t="s">
        <v>220</v>
      </c>
      <c r="C1289" s="6" t="s">
        <v>242</v>
      </c>
      <c r="D1289" s="3">
        <v>1.0</v>
      </c>
      <c r="E1289" s="3">
        <v>146.0</v>
      </c>
      <c r="F1289" s="3">
        <v>213.0</v>
      </c>
      <c r="G1289" s="3">
        <v>3.0</v>
      </c>
      <c r="H1289" s="3" t="s">
        <v>1465</v>
      </c>
      <c r="I1289" s="6">
        <v>26.0</v>
      </c>
      <c r="J1289" s="6">
        <v>12.0</v>
      </c>
      <c r="K1289" s="6">
        <v>11.0</v>
      </c>
      <c r="L1289" s="6">
        <v>16.0</v>
      </c>
      <c r="M1289" s="6">
        <v>18.0</v>
      </c>
      <c r="N1289" s="6">
        <v>36.0</v>
      </c>
      <c r="O1289" s="6"/>
      <c r="P1289" s="6">
        <v>10.0</v>
      </c>
      <c r="Q1289" s="6">
        <v>17.0</v>
      </c>
    </row>
    <row r="1290" ht="15.75" customHeight="1">
      <c r="A1290" s="7">
        <v>5.42013592E8</v>
      </c>
      <c r="B1290" s="6" t="s">
        <v>220</v>
      </c>
      <c r="C1290" s="6" t="s">
        <v>243</v>
      </c>
      <c r="D1290" s="3">
        <v>1.0</v>
      </c>
      <c r="E1290" s="3">
        <v>175.0</v>
      </c>
      <c r="F1290" s="3">
        <v>213.0</v>
      </c>
      <c r="G1290" s="3">
        <v>4.0</v>
      </c>
      <c r="H1290" s="3" t="s">
        <v>1466</v>
      </c>
      <c r="I1290" s="6">
        <v>25.0</v>
      </c>
      <c r="J1290" s="6">
        <v>14.0</v>
      </c>
      <c r="K1290" s="6">
        <v>16.0</v>
      </c>
      <c r="L1290" s="6">
        <v>20.0</v>
      </c>
      <c r="M1290" s="6">
        <v>21.0</v>
      </c>
      <c r="N1290" s="6">
        <v>42.0</v>
      </c>
      <c r="O1290" s="6"/>
      <c r="P1290" s="6">
        <v>13.0</v>
      </c>
      <c r="Q1290" s="6">
        <v>24.0</v>
      </c>
    </row>
    <row r="1291" ht="15.75" customHeight="1">
      <c r="A1291" s="7">
        <v>5.4201518E8</v>
      </c>
      <c r="B1291" s="6" t="s">
        <v>220</v>
      </c>
      <c r="C1291" s="6" t="s">
        <v>244</v>
      </c>
      <c r="D1291" s="3">
        <v>1.0</v>
      </c>
      <c r="E1291" s="3">
        <v>144.0</v>
      </c>
      <c r="F1291" s="3">
        <v>213.0</v>
      </c>
      <c r="G1291" s="3">
        <v>3.0</v>
      </c>
      <c r="H1291" s="3" t="s">
        <v>1465</v>
      </c>
      <c r="I1291" s="6">
        <v>21.0</v>
      </c>
      <c r="J1291" s="6">
        <v>14.0</v>
      </c>
      <c r="K1291" s="6">
        <v>14.0</v>
      </c>
      <c r="L1291" s="6">
        <v>18.0</v>
      </c>
      <c r="M1291" s="6">
        <v>13.0</v>
      </c>
      <c r="N1291" s="6">
        <v>28.0</v>
      </c>
      <c r="O1291" s="6"/>
      <c r="P1291" s="6">
        <v>11.0</v>
      </c>
      <c r="Q1291" s="6">
        <v>25.0</v>
      </c>
    </row>
    <row r="1292" ht="15.75" customHeight="1">
      <c r="A1292" s="7">
        <v>5.4203009E8</v>
      </c>
      <c r="B1292" s="6" t="s">
        <v>220</v>
      </c>
      <c r="C1292" s="6" t="s">
        <v>245</v>
      </c>
      <c r="D1292" s="3">
        <v>3.0</v>
      </c>
      <c r="E1292" s="3">
        <v>123.0</v>
      </c>
      <c r="F1292" s="3">
        <v>182.0</v>
      </c>
      <c r="G1292" s="3">
        <v>3.0</v>
      </c>
      <c r="H1292" s="3" t="s">
        <v>1465</v>
      </c>
      <c r="I1292" s="6">
        <v>21.0</v>
      </c>
      <c r="J1292" s="6">
        <v>16.0</v>
      </c>
      <c r="K1292" s="6">
        <v>10.0</v>
      </c>
      <c r="L1292" s="6">
        <v>15.0</v>
      </c>
      <c r="M1292" s="6">
        <v>17.0</v>
      </c>
      <c r="N1292" s="6">
        <v>23.0</v>
      </c>
      <c r="O1292" s="6"/>
      <c r="P1292" s="6">
        <v>1.0</v>
      </c>
      <c r="Q1292" s="6">
        <v>20.0</v>
      </c>
    </row>
    <row r="1293" ht="15.75" customHeight="1">
      <c r="A1293" s="7">
        <v>5.48113628E8</v>
      </c>
      <c r="B1293" s="6" t="s">
        <v>246</v>
      </c>
      <c r="C1293" s="6" t="s">
        <v>247</v>
      </c>
      <c r="D1293" s="3">
        <v>1.0</v>
      </c>
      <c r="E1293" s="3">
        <v>168.0</v>
      </c>
      <c r="F1293" s="3">
        <v>213.0</v>
      </c>
      <c r="G1293" s="3">
        <v>3.0</v>
      </c>
      <c r="H1293" s="3" t="s">
        <v>1465</v>
      </c>
      <c r="I1293" s="6">
        <v>24.0</v>
      </c>
      <c r="J1293" s="6">
        <v>17.0</v>
      </c>
      <c r="K1293" s="6">
        <v>16.0</v>
      </c>
      <c r="L1293" s="6">
        <v>20.0</v>
      </c>
      <c r="M1293" s="6">
        <v>21.0</v>
      </c>
      <c r="N1293" s="6">
        <v>32.0</v>
      </c>
      <c r="O1293" s="6"/>
      <c r="P1293" s="6">
        <v>13.0</v>
      </c>
      <c r="Q1293" s="6">
        <v>25.0</v>
      </c>
    </row>
    <row r="1294" ht="15.75" customHeight="1">
      <c r="A1294" s="7">
        <v>5.48113258E8</v>
      </c>
      <c r="B1294" s="6" t="s">
        <v>246</v>
      </c>
      <c r="C1294" s="6" t="s">
        <v>248</v>
      </c>
      <c r="D1294" s="3">
        <v>1.0</v>
      </c>
      <c r="E1294" s="3">
        <v>169.0</v>
      </c>
      <c r="F1294" s="3">
        <v>213.0</v>
      </c>
      <c r="G1294" s="3">
        <v>3.0</v>
      </c>
      <c r="H1294" s="3" t="s">
        <v>1465</v>
      </c>
      <c r="I1294" s="6">
        <v>24.0</v>
      </c>
      <c r="J1294" s="6">
        <v>16.0</v>
      </c>
      <c r="K1294" s="6">
        <v>17.0</v>
      </c>
      <c r="L1294" s="6">
        <v>18.0</v>
      </c>
      <c r="M1294" s="6">
        <v>22.0</v>
      </c>
      <c r="N1294" s="6">
        <v>37.0</v>
      </c>
      <c r="O1294" s="6"/>
      <c r="P1294" s="6">
        <v>14.0</v>
      </c>
      <c r="Q1294" s="6">
        <v>21.0</v>
      </c>
    </row>
    <row r="1295" ht="15.75" customHeight="1">
      <c r="A1295" s="7">
        <v>5.4800632E8</v>
      </c>
      <c r="B1295" s="6" t="s">
        <v>246</v>
      </c>
      <c r="C1295" s="6" t="s">
        <v>249</v>
      </c>
      <c r="D1295" s="3">
        <v>15.0</v>
      </c>
      <c r="E1295" s="3">
        <v>164.0</v>
      </c>
      <c r="F1295" s="3">
        <v>210.0</v>
      </c>
      <c r="G1295" s="3">
        <v>3.0</v>
      </c>
      <c r="H1295" s="3" t="s">
        <v>1465</v>
      </c>
      <c r="I1295" s="6">
        <v>27.0</v>
      </c>
      <c r="J1295" s="6">
        <v>17.0</v>
      </c>
      <c r="K1295" s="6">
        <v>15.0</v>
      </c>
      <c r="L1295" s="6">
        <v>16.0</v>
      </c>
      <c r="M1295" s="6">
        <v>19.0</v>
      </c>
      <c r="N1295" s="6">
        <v>39.0</v>
      </c>
      <c r="O1295" s="6"/>
      <c r="P1295" s="6">
        <v>11.0</v>
      </c>
      <c r="Q1295" s="6">
        <v>20.0</v>
      </c>
    </row>
    <row r="1296" ht="15.75" customHeight="1">
      <c r="A1296" s="7">
        <v>5.48113402E8</v>
      </c>
      <c r="B1296" s="6" t="s">
        <v>246</v>
      </c>
      <c r="C1296" s="6" t="s">
        <v>250</v>
      </c>
      <c r="D1296" s="3">
        <v>1.0</v>
      </c>
      <c r="E1296" s="3">
        <v>172.0</v>
      </c>
      <c r="F1296" s="3">
        <v>213.0</v>
      </c>
      <c r="G1296" s="3">
        <v>3.0</v>
      </c>
      <c r="H1296" s="3" t="s">
        <v>1465</v>
      </c>
      <c r="I1296" s="6">
        <v>24.0</v>
      </c>
      <c r="J1296" s="6">
        <v>18.0</v>
      </c>
      <c r="K1296" s="6">
        <v>15.0</v>
      </c>
      <c r="L1296" s="6">
        <v>18.0</v>
      </c>
      <c r="M1296" s="6">
        <v>21.0</v>
      </c>
      <c r="N1296" s="6">
        <v>38.0</v>
      </c>
      <c r="O1296" s="6"/>
      <c r="P1296" s="6">
        <v>13.0</v>
      </c>
      <c r="Q1296" s="6">
        <v>25.0</v>
      </c>
    </row>
    <row r="1297" ht="15.75" customHeight="1">
      <c r="A1297" s="7">
        <v>5.4811353E8</v>
      </c>
      <c r="B1297" s="6" t="s">
        <v>246</v>
      </c>
      <c r="C1297" s="6" t="s">
        <v>251</v>
      </c>
      <c r="D1297" s="3">
        <v>1.0</v>
      </c>
      <c r="E1297" s="3">
        <v>177.0</v>
      </c>
      <c r="F1297" s="3">
        <v>213.0</v>
      </c>
      <c r="G1297" s="3">
        <v>4.0</v>
      </c>
      <c r="H1297" s="3" t="s">
        <v>1466</v>
      </c>
      <c r="I1297" s="6">
        <v>24.0</v>
      </c>
      <c r="J1297" s="6">
        <v>18.0</v>
      </c>
      <c r="K1297" s="6">
        <v>17.0</v>
      </c>
      <c r="L1297" s="6">
        <v>20.0</v>
      </c>
      <c r="M1297" s="6">
        <v>19.0</v>
      </c>
      <c r="N1297" s="6">
        <v>39.0</v>
      </c>
      <c r="O1297" s="6"/>
      <c r="P1297" s="6">
        <v>14.0</v>
      </c>
      <c r="Q1297" s="6">
        <v>26.0</v>
      </c>
    </row>
    <row r="1298" ht="15.75" customHeight="1">
      <c r="A1298" s="7">
        <v>5.48113667E8</v>
      </c>
      <c r="B1298" s="6" t="s">
        <v>246</v>
      </c>
      <c r="C1298" s="6" t="s">
        <v>252</v>
      </c>
      <c r="D1298" s="3">
        <v>1.0</v>
      </c>
      <c r="E1298" s="3">
        <v>170.0</v>
      </c>
      <c r="F1298" s="3">
        <v>213.0</v>
      </c>
      <c r="G1298" s="3">
        <v>3.0</v>
      </c>
      <c r="H1298" s="3" t="s">
        <v>1465</v>
      </c>
      <c r="I1298" s="6">
        <v>24.0</v>
      </c>
      <c r="J1298" s="6">
        <v>17.0</v>
      </c>
      <c r="K1298" s="6">
        <v>13.0</v>
      </c>
      <c r="L1298" s="6">
        <v>18.0</v>
      </c>
      <c r="M1298" s="6">
        <v>21.0</v>
      </c>
      <c r="N1298" s="6">
        <v>42.0</v>
      </c>
      <c r="O1298" s="6"/>
      <c r="P1298" s="6">
        <v>11.0</v>
      </c>
      <c r="Q1298" s="6">
        <v>24.0</v>
      </c>
    </row>
    <row r="1299" ht="15.75" customHeight="1">
      <c r="A1299" s="7">
        <v>5.48113699E8</v>
      </c>
      <c r="B1299" s="6" t="s">
        <v>246</v>
      </c>
      <c r="C1299" s="6" t="s">
        <v>253</v>
      </c>
      <c r="D1299" s="3">
        <v>1.0</v>
      </c>
      <c r="E1299" s="3">
        <v>148.0</v>
      </c>
      <c r="F1299" s="3">
        <v>213.0</v>
      </c>
      <c r="G1299" s="3">
        <v>3.0</v>
      </c>
      <c r="H1299" s="3" t="s">
        <v>1465</v>
      </c>
      <c r="I1299" s="6">
        <v>25.0</v>
      </c>
      <c r="J1299" s="6">
        <v>16.0</v>
      </c>
      <c r="K1299" s="6">
        <v>14.0</v>
      </c>
      <c r="L1299" s="6">
        <v>17.0</v>
      </c>
      <c r="M1299" s="6">
        <v>15.0</v>
      </c>
      <c r="N1299" s="6">
        <v>33.0</v>
      </c>
      <c r="O1299" s="6"/>
      <c r="P1299" s="6">
        <v>9.0</v>
      </c>
      <c r="Q1299" s="6">
        <v>19.0</v>
      </c>
    </row>
    <row r="1300" ht="15.75" customHeight="1">
      <c r="A1300" s="7">
        <v>5.48113635E8</v>
      </c>
      <c r="B1300" s="6" t="s">
        <v>246</v>
      </c>
      <c r="C1300" s="6" t="s">
        <v>254</v>
      </c>
      <c r="D1300" s="3">
        <v>1.0</v>
      </c>
      <c r="E1300" s="3">
        <v>127.0</v>
      </c>
      <c r="F1300" s="3">
        <v>213.0</v>
      </c>
      <c r="G1300" s="3">
        <v>1.0</v>
      </c>
      <c r="H1300" s="3" t="s">
        <v>1468</v>
      </c>
      <c r="I1300" s="6">
        <v>28.0</v>
      </c>
      <c r="J1300" s="6">
        <v>14.0</v>
      </c>
      <c r="K1300" s="6">
        <v>13.0</v>
      </c>
      <c r="L1300" s="6">
        <v>19.0</v>
      </c>
      <c r="M1300" s="6">
        <v>18.0</v>
      </c>
      <c r="N1300" s="6">
        <v>0.0</v>
      </c>
      <c r="O1300" s="6"/>
      <c r="P1300" s="6">
        <v>13.0</v>
      </c>
      <c r="Q1300" s="6">
        <v>22.0</v>
      </c>
    </row>
    <row r="1301" ht="15.75" customHeight="1">
      <c r="A1301" s="7">
        <v>5.54005652E8</v>
      </c>
      <c r="B1301" s="6" t="s">
        <v>255</v>
      </c>
      <c r="C1301" s="6" t="s">
        <v>256</v>
      </c>
      <c r="D1301" s="3">
        <v>1.0</v>
      </c>
      <c r="E1301" s="3">
        <v>171.0</v>
      </c>
      <c r="F1301" s="3">
        <v>213.0</v>
      </c>
      <c r="G1301" s="3">
        <v>3.0</v>
      </c>
      <c r="H1301" s="3" t="s">
        <v>1465</v>
      </c>
      <c r="I1301" s="6">
        <v>25.0</v>
      </c>
      <c r="J1301" s="6">
        <v>17.0</v>
      </c>
      <c r="K1301" s="6">
        <v>17.0</v>
      </c>
      <c r="L1301" s="6">
        <v>19.0</v>
      </c>
      <c r="M1301" s="6">
        <v>21.0</v>
      </c>
      <c r="N1301" s="6">
        <v>34.0</v>
      </c>
      <c r="O1301" s="6"/>
      <c r="P1301" s="6">
        <v>13.0</v>
      </c>
      <c r="Q1301" s="6">
        <v>25.0</v>
      </c>
    </row>
    <row r="1302" ht="15.75" customHeight="1">
      <c r="A1302" s="7">
        <v>5.45018905E8</v>
      </c>
      <c r="B1302" s="6" t="s">
        <v>255</v>
      </c>
      <c r="C1302" s="6" t="s">
        <v>258</v>
      </c>
      <c r="D1302" s="3">
        <v>1.0</v>
      </c>
      <c r="E1302" s="3">
        <v>136.0</v>
      </c>
      <c r="F1302" s="3">
        <v>213.0</v>
      </c>
      <c r="G1302" s="3">
        <v>1.0</v>
      </c>
      <c r="H1302" s="3" t="s">
        <v>1468</v>
      </c>
      <c r="I1302" s="6">
        <v>25.0</v>
      </c>
      <c r="J1302" s="6">
        <v>18.0</v>
      </c>
      <c r="K1302" s="6">
        <v>18.0</v>
      </c>
      <c r="L1302" s="6">
        <v>19.0</v>
      </c>
      <c r="M1302" s="6">
        <v>21.0</v>
      </c>
      <c r="N1302" s="6">
        <v>0.0</v>
      </c>
      <c r="O1302" s="6"/>
      <c r="P1302" s="6">
        <v>13.0</v>
      </c>
      <c r="Q1302" s="6">
        <v>22.0</v>
      </c>
    </row>
    <row r="1303" ht="15.75" customHeight="1">
      <c r="A1303" s="7">
        <v>5.54004553E8</v>
      </c>
      <c r="B1303" s="6" t="s">
        <v>255</v>
      </c>
      <c r="C1303" s="6" t="s">
        <v>257</v>
      </c>
      <c r="D1303" s="3">
        <v>1.0</v>
      </c>
      <c r="E1303" s="3">
        <v>168.0</v>
      </c>
      <c r="F1303" s="3">
        <v>213.0</v>
      </c>
      <c r="G1303" s="3">
        <v>3.0</v>
      </c>
      <c r="H1303" s="3" t="s">
        <v>1465</v>
      </c>
      <c r="I1303" s="6">
        <v>21.0</v>
      </c>
      <c r="J1303" s="6">
        <v>17.0</v>
      </c>
      <c r="K1303" s="6">
        <v>15.0</v>
      </c>
      <c r="L1303" s="6">
        <v>19.0</v>
      </c>
      <c r="M1303" s="6">
        <v>21.0</v>
      </c>
      <c r="N1303" s="6">
        <v>37.0</v>
      </c>
      <c r="O1303" s="6"/>
      <c r="P1303" s="6">
        <v>13.0</v>
      </c>
      <c r="Q1303" s="6">
        <v>25.0</v>
      </c>
    </row>
    <row r="1304" ht="15.75" customHeight="1">
      <c r="A1304" s="7">
        <v>5.4501863E8</v>
      </c>
      <c r="B1304" s="6" t="s">
        <v>255</v>
      </c>
      <c r="C1304" s="6" t="s">
        <v>259</v>
      </c>
      <c r="D1304" s="3">
        <v>1.0</v>
      </c>
      <c r="E1304" s="3">
        <v>162.0</v>
      </c>
      <c r="F1304" s="3">
        <v>213.0</v>
      </c>
      <c r="G1304" s="3">
        <v>3.0</v>
      </c>
      <c r="H1304" s="3" t="s">
        <v>1465</v>
      </c>
      <c r="I1304" s="6">
        <v>19.0</v>
      </c>
      <c r="J1304" s="6">
        <v>21.0</v>
      </c>
      <c r="K1304" s="6">
        <v>16.0</v>
      </c>
      <c r="L1304" s="6">
        <v>18.0</v>
      </c>
      <c r="M1304" s="6">
        <v>18.0</v>
      </c>
      <c r="N1304" s="6">
        <v>34.0</v>
      </c>
      <c r="O1304" s="6"/>
      <c r="P1304" s="6">
        <v>13.0</v>
      </c>
      <c r="Q1304" s="6">
        <v>23.0</v>
      </c>
    </row>
    <row r="1305" ht="15.75" customHeight="1">
      <c r="A1305" s="7">
        <v>5.54005564E8</v>
      </c>
      <c r="B1305" s="6" t="s">
        <v>255</v>
      </c>
      <c r="C1305" s="6" t="s">
        <v>260</v>
      </c>
      <c r="D1305" s="3">
        <v>1.0</v>
      </c>
      <c r="E1305" s="3">
        <v>159.0</v>
      </c>
      <c r="F1305" s="3">
        <v>213.0</v>
      </c>
      <c r="G1305" s="3">
        <v>3.0</v>
      </c>
      <c r="H1305" s="3" t="s">
        <v>1465</v>
      </c>
      <c r="I1305" s="6">
        <v>20.0</v>
      </c>
      <c r="J1305" s="6">
        <v>19.0</v>
      </c>
      <c r="K1305" s="6">
        <v>17.0</v>
      </c>
      <c r="L1305" s="6">
        <v>20.0</v>
      </c>
      <c r="M1305" s="6">
        <v>19.0</v>
      </c>
      <c r="N1305" s="6">
        <v>29.0</v>
      </c>
      <c r="O1305" s="6"/>
      <c r="P1305" s="6">
        <v>13.0</v>
      </c>
      <c r="Q1305" s="6">
        <v>22.0</v>
      </c>
    </row>
    <row r="1306" ht="15.75" customHeight="1">
      <c r="A1306" s="7">
        <v>5.4502058E8</v>
      </c>
      <c r="B1306" s="6" t="s">
        <v>255</v>
      </c>
      <c r="C1306" s="6" t="s">
        <v>261</v>
      </c>
      <c r="D1306" s="3">
        <v>1.0</v>
      </c>
      <c r="E1306" s="3">
        <v>175.0</v>
      </c>
      <c r="F1306" s="3">
        <v>213.0</v>
      </c>
      <c r="G1306" s="3">
        <v>4.0</v>
      </c>
      <c r="H1306" s="3" t="s">
        <v>1466</v>
      </c>
      <c r="I1306" s="6">
        <v>26.0</v>
      </c>
      <c r="J1306" s="6">
        <v>18.0</v>
      </c>
      <c r="K1306" s="6">
        <v>16.0</v>
      </c>
      <c r="L1306" s="6">
        <v>20.0</v>
      </c>
      <c r="M1306" s="6">
        <v>20.0</v>
      </c>
      <c r="N1306" s="6">
        <v>36.0</v>
      </c>
      <c r="O1306" s="6"/>
      <c r="P1306" s="6">
        <v>13.0</v>
      </c>
      <c r="Q1306" s="6">
        <v>26.0</v>
      </c>
    </row>
    <row r="1307" ht="15.75" customHeight="1">
      <c r="A1307" s="7">
        <v>5.45018944E8</v>
      </c>
      <c r="B1307" s="6" t="s">
        <v>255</v>
      </c>
      <c r="C1307" s="6" t="s">
        <v>262</v>
      </c>
      <c r="D1307" s="3">
        <v>1.0</v>
      </c>
      <c r="E1307" s="3">
        <v>164.0</v>
      </c>
      <c r="F1307" s="3">
        <v>213.0</v>
      </c>
      <c r="G1307" s="3">
        <v>3.0</v>
      </c>
      <c r="H1307" s="3" t="s">
        <v>1465</v>
      </c>
      <c r="I1307" s="6">
        <v>23.0</v>
      </c>
      <c r="J1307" s="6">
        <v>15.0</v>
      </c>
      <c r="K1307" s="6">
        <v>17.0</v>
      </c>
      <c r="L1307" s="6">
        <v>18.0</v>
      </c>
      <c r="M1307" s="6">
        <v>22.0</v>
      </c>
      <c r="N1307" s="6">
        <v>38.0</v>
      </c>
      <c r="O1307" s="6"/>
      <c r="P1307" s="6">
        <v>12.0</v>
      </c>
      <c r="Q1307" s="6">
        <v>19.0</v>
      </c>
    </row>
    <row r="1308" ht="15.75" customHeight="1">
      <c r="A1308" s="7">
        <v>5.4502051E8</v>
      </c>
      <c r="B1308" s="6" t="s">
        <v>255</v>
      </c>
      <c r="C1308" s="6" t="s">
        <v>263</v>
      </c>
      <c r="D1308" s="3">
        <v>1.0</v>
      </c>
      <c r="E1308" s="3">
        <v>161.0</v>
      </c>
      <c r="F1308" s="3">
        <v>213.0</v>
      </c>
      <c r="G1308" s="3">
        <v>3.0</v>
      </c>
      <c r="H1308" s="3" t="s">
        <v>1465</v>
      </c>
      <c r="I1308" s="6">
        <v>23.0</v>
      </c>
      <c r="J1308" s="6">
        <v>20.0</v>
      </c>
      <c r="K1308" s="6">
        <v>15.0</v>
      </c>
      <c r="L1308" s="6">
        <v>17.0</v>
      </c>
      <c r="M1308" s="6">
        <v>16.0</v>
      </c>
      <c r="N1308" s="6">
        <v>35.0</v>
      </c>
      <c r="O1308" s="6"/>
      <c r="P1308" s="6">
        <v>12.0</v>
      </c>
      <c r="Q1308" s="6">
        <v>23.0</v>
      </c>
    </row>
    <row r="1309" ht="15.75" customHeight="1">
      <c r="A1309" s="7">
        <v>5.45019948E8</v>
      </c>
      <c r="B1309" s="6" t="s">
        <v>255</v>
      </c>
      <c r="C1309" s="6" t="s">
        <v>264</v>
      </c>
      <c r="D1309" s="3">
        <v>1.0</v>
      </c>
      <c r="E1309" s="3">
        <v>181.0</v>
      </c>
      <c r="F1309" s="3">
        <v>213.0</v>
      </c>
      <c r="G1309" s="3">
        <v>4.0</v>
      </c>
      <c r="H1309" s="3" t="s">
        <v>1466</v>
      </c>
      <c r="I1309" s="6">
        <v>24.0</v>
      </c>
      <c r="J1309" s="6">
        <v>18.0</v>
      </c>
      <c r="K1309" s="6">
        <v>18.0</v>
      </c>
      <c r="L1309" s="6">
        <v>20.0</v>
      </c>
      <c r="M1309" s="6">
        <v>21.0</v>
      </c>
      <c r="N1309" s="6">
        <v>43.0</v>
      </c>
      <c r="O1309" s="6"/>
      <c r="P1309" s="6">
        <v>13.0</v>
      </c>
      <c r="Q1309" s="6">
        <v>24.0</v>
      </c>
    </row>
    <row r="1310" ht="15.75" customHeight="1">
      <c r="A1310" s="7">
        <v>5.4502046E8</v>
      </c>
      <c r="B1310" s="6" t="s">
        <v>255</v>
      </c>
      <c r="C1310" s="6" t="s">
        <v>265</v>
      </c>
      <c r="D1310" s="3">
        <v>1.0</v>
      </c>
      <c r="E1310" s="3">
        <v>163.0</v>
      </c>
      <c r="F1310" s="3">
        <v>213.0</v>
      </c>
      <c r="G1310" s="3">
        <v>3.0</v>
      </c>
      <c r="H1310" s="3" t="s">
        <v>1465</v>
      </c>
      <c r="I1310" s="6">
        <v>23.0</v>
      </c>
      <c r="J1310" s="6">
        <v>14.0</v>
      </c>
      <c r="K1310" s="6">
        <v>16.0</v>
      </c>
      <c r="L1310" s="6">
        <v>20.0</v>
      </c>
      <c r="M1310" s="6">
        <v>20.0</v>
      </c>
      <c r="N1310" s="6">
        <v>37.0</v>
      </c>
      <c r="O1310" s="6"/>
      <c r="P1310" s="6">
        <v>13.0</v>
      </c>
      <c r="Q1310" s="6">
        <v>20.0</v>
      </c>
    </row>
    <row r="1311" ht="15.75" customHeight="1">
      <c r="A1311" s="7">
        <v>5.45019137E8</v>
      </c>
      <c r="B1311" s="6" t="s">
        <v>255</v>
      </c>
      <c r="C1311" s="6" t="s">
        <v>266</v>
      </c>
      <c r="D1311" s="3">
        <v>1.0</v>
      </c>
      <c r="E1311" s="3">
        <v>177.0</v>
      </c>
      <c r="F1311" s="3">
        <v>213.0</v>
      </c>
      <c r="G1311" s="3">
        <v>4.0</v>
      </c>
      <c r="H1311" s="3" t="s">
        <v>1466</v>
      </c>
      <c r="I1311" s="6">
        <v>27.0</v>
      </c>
      <c r="J1311" s="6">
        <v>18.0</v>
      </c>
      <c r="K1311" s="6">
        <v>17.0</v>
      </c>
      <c r="L1311" s="6">
        <v>18.0</v>
      </c>
      <c r="M1311" s="6">
        <v>22.0</v>
      </c>
      <c r="N1311" s="6">
        <v>38.0</v>
      </c>
      <c r="O1311" s="6"/>
      <c r="P1311" s="6">
        <v>13.0</v>
      </c>
      <c r="Q1311" s="6">
        <v>24.0</v>
      </c>
    </row>
    <row r="1312" ht="15.75" customHeight="1">
      <c r="A1312" s="7">
        <v>5.4502176E8</v>
      </c>
      <c r="B1312" s="6" t="s">
        <v>255</v>
      </c>
      <c r="C1312" s="6" t="s">
        <v>267</v>
      </c>
      <c r="D1312" s="3">
        <v>1.0</v>
      </c>
      <c r="E1312" s="3">
        <v>167.0</v>
      </c>
      <c r="F1312" s="3">
        <v>213.0</v>
      </c>
      <c r="G1312" s="3">
        <v>3.0</v>
      </c>
      <c r="H1312" s="3" t="s">
        <v>1465</v>
      </c>
      <c r="I1312" s="6">
        <v>26.0</v>
      </c>
      <c r="J1312" s="6">
        <v>16.0</v>
      </c>
      <c r="K1312" s="6">
        <v>16.0</v>
      </c>
      <c r="L1312" s="6">
        <v>20.0</v>
      </c>
      <c r="M1312" s="6">
        <v>21.0</v>
      </c>
      <c r="N1312" s="6">
        <v>31.0</v>
      </c>
      <c r="O1312" s="6"/>
      <c r="P1312" s="6">
        <v>14.0</v>
      </c>
      <c r="Q1312" s="6">
        <v>23.0</v>
      </c>
    </row>
    <row r="1313" ht="15.75" customHeight="1">
      <c r="A1313" s="7">
        <v>5.00000915E8</v>
      </c>
      <c r="B1313" s="6" t="s">
        <v>255</v>
      </c>
      <c r="C1313" s="6" t="s">
        <v>268</v>
      </c>
      <c r="D1313" s="3">
        <v>1.0</v>
      </c>
      <c r="E1313" s="3">
        <v>179.0</v>
      </c>
      <c r="F1313" s="3">
        <v>213.0</v>
      </c>
      <c r="G1313" s="3">
        <v>4.0</v>
      </c>
      <c r="H1313" s="3" t="s">
        <v>1466</v>
      </c>
      <c r="I1313" s="6">
        <v>24.0</v>
      </c>
      <c r="J1313" s="6">
        <v>18.0</v>
      </c>
      <c r="K1313" s="6">
        <v>17.0</v>
      </c>
      <c r="L1313" s="6">
        <v>19.0</v>
      </c>
      <c r="M1313" s="6">
        <v>19.0</v>
      </c>
      <c r="N1313" s="6">
        <v>42.0</v>
      </c>
      <c r="O1313" s="6"/>
      <c r="P1313" s="6">
        <v>14.0</v>
      </c>
      <c r="Q1313" s="6">
        <v>26.0</v>
      </c>
    </row>
    <row r="1314" ht="15.75" customHeight="1">
      <c r="A1314" s="7">
        <v>5.4501639E8</v>
      </c>
      <c r="B1314" s="6" t="s">
        <v>255</v>
      </c>
      <c r="C1314" s="6" t="s">
        <v>269</v>
      </c>
      <c r="D1314" s="3">
        <v>10.0</v>
      </c>
      <c r="E1314" s="3">
        <v>173.0</v>
      </c>
      <c r="F1314" s="3">
        <v>195.0</v>
      </c>
      <c r="G1314" s="3">
        <v>4.0</v>
      </c>
      <c r="H1314" s="3" t="s">
        <v>1466</v>
      </c>
      <c r="I1314" s="6">
        <v>24.0</v>
      </c>
      <c r="J1314" s="6">
        <v>20.0</v>
      </c>
      <c r="K1314" s="6">
        <v>17.0</v>
      </c>
      <c r="L1314" s="6">
        <v>18.0</v>
      </c>
      <c r="M1314" s="6">
        <v>20.0</v>
      </c>
      <c r="N1314" s="6">
        <v>36.0</v>
      </c>
      <c r="O1314" s="6"/>
      <c r="P1314" s="6">
        <v>12.0</v>
      </c>
      <c r="Q1314" s="6">
        <v>26.0</v>
      </c>
    </row>
    <row r="1315" ht="15.75" customHeight="1">
      <c r="A1315" s="7">
        <v>5.54007882E8</v>
      </c>
      <c r="B1315" s="6" t="s">
        <v>255</v>
      </c>
      <c r="C1315" s="6" t="s">
        <v>270</v>
      </c>
      <c r="D1315" s="3">
        <v>1.0</v>
      </c>
      <c r="E1315" s="3">
        <v>163.0</v>
      </c>
      <c r="F1315" s="3">
        <v>213.0</v>
      </c>
      <c r="G1315" s="3">
        <v>3.0</v>
      </c>
      <c r="H1315" s="3" t="s">
        <v>1465</v>
      </c>
      <c r="I1315" s="6">
        <v>21.0</v>
      </c>
      <c r="J1315" s="6">
        <v>17.0</v>
      </c>
      <c r="K1315" s="6">
        <v>15.0</v>
      </c>
      <c r="L1315" s="6">
        <v>20.0</v>
      </c>
      <c r="M1315" s="6">
        <v>19.0</v>
      </c>
      <c r="N1315" s="6">
        <v>36.0</v>
      </c>
      <c r="O1315" s="6"/>
      <c r="P1315" s="6">
        <v>14.0</v>
      </c>
      <c r="Q1315" s="6">
        <v>21.0</v>
      </c>
    </row>
    <row r="1316" ht="15.75" customHeight="1">
      <c r="A1316" s="7">
        <v>5.45021915E8</v>
      </c>
      <c r="B1316" s="6" t="s">
        <v>255</v>
      </c>
      <c r="C1316" s="6" t="s">
        <v>271</v>
      </c>
      <c r="D1316" s="3">
        <v>17.0</v>
      </c>
      <c r="E1316" s="3">
        <v>153.0</v>
      </c>
      <c r="F1316" s="3">
        <v>208.0</v>
      </c>
      <c r="G1316" s="3">
        <v>2.0</v>
      </c>
      <c r="H1316" s="3" t="s">
        <v>1467</v>
      </c>
      <c r="I1316" s="6">
        <v>27.0</v>
      </c>
      <c r="J1316" s="6">
        <v>17.0</v>
      </c>
      <c r="K1316" s="6">
        <v>16.0</v>
      </c>
      <c r="L1316" s="6">
        <v>10.0</v>
      </c>
      <c r="M1316" s="6">
        <v>15.0</v>
      </c>
      <c r="N1316" s="6">
        <v>40.0</v>
      </c>
      <c r="O1316" s="6"/>
      <c r="P1316" s="6">
        <v>6.0</v>
      </c>
      <c r="Q1316" s="6">
        <v>22.0</v>
      </c>
    </row>
    <row r="1317" ht="15.75" customHeight="1">
      <c r="A1317" s="7">
        <v>5.46013875E8</v>
      </c>
      <c r="B1317" s="6" t="s">
        <v>272</v>
      </c>
      <c r="C1317" s="6" t="s">
        <v>273</v>
      </c>
      <c r="D1317" s="3">
        <v>1.0</v>
      </c>
      <c r="E1317" s="3">
        <v>194.0</v>
      </c>
      <c r="F1317" s="3">
        <v>213.0</v>
      </c>
      <c r="G1317" s="3">
        <v>4.0</v>
      </c>
      <c r="H1317" s="3" t="s">
        <v>1466</v>
      </c>
      <c r="I1317" s="6">
        <v>28.0</v>
      </c>
      <c r="J1317" s="6">
        <v>21.0</v>
      </c>
      <c r="K1317" s="6">
        <v>19.0</v>
      </c>
      <c r="L1317" s="6">
        <v>21.0</v>
      </c>
      <c r="M1317" s="6">
        <v>22.0</v>
      </c>
      <c r="N1317" s="6">
        <v>45.0</v>
      </c>
      <c r="O1317" s="6"/>
      <c r="P1317" s="6">
        <v>13.0</v>
      </c>
      <c r="Q1317" s="6">
        <v>25.0</v>
      </c>
    </row>
    <row r="1318" ht="15.75" customHeight="1">
      <c r="A1318" s="7">
        <v>5.460139E8</v>
      </c>
      <c r="B1318" s="6" t="s">
        <v>272</v>
      </c>
      <c r="C1318" s="6" t="s">
        <v>274</v>
      </c>
      <c r="D1318" s="3">
        <v>1.0</v>
      </c>
      <c r="E1318" s="3">
        <v>155.0</v>
      </c>
      <c r="F1318" s="3">
        <v>213.0</v>
      </c>
      <c r="G1318" s="3">
        <v>3.0</v>
      </c>
      <c r="H1318" s="3" t="s">
        <v>1465</v>
      </c>
      <c r="I1318" s="6">
        <v>18.0</v>
      </c>
      <c r="J1318" s="6">
        <v>14.0</v>
      </c>
      <c r="K1318" s="6">
        <v>17.0</v>
      </c>
      <c r="L1318" s="6">
        <v>19.0</v>
      </c>
      <c r="M1318" s="6">
        <v>17.0</v>
      </c>
      <c r="N1318" s="6">
        <v>33.0</v>
      </c>
      <c r="O1318" s="6"/>
      <c r="P1318" s="6">
        <v>12.0</v>
      </c>
      <c r="Q1318" s="6">
        <v>25.0</v>
      </c>
    </row>
    <row r="1319" ht="15.75" customHeight="1">
      <c r="A1319" s="7">
        <v>5.4601389E8</v>
      </c>
      <c r="B1319" s="6" t="s">
        <v>272</v>
      </c>
      <c r="C1319" s="6" t="s">
        <v>275</v>
      </c>
      <c r="D1319" s="3">
        <v>1.0</v>
      </c>
      <c r="E1319" s="3">
        <v>173.0</v>
      </c>
      <c r="F1319" s="3">
        <v>213.0</v>
      </c>
      <c r="G1319" s="3">
        <v>3.0</v>
      </c>
      <c r="H1319" s="3" t="s">
        <v>1465</v>
      </c>
      <c r="I1319" s="6">
        <v>24.0</v>
      </c>
      <c r="J1319" s="6">
        <v>21.0</v>
      </c>
      <c r="K1319" s="6">
        <v>16.0</v>
      </c>
      <c r="L1319" s="6">
        <v>20.0</v>
      </c>
      <c r="M1319" s="6">
        <v>19.0</v>
      </c>
      <c r="N1319" s="6">
        <v>39.0</v>
      </c>
      <c r="O1319" s="6"/>
      <c r="P1319" s="6">
        <v>14.0</v>
      </c>
      <c r="Q1319" s="6">
        <v>20.0</v>
      </c>
    </row>
    <row r="1320" ht="15.75" customHeight="1">
      <c r="A1320" s="7">
        <v>5.46020368E8</v>
      </c>
      <c r="B1320" s="6" t="s">
        <v>272</v>
      </c>
      <c r="C1320" s="6" t="s">
        <v>276</v>
      </c>
      <c r="D1320" s="3">
        <v>1.0</v>
      </c>
      <c r="E1320" s="3">
        <v>168.0</v>
      </c>
      <c r="F1320" s="3">
        <v>213.0</v>
      </c>
      <c r="G1320" s="3">
        <v>3.0</v>
      </c>
      <c r="H1320" s="3" t="s">
        <v>1465</v>
      </c>
      <c r="I1320" s="6">
        <v>29.0</v>
      </c>
      <c r="J1320" s="6">
        <v>20.0</v>
      </c>
      <c r="K1320" s="6">
        <v>14.0</v>
      </c>
      <c r="L1320" s="6">
        <v>17.0</v>
      </c>
      <c r="M1320" s="6">
        <v>19.0</v>
      </c>
      <c r="N1320" s="6">
        <v>35.0</v>
      </c>
      <c r="O1320" s="6"/>
      <c r="P1320" s="6">
        <v>12.0</v>
      </c>
      <c r="Q1320" s="6">
        <v>22.0</v>
      </c>
    </row>
    <row r="1321" ht="15.75" customHeight="1">
      <c r="A1321" s="7">
        <v>5.46013836E8</v>
      </c>
      <c r="B1321" s="6" t="s">
        <v>272</v>
      </c>
      <c r="C1321" s="6" t="s">
        <v>277</v>
      </c>
      <c r="D1321" s="3">
        <v>1.0</v>
      </c>
      <c r="E1321" s="3">
        <v>191.0</v>
      </c>
      <c r="F1321" s="3">
        <v>213.0</v>
      </c>
      <c r="G1321" s="3">
        <v>4.0</v>
      </c>
      <c r="H1321" s="3" t="s">
        <v>1466</v>
      </c>
      <c r="I1321" s="6">
        <v>29.0</v>
      </c>
      <c r="J1321" s="6">
        <v>21.0</v>
      </c>
      <c r="K1321" s="6">
        <v>18.0</v>
      </c>
      <c r="L1321" s="6">
        <v>19.0</v>
      </c>
      <c r="M1321" s="6">
        <v>22.0</v>
      </c>
      <c r="N1321" s="6">
        <v>43.0</v>
      </c>
      <c r="O1321" s="6"/>
      <c r="P1321" s="6">
        <v>12.0</v>
      </c>
      <c r="Q1321" s="6">
        <v>27.0</v>
      </c>
    </row>
    <row r="1322" ht="15.75" customHeight="1">
      <c r="A1322" s="7">
        <v>5.46013868E8</v>
      </c>
      <c r="B1322" s="6" t="s">
        <v>272</v>
      </c>
      <c r="C1322" s="6" t="s">
        <v>278</v>
      </c>
      <c r="D1322" s="3">
        <v>1.0</v>
      </c>
      <c r="E1322" s="3">
        <v>166.0</v>
      </c>
      <c r="F1322" s="3">
        <v>213.0</v>
      </c>
      <c r="G1322" s="3">
        <v>3.0</v>
      </c>
      <c r="H1322" s="3" t="s">
        <v>1465</v>
      </c>
      <c r="I1322" s="6">
        <v>25.0</v>
      </c>
      <c r="J1322" s="6">
        <v>18.0</v>
      </c>
      <c r="K1322" s="6">
        <v>15.0</v>
      </c>
      <c r="L1322" s="6">
        <v>17.0</v>
      </c>
      <c r="M1322" s="6">
        <v>18.0</v>
      </c>
      <c r="N1322" s="6">
        <v>39.0</v>
      </c>
      <c r="O1322" s="6"/>
      <c r="P1322" s="6">
        <v>11.0</v>
      </c>
      <c r="Q1322" s="6">
        <v>23.0</v>
      </c>
    </row>
    <row r="1323" ht="15.75" customHeight="1">
      <c r="A1323" s="7">
        <v>5.46013843E8</v>
      </c>
      <c r="B1323" s="6" t="s">
        <v>272</v>
      </c>
      <c r="C1323" s="6" t="s">
        <v>279</v>
      </c>
      <c r="D1323" s="3">
        <v>1.0</v>
      </c>
      <c r="E1323" s="3">
        <v>160.0</v>
      </c>
      <c r="F1323" s="3">
        <v>213.0</v>
      </c>
      <c r="G1323" s="3">
        <v>3.0</v>
      </c>
      <c r="H1323" s="3" t="s">
        <v>1465</v>
      </c>
      <c r="I1323" s="6">
        <v>27.0</v>
      </c>
      <c r="J1323" s="6">
        <v>15.0</v>
      </c>
      <c r="K1323" s="6">
        <v>15.0</v>
      </c>
      <c r="L1323" s="6">
        <v>19.0</v>
      </c>
      <c r="M1323" s="6">
        <v>18.0</v>
      </c>
      <c r="N1323" s="6">
        <v>32.0</v>
      </c>
      <c r="O1323" s="6"/>
      <c r="P1323" s="6">
        <v>11.0</v>
      </c>
      <c r="Q1323" s="6">
        <v>23.0</v>
      </c>
    </row>
    <row r="1324" ht="15.75" customHeight="1">
      <c r="A1324" s="7">
        <v>5.46013882E8</v>
      </c>
      <c r="B1324" s="6" t="s">
        <v>272</v>
      </c>
      <c r="C1324" s="6" t="s">
        <v>280</v>
      </c>
      <c r="D1324" s="3">
        <v>1.0</v>
      </c>
      <c r="E1324" s="3">
        <v>128.0</v>
      </c>
      <c r="F1324" s="3">
        <v>213.0</v>
      </c>
      <c r="G1324" s="3">
        <v>2.0</v>
      </c>
      <c r="H1324" s="3" t="s">
        <v>1467</v>
      </c>
      <c r="I1324" s="6">
        <v>17.0</v>
      </c>
      <c r="J1324" s="6">
        <v>13.0</v>
      </c>
      <c r="K1324" s="6">
        <v>13.0</v>
      </c>
      <c r="L1324" s="6">
        <v>18.0</v>
      </c>
      <c r="M1324" s="6">
        <v>15.0</v>
      </c>
      <c r="N1324" s="6">
        <v>29.0</v>
      </c>
      <c r="O1324" s="6"/>
      <c r="P1324" s="6">
        <v>6.0</v>
      </c>
      <c r="Q1324" s="6">
        <v>17.0</v>
      </c>
    </row>
    <row r="1325" ht="15.75" customHeight="1">
      <c r="A1325" s="7">
        <v>5.47001801E8</v>
      </c>
      <c r="B1325" s="6" t="s">
        <v>281</v>
      </c>
      <c r="C1325" s="6" t="s">
        <v>282</v>
      </c>
      <c r="D1325" s="3">
        <v>1.0</v>
      </c>
      <c r="E1325" s="3">
        <v>162.0</v>
      </c>
      <c r="F1325" s="3">
        <v>213.0</v>
      </c>
      <c r="G1325" s="3">
        <v>3.0</v>
      </c>
      <c r="H1325" s="3" t="s">
        <v>1465</v>
      </c>
      <c r="I1325" s="6">
        <v>21.0</v>
      </c>
      <c r="J1325" s="6">
        <v>21.0</v>
      </c>
      <c r="K1325" s="6">
        <v>15.0</v>
      </c>
      <c r="L1325" s="6">
        <v>17.0</v>
      </c>
      <c r="M1325" s="6">
        <v>17.0</v>
      </c>
      <c r="N1325" s="6">
        <v>39.0</v>
      </c>
      <c r="O1325" s="6"/>
      <c r="P1325" s="6">
        <v>11.0</v>
      </c>
      <c r="Q1325" s="6">
        <v>21.0</v>
      </c>
    </row>
    <row r="1326" ht="15.75" customHeight="1">
      <c r="A1326" s="7">
        <v>5.47004859E8</v>
      </c>
      <c r="B1326" s="6" t="s">
        <v>281</v>
      </c>
      <c r="C1326" s="6" t="s">
        <v>283</v>
      </c>
      <c r="D1326" s="3">
        <v>3.0</v>
      </c>
      <c r="E1326" s="3">
        <v>125.0</v>
      </c>
      <c r="F1326" s="3">
        <v>182.0</v>
      </c>
      <c r="G1326" s="3">
        <v>2.0</v>
      </c>
      <c r="H1326" s="3" t="s">
        <v>1467</v>
      </c>
      <c r="I1326" s="6">
        <v>24.0</v>
      </c>
      <c r="J1326" s="6">
        <v>19.0</v>
      </c>
      <c r="K1326" s="6">
        <v>13.0</v>
      </c>
      <c r="L1326" s="6">
        <v>12.0</v>
      </c>
      <c r="M1326" s="6">
        <v>13.0</v>
      </c>
      <c r="N1326" s="6">
        <v>23.0</v>
      </c>
      <c r="O1326" s="6"/>
      <c r="P1326" s="6">
        <v>0.0</v>
      </c>
      <c r="Q1326" s="6">
        <v>21.0</v>
      </c>
    </row>
    <row r="1327" ht="15.75" customHeight="1">
      <c r="A1327" s="7">
        <v>5.47004922E8</v>
      </c>
      <c r="B1327" s="6" t="s">
        <v>281</v>
      </c>
      <c r="C1327" s="6" t="s">
        <v>285</v>
      </c>
      <c r="D1327" s="3">
        <v>1.0</v>
      </c>
      <c r="E1327" s="3">
        <v>157.0</v>
      </c>
      <c r="F1327" s="3">
        <v>213.0</v>
      </c>
      <c r="G1327" s="3">
        <v>3.0</v>
      </c>
      <c r="H1327" s="3" t="s">
        <v>1465</v>
      </c>
      <c r="I1327" s="6">
        <v>22.0</v>
      </c>
      <c r="J1327" s="6">
        <v>14.0</v>
      </c>
      <c r="K1327" s="6">
        <v>17.0</v>
      </c>
      <c r="L1327" s="6">
        <v>19.0</v>
      </c>
      <c r="M1327" s="6">
        <v>14.0</v>
      </c>
      <c r="N1327" s="6">
        <v>35.0</v>
      </c>
      <c r="O1327" s="6"/>
      <c r="P1327" s="6">
        <v>12.0</v>
      </c>
      <c r="Q1327" s="6">
        <v>24.0</v>
      </c>
    </row>
    <row r="1328" ht="15.75" customHeight="1">
      <c r="A1328" s="7">
        <v>5.47004707E8</v>
      </c>
      <c r="B1328" s="6" t="s">
        <v>281</v>
      </c>
      <c r="C1328" s="6" t="s">
        <v>286</v>
      </c>
      <c r="D1328" s="3">
        <v>1.0</v>
      </c>
      <c r="E1328" s="3">
        <v>145.0</v>
      </c>
      <c r="F1328" s="3">
        <v>213.0</v>
      </c>
      <c r="G1328" s="3">
        <v>3.0</v>
      </c>
      <c r="H1328" s="3" t="s">
        <v>1465</v>
      </c>
      <c r="I1328" s="6">
        <v>25.0</v>
      </c>
      <c r="J1328" s="6">
        <v>13.0</v>
      </c>
      <c r="K1328" s="6">
        <v>11.0</v>
      </c>
      <c r="L1328" s="6">
        <v>17.0</v>
      </c>
      <c r="M1328" s="6">
        <v>17.0</v>
      </c>
      <c r="N1328" s="6">
        <v>31.0</v>
      </c>
      <c r="O1328" s="6"/>
      <c r="P1328" s="6">
        <v>10.0</v>
      </c>
      <c r="Q1328" s="6">
        <v>21.0</v>
      </c>
    </row>
    <row r="1329" ht="15.75" customHeight="1">
      <c r="A1329" s="7">
        <v>5.47004672E8</v>
      </c>
      <c r="B1329" s="6" t="s">
        <v>281</v>
      </c>
      <c r="C1329" s="6" t="s">
        <v>287</v>
      </c>
      <c r="D1329" s="3">
        <v>1.0</v>
      </c>
      <c r="E1329" s="3">
        <v>142.0</v>
      </c>
      <c r="F1329" s="3">
        <v>213.0</v>
      </c>
      <c r="G1329" s="3">
        <v>3.0</v>
      </c>
      <c r="H1329" s="3" t="s">
        <v>1465</v>
      </c>
      <c r="I1329" s="6">
        <v>24.0</v>
      </c>
      <c r="J1329" s="6">
        <v>15.0</v>
      </c>
      <c r="K1329" s="6">
        <v>16.0</v>
      </c>
      <c r="L1329" s="6">
        <v>16.0</v>
      </c>
      <c r="M1329" s="6">
        <v>13.0</v>
      </c>
      <c r="N1329" s="6">
        <v>31.0</v>
      </c>
      <c r="O1329" s="6"/>
      <c r="P1329" s="6">
        <v>10.0</v>
      </c>
      <c r="Q1329" s="6">
        <v>17.0</v>
      </c>
    </row>
    <row r="1330" ht="15.75" customHeight="1">
      <c r="A1330" s="7">
        <v>5.47004697E8</v>
      </c>
      <c r="B1330" s="6" t="s">
        <v>281</v>
      </c>
      <c r="C1330" s="6" t="s">
        <v>288</v>
      </c>
      <c r="D1330" s="3">
        <v>1.0</v>
      </c>
      <c r="E1330" s="3">
        <v>109.0</v>
      </c>
      <c r="F1330" s="3">
        <v>213.0</v>
      </c>
      <c r="G1330" s="3">
        <v>1.0</v>
      </c>
      <c r="H1330" s="3" t="s">
        <v>1468</v>
      </c>
      <c r="I1330" s="6">
        <v>14.0</v>
      </c>
      <c r="J1330" s="6">
        <v>16.0</v>
      </c>
      <c r="K1330" s="6">
        <v>15.0</v>
      </c>
      <c r="L1330" s="6">
        <v>19.0</v>
      </c>
      <c r="M1330" s="6">
        <v>17.0</v>
      </c>
      <c r="N1330" s="6">
        <v>0.0</v>
      </c>
      <c r="O1330" s="6"/>
      <c r="P1330" s="6">
        <v>10.0</v>
      </c>
      <c r="Q1330" s="6">
        <v>18.0</v>
      </c>
    </row>
    <row r="1331" ht="15.75" customHeight="1">
      <c r="A1331" s="7">
        <v>5.47004739E8</v>
      </c>
      <c r="B1331" s="6" t="s">
        <v>281</v>
      </c>
      <c r="C1331" s="6" t="s">
        <v>289</v>
      </c>
      <c r="D1331" s="3">
        <v>1.0</v>
      </c>
      <c r="E1331" s="3">
        <v>169.0</v>
      </c>
      <c r="F1331" s="3">
        <v>213.0</v>
      </c>
      <c r="G1331" s="3">
        <v>3.0</v>
      </c>
      <c r="H1331" s="3" t="s">
        <v>1465</v>
      </c>
      <c r="I1331" s="6">
        <v>28.0</v>
      </c>
      <c r="J1331" s="6">
        <v>16.0</v>
      </c>
      <c r="K1331" s="6">
        <v>16.0</v>
      </c>
      <c r="L1331" s="6">
        <v>18.0</v>
      </c>
      <c r="M1331" s="6">
        <v>18.0</v>
      </c>
      <c r="N1331" s="6">
        <v>37.0</v>
      </c>
      <c r="O1331" s="6"/>
      <c r="P1331" s="6">
        <v>11.0</v>
      </c>
      <c r="Q1331" s="6">
        <v>25.0</v>
      </c>
    </row>
    <row r="1332" ht="15.75" customHeight="1">
      <c r="A1332" s="7">
        <v>5.4700468E8</v>
      </c>
      <c r="B1332" s="6" t="s">
        <v>281</v>
      </c>
      <c r="C1332" s="6" t="s">
        <v>290</v>
      </c>
      <c r="D1332" s="3">
        <v>1.0</v>
      </c>
      <c r="E1332" s="3">
        <v>103.0</v>
      </c>
      <c r="F1332" s="3">
        <v>213.0</v>
      </c>
      <c r="G1332" s="3">
        <v>1.0</v>
      </c>
      <c r="H1332" s="3" t="s">
        <v>1468</v>
      </c>
      <c r="I1332" s="6">
        <v>21.0</v>
      </c>
      <c r="J1332" s="6">
        <v>13.0</v>
      </c>
      <c r="K1332" s="6">
        <v>12.0</v>
      </c>
      <c r="L1332" s="6">
        <v>16.0</v>
      </c>
      <c r="M1332" s="6">
        <v>17.0</v>
      </c>
      <c r="N1332" s="6">
        <v>0.0</v>
      </c>
      <c r="O1332" s="6"/>
      <c r="P1332" s="6">
        <v>8.0</v>
      </c>
      <c r="Q1332" s="6">
        <v>16.0</v>
      </c>
    </row>
    <row r="1333" ht="15.75" customHeight="1">
      <c r="A1333" s="7">
        <v>5.4700468E8</v>
      </c>
      <c r="B1333" s="6" t="s">
        <v>281</v>
      </c>
      <c r="C1333" s="6" t="s">
        <v>290</v>
      </c>
      <c r="D1333" s="3">
        <v>2.0</v>
      </c>
      <c r="E1333" s="3">
        <v>128.0</v>
      </c>
      <c r="F1333" s="3">
        <v>197.0</v>
      </c>
      <c r="G1333" s="3">
        <v>3.0</v>
      </c>
      <c r="H1333" s="3" t="s">
        <v>1465</v>
      </c>
      <c r="I1333" s="6">
        <v>21.0</v>
      </c>
      <c r="J1333" s="6">
        <v>13.0</v>
      </c>
      <c r="K1333" s="6">
        <v>12.0</v>
      </c>
      <c r="L1333" s="6">
        <v>16.0</v>
      </c>
      <c r="M1333" s="6">
        <v>15.0</v>
      </c>
      <c r="N1333" s="6">
        <v>25.0</v>
      </c>
      <c r="O1333" s="6"/>
      <c r="P1333" s="6">
        <v>8.0</v>
      </c>
      <c r="Q1333" s="6">
        <v>18.0</v>
      </c>
    </row>
    <row r="1334" ht="15.75" customHeight="1">
      <c r="A1334" s="7">
        <v>5.47004714E8</v>
      </c>
      <c r="B1334" s="6" t="s">
        <v>281</v>
      </c>
      <c r="C1334" s="6" t="s">
        <v>291</v>
      </c>
      <c r="D1334" s="3">
        <v>1.0</v>
      </c>
      <c r="E1334" s="3">
        <v>163.0</v>
      </c>
      <c r="F1334" s="3">
        <v>213.0</v>
      </c>
      <c r="G1334" s="3">
        <v>3.0</v>
      </c>
      <c r="H1334" s="3" t="s">
        <v>1465</v>
      </c>
      <c r="I1334" s="6">
        <v>25.0</v>
      </c>
      <c r="J1334" s="6">
        <v>18.0</v>
      </c>
      <c r="K1334" s="6">
        <v>16.0</v>
      </c>
      <c r="L1334" s="6">
        <v>17.0</v>
      </c>
      <c r="M1334" s="6">
        <v>19.0</v>
      </c>
      <c r="N1334" s="6">
        <v>39.0</v>
      </c>
      <c r="O1334" s="6"/>
      <c r="P1334" s="6">
        <v>12.0</v>
      </c>
      <c r="Q1334" s="6">
        <v>17.0</v>
      </c>
    </row>
    <row r="1335" ht="15.75" customHeight="1">
      <c r="A1335" s="7">
        <v>5.47004721E8</v>
      </c>
      <c r="B1335" s="6" t="s">
        <v>281</v>
      </c>
      <c r="C1335" s="6" t="s">
        <v>292</v>
      </c>
      <c r="D1335" s="3">
        <v>1.0</v>
      </c>
      <c r="E1335" s="3">
        <v>135.0</v>
      </c>
      <c r="F1335" s="3">
        <v>213.0</v>
      </c>
      <c r="G1335" s="3">
        <v>2.0</v>
      </c>
      <c r="H1335" s="3" t="s">
        <v>1467</v>
      </c>
      <c r="I1335" s="6">
        <v>14.0</v>
      </c>
      <c r="J1335" s="6">
        <v>13.0</v>
      </c>
      <c r="K1335" s="6">
        <v>16.0</v>
      </c>
      <c r="L1335" s="6">
        <v>19.0</v>
      </c>
      <c r="M1335" s="6">
        <v>15.0</v>
      </c>
      <c r="N1335" s="6">
        <v>32.0</v>
      </c>
      <c r="O1335" s="6"/>
      <c r="P1335" s="6">
        <v>11.0</v>
      </c>
      <c r="Q1335" s="6">
        <v>15.0</v>
      </c>
    </row>
    <row r="1336" ht="15.75" customHeight="1">
      <c r="A1336" s="7">
        <v>5.62068254E8</v>
      </c>
      <c r="B1336" s="6" t="s">
        <v>293</v>
      </c>
      <c r="C1336" s="6" t="s">
        <v>304</v>
      </c>
      <c r="D1336" s="3">
        <v>4.0</v>
      </c>
      <c r="E1336" s="3">
        <v>107.0</v>
      </c>
      <c r="F1336" s="3">
        <v>166.0</v>
      </c>
      <c r="G1336" s="3">
        <v>2.0</v>
      </c>
      <c r="H1336" s="3" t="s">
        <v>1467</v>
      </c>
      <c r="I1336" s="6">
        <v>13.0</v>
      </c>
      <c r="J1336" s="6">
        <v>16.0</v>
      </c>
      <c r="K1336" s="6">
        <v>15.0</v>
      </c>
      <c r="L1336" s="6">
        <v>15.0</v>
      </c>
      <c r="M1336" s="6">
        <v>13.0</v>
      </c>
      <c r="N1336" s="6">
        <v>14.0</v>
      </c>
      <c r="O1336" s="6"/>
      <c r="P1336" s="6">
        <v>1.0</v>
      </c>
      <c r="Q1336" s="6">
        <v>20.0</v>
      </c>
    </row>
    <row r="1337" ht="15.75" customHeight="1">
      <c r="A1337" s="7">
        <v>5.62062968E8</v>
      </c>
      <c r="B1337" s="6" t="s">
        <v>293</v>
      </c>
      <c r="C1337" s="6" t="s">
        <v>294</v>
      </c>
      <c r="D1337" s="3">
        <v>1.0</v>
      </c>
      <c r="E1337" s="3">
        <v>192.0</v>
      </c>
      <c r="F1337" s="3">
        <v>213.0</v>
      </c>
      <c r="G1337" s="3">
        <v>4.0</v>
      </c>
      <c r="H1337" s="3" t="s">
        <v>1466</v>
      </c>
      <c r="I1337" s="6">
        <v>31.0</v>
      </c>
      <c r="J1337" s="6">
        <v>21.0</v>
      </c>
      <c r="K1337" s="6">
        <v>18.0</v>
      </c>
      <c r="L1337" s="6">
        <v>19.0</v>
      </c>
      <c r="M1337" s="6">
        <v>22.0</v>
      </c>
      <c r="N1337" s="6">
        <v>42.0</v>
      </c>
      <c r="O1337" s="6"/>
      <c r="P1337" s="6">
        <v>14.0</v>
      </c>
      <c r="Q1337" s="6">
        <v>25.0</v>
      </c>
    </row>
    <row r="1338" ht="15.75" customHeight="1">
      <c r="A1338" s="7">
        <v>5.61041813E8</v>
      </c>
      <c r="B1338" s="6" t="s">
        <v>293</v>
      </c>
      <c r="C1338" s="6" t="s">
        <v>295</v>
      </c>
      <c r="D1338" s="3">
        <v>1.0</v>
      </c>
      <c r="E1338" s="3">
        <v>174.0</v>
      </c>
      <c r="F1338" s="3">
        <v>213.0</v>
      </c>
      <c r="G1338" s="3">
        <v>4.0</v>
      </c>
      <c r="H1338" s="3" t="s">
        <v>1466</v>
      </c>
      <c r="I1338" s="6">
        <v>24.0</v>
      </c>
      <c r="J1338" s="6">
        <v>16.0</v>
      </c>
      <c r="K1338" s="6">
        <v>17.0</v>
      </c>
      <c r="L1338" s="6">
        <v>21.0</v>
      </c>
      <c r="M1338" s="6">
        <v>20.0</v>
      </c>
      <c r="N1338" s="6">
        <v>39.0</v>
      </c>
      <c r="O1338" s="6"/>
      <c r="P1338" s="6">
        <v>13.0</v>
      </c>
      <c r="Q1338" s="6">
        <v>24.0</v>
      </c>
    </row>
    <row r="1339" ht="15.75" customHeight="1">
      <c r="A1339" s="7">
        <v>5.60022141E8</v>
      </c>
      <c r="B1339" s="6" t="s">
        <v>293</v>
      </c>
      <c r="C1339" s="6" t="s">
        <v>296</v>
      </c>
      <c r="D1339" s="3">
        <v>1.0</v>
      </c>
      <c r="E1339" s="3">
        <v>175.0</v>
      </c>
      <c r="F1339" s="3">
        <v>213.0</v>
      </c>
      <c r="G1339" s="3">
        <v>4.0</v>
      </c>
      <c r="H1339" s="3" t="s">
        <v>1466</v>
      </c>
      <c r="I1339" s="6">
        <v>28.0</v>
      </c>
      <c r="J1339" s="6">
        <v>18.0</v>
      </c>
      <c r="K1339" s="6">
        <v>17.0</v>
      </c>
      <c r="L1339" s="6">
        <v>21.0</v>
      </c>
      <c r="M1339" s="6">
        <v>20.0</v>
      </c>
      <c r="N1339" s="6">
        <v>33.0</v>
      </c>
      <c r="O1339" s="6"/>
      <c r="P1339" s="6">
        <v>12.0</v>
      </c>
      <c r="Q1339" s="6">
        <v>26.0</v>
      </c>
    </row>
    <row r="1340" ht="15.75" customHeight="1">
      <c r="A1340" s="7">
        <v>5.6020735E8</v>
      </c>
      <c r="B1340" s="6" t="s">
        <v>293</v>
      </c>
      <c r="C1340" s="6" t="s">
        <v>297</v>
      </c>
      <c r="D1340" s="3">
        <v>1.0</v>
      </c>
      <c r="E1340" s="3">
        <v>198.0</v>
      </c>
      <c r="F1340" s="3">
        <v>213.0</v>
      </c>
      <c r="G1340" s="3">
        <v>4.0</v>
      </c>
      <c r="H1340" s="3" t="s">
        <v>1466</v>
      </c>
      <c r="I1340" s="6">
        <v>28.0</v>
      </c>
      <c r="J1340" s="6">
        <v>21.0</v>
      </c>
      <c r="K1340" s="6">
        <v>16.0</v>
      </c>
      <c r="L1340" s="6">
        <v>21.0</v>
      </c>
      <c r="M1340" s="6">
        <v>22.0</v>
      </c>
      <c r="N1340" s="6">
        <v>48.0</v>
      </c>
      <c r="O1340" s="6"/>
      <c r="P1340" s="6">
        <v>14.0</v>
      </c>
      <c r="Q1340" s="6">
        <v>28.0</v>
      </c>
    </row>
    <row r="1341" ht="15.75" customHeight="1">
      <c r="A1341" s="7">
        <v>5.61056538E8</v>
      </c>
      <c r="B1341" s="6" t="s">
        <v>293</v>
      </c>
      <c r="C1341" s="6" t="s">
        <v>298</v>
      </c>
      <c r="D1341" s="3">
        <v>1.0</v>
      </c>
      <c r="E1341" s="3">
        <v>193.0</v>
      </c>
      <c r="F1341" s="3">
        <v>213.0</v>
      </c>
      <c r="G1341" s="3">
        <v>4.0</v>
      </c>
      <c r="H1341" s="3" t="s">
        <v>1466</v>
      </c>
      <c r="I1341" s="6">
        <v>30.0</v>
      </c>
      <c r="J1341" s="6">
        <v>21.0</v>
      </c>
      <c r="K1341" s="6">
        <v>18.0</v>
      </c>
      <c r="L1341" s="6">
        <v>20.0</v>
      </c>
      <c r="M1341" s="6">
        <v>20.0</v>
      </c>
      <c r="N1341" s="6">
        <v>43.0</v>
      </c>
      <c r="O1341" s="6"/>
      <c r="P1341" s="6">
        <v>12.0</v>
      </c>
      <c r="Q1341" s="6">
        <v>29.0</v>
      </c>
    </row>
    <row r="1342" ht="15.75" customHeight="1">
      <c r="A1342" s="7">
        <v>5.6206648E8</v>
      </c>
      <c r="B1342" s="6" t="s">
        <v>293</v>
      </c>
      <c r="C1342" s="6" t="s">
        <v>299</v>
      </c>
      <c r="D1342" s="3">
        <v>1.0</v>
      </c>
      <c r="E1342" s="3">
        <v>160.0</v>
      </c>
      <c r="F1342" s="3">
        <v>213.0</v>
      </c>
      <c r="G1342" s="3">
        <v>3.0</v>
      </c>
      <c r="H1342" s="3" t="s">
        <v>1465</v>
      </c>
      <c r="I1342" s="6">
        <v>19.0</v>
      </c>
      <c r="J1342" s="6">
        <v>14.0</v>
      </c>
      <c r="K1342" s="6">
        <v>18.0</v>
      </c>
      <c r="L1342" s="6">
        <v>20.0</v>
      </c>
      <c r="M1342" s="6">
        <v>21.0</v>
      </c>
      <c r="N1342" s="6">
        <v>33.0</v>
      </c>
      <c r="O1342" s="6"/>
      <c r="P1342" s="6">
        <v>12.0</v>
      </c>
      <c r="Q1342" s="6">
        <v>23.0</v>
      </c>
    </row>
    <row r="1343" ht="15.75" customHeight="1">
      <c r="A1343" s="7">
        <v>5.61054001E8</v>
      </c>
      <c r="B1343" s="6" t="s">
        <v>293</v>
      </c>
      <c r="C1343" s="6" t="s">
        <v>300</v>
      </c>
      <c r="D1343" s="3">
        <v>1.0</v>
      </c>
      <c r="E1343" s="3">
        <v>196.0</v>
      </c>
      <c r="F1343" s="3">
        <v>213.0</v>
      </c>
      <c r="G1343" s="3">
        <v>4.0</v>
      </c>
      <c r="H1343" s="3" t="s">
        <v>1466</v>
      </c>
      <c r="I1343" s="6">
        <v>31.0</v>
      </c>
      <c r="J1343" s="6">
        <v>20.0</v>
      </c>
      <c r="K1343" s="6">
        <v>18.0</v>
      </c>
      <c r="L1343" s="6">
        <v>18.0</v>
      </c>
      <c r="M1343" s="6">
        <v>22.0</v>
      </c>
      <c r="N1343" s="6">
        <v>46.0</v>
      </c>
      <c r="O1343" s="6"/>
      <c r="P1343" s="6">
        <v>14.0</v>
      </c>
      <c r="Q1343" s="6">
        <v>27.0</v>
      </c>
    </row>
    <row r="1344" ht="15.75" customHeight="1">
      <c r="A1344" s="7">
        <v>5.62062982E8</v>
      </c>
      <c r="B1344" s="6" t="s">
        <v>293</v>
      </c>
      <c r="C1344" s="6" t="s">
        <v>301</v>
      </c>
      <c r="D1344" s="3">
        <v>1.0</v>
      </c>
      <c r="E1344" s="3">
        <v>165.0</v>
      </c>
      <c r="F1344" s="3">
        <v>213.0</v>
      </c>
      <c r="G1344" s="3">
        <v>3.0</v>
      </c>
      <c r="H1344" s="3" t="s">
        <v>1465</v>
      </c>
      <c r="I1344" s="6">
        <v>19.0</v>
      </c>
      <c r="J1344" s="6">
        <v>16.0</v>
      </c>
      <c r="K1344" s="6">
        <v>17.0</v>
      </c>
      <c r="L1344" s="6">
        <v>21.0</v>
      </c>
      <c r="M1344" s="6">
        <v>22.0</v>
      </c>
      <c r="N1344" s="6">
        <v>39.0</v>
      </c>
      <c r="O1344" s="6"/>
      <c r="P1344" s="6">
        <v>10.0</v>
      </c>
      <c r="Q1344" s="6">
        <v>21.0</v>
      </c>
    </row>
    <row r="1345" ht="15.75" customHeight="1">
      <c r="A1345" s="7">
        <v>5.62063016E8</v>
      </c>
      <c r="B1345" s="6" t="s">
        <v>293</v>
      </c>
      <c r="C1345" s="6" t="s">
        <v>302</v>
      </c>
      <c r="D1345" s="3">
        <v>1.0</v>
      </c>
      <c r="E1345" s="3">
        <v>197.0</v>
      </c>
      <c r="F1345" s="3">
        <v>213.0</v>
      </c>
      <c r="G1345" s="3">
        <v>4.0</v>
      </c>
      <c r="H1345" s="3" t="s">
        <v>1466</v>
      </c>
      <c r="I1345" s="6">
        <v>28.0</v>
      </c>
      <c r="J1345" s="6">
        <v>21.0</v>
      </c>
      <c r="K1345" s="6">
        <v>19.0</v>
      </c>
      <c r="L1345" s="6">
        <v>21.0</v>
      </c>
      <c r="M1345" s="6">
        <v>23.0</v>
      </c>
      <c r="N1345" s="6">
        <v>42.0</v>
      </c>
      <c r="O1345" s="6"/>
      <c r="P1345" s="6">
        <v>14.0</v>
      </c>
      <c r="Q1345" s="6">
        <v>29.0</v>
      </c>
    </row>
    <row r="1346" ht="15.75" customHeight="1">
      <c r="A1346" s="7">
        <v>5.6206295E8</v>
      </c>
      <c r="B1346" s="6" t="s">
        <v>293</v>
      </c>
      <c r="C1346" s="6" t="s">
        <v>303</v>
      </c>
      <c r="D1346" s="3">
        <v>1.0</v>
      </c>
      <c r="E1346" s="3">
        <v>182.0</v>
      </c>
      <c r="F1346" s="3">
        <v>213.0</v>
      </c>
      <c r="G1346" s="3">
        <v>4.0</v>
      </c>
      <c r="H1346" s="3" t="s">
        <v>1466</v>
      </c>
      <c r="I1346" s="6">
        <v>24.0</v>
      </c>
      <c r="J1346" s="6">
        <v>20.0</v>
      </c>
      <c r="K1346" s="6">
        <v>16.0</v>
      </c>
      <c r="L1346" s="6">
        <v>19.0</v>
      </c>
      <c r="M1346" s="6">
        <v>22.0</v>
      </c>
      <c r="N1346" s="6">
        <v>46.0</v>
      </c>
      <c r="O1346" s="6"/>
      <c r="P1346" s="6">
        <v>13.0</v>
      </c>
      <c r="Q1346" s="6">
        <v>22.0</v>
      </c>
    </row>
    <row r="1347" ht="15.75" customHeight="1">
      <c r="A1347" s="7">
        <v>5.62068102E8</v>
      </c>
      <c r="B1347" s="6" t="s">
        <v>293</v>
      </c>
      <c r="C1347" s="6" t="s">
        <v>305</v>
      </c>
      <c r="D1347" s="3">
        <v>1.0</v>
      </c>
      <c r="E1347" s="3">
        <v>145.0</v>
      </c>
      <c r="F1347" s="3">
        <v>213.0</v>
      </c>
      <c r="G1347" s="3">
        <v>1.0</v>
      </c>
      <c r="H1347" s="3" t="s">
        <v>1468</v>
      </c>
      <c r="I1347" s="6">
        <v>19.0</v>
      </c>
      <c r="J1347" s="6">
        <v>17.0</v>
      </c>
      <c r="K1347" s="6">
        <v>17.0</v>
      </c>
      <c r="L1347" s="6">
        <v>17.0</v>
      </c>
      <c r="M1347" s="6">
        <v>18.0</v>
      </c>
      <c r="N1347" s="6">
        <v>37.0</v>
      </c>
      <c r="O1347" s="6"/>
      <c r="P1347" s="6">
        <v>0.0</v>
      </c>
      <c r="Q1347" s="6">
        <v>20.0</v>
      </c>
    </row>
    <row r="1348" ht="15.75" customHeight="1">
      <c r="A1348" s="7">
        <v>5.61058158E8</v>
      </c>
      <c r="B1348" s="6" t="s">
        <v>293</v>
      </c>
      <c r="C1348" s="6" t="s">
        <v>306</v>
      </c>
      <c r="D1348" s="3">
        <v>17.0</v>
      </c>
      <c r="E1348" s="3">
        <v>157.0</v>
      </c>
      <c r="F1348" s="3">
        <v>208.0</v>
      </c>
      <c r="G1348" s="3">
        <v>3.0</v>
      </c>
      <c r="H1348" s="3" t="s">
        <v>1465</v>
      </c>
      <c r="I1348" s="6">
        <v>22.0</v>
      </c>
      <c r="J1348" s="6">
        <v>19.0</v>
      </c>
      <c r="K1348" s="6">
        <v>16.0</v>
      </c>
      <c r="L1348" s="6">
        <v>17.0</v>
      </c>
      <c r="M1348" s="6">
        <v>19.0</v>
      </c>
      <c r="N1348" s="6">
        <v>35.0</v>
      </c>
      <c r="O1348" s="6"/>
      <c r="P1348" s="6">
        <v>12.0</v>
      </c>
      <c r="Q1348" s="6">
        <v>17.0</v>
      </c>
    </row>
    <row r="1349" ht="15.75" customHeight="1">
      <c r="A1349" s="7">
        <v>5.62066722E8</v>
      </c>
      <c r="B1349" s="6" t="s">
        <v>293</v>
      </c>
      <c r="C1349" s="6" t="s">
        <v>307</v>
      </c>
      <c r="D1349" s="3">
        <v>1.0</v>
      </c>
      <c r="E1349" s="3">
        <v>186.0</v>
      </c>
      <c r="F1349" s="3">
        <v>213.0</v>
      </c>
      <c r="G1349" s="3">
        <v>4.0</v>
      </c>
      <c r="H1349" s="3" t="s">
        <v>1466</v>
      </c>
      <c r="I1349" s="6">
        <v>27.0</v>
      </c>
      <c r="J1349" s="6">
        <v>19.0</v>
      </c>
      <c r="K1349" s="6">
        <v>18.0</v>
      </c>
      <c r="L1349" s="6">
        <v>19.0</v>
      </c>
      <c r="M1349" s="6">
        <v>22.0</v>
      </c>
      <c r="N1349" s="6">
        <v>43.0</v>
      </c>
      <c r="O1349" s="6"/>
      <c r="P1349" s="6">
        <v>12.0</v>
      </c>
      <c r="Q1349" s="6">
        <v>26.0</v>
      </c>
    </row>
    <row r="1350" ht="15.75" customHeight="1">
      <c r="A1350" s="7">
        <v>5.60021645E8</v>
      </c>
      <c r="B1350" s="6" t="s">
        <v>293</v>
      </c>
      <c r="C1350" s="6" t="s">
        <v>308</v>
      </c>
      <c r="D1350" s="3">
        <v>1.0</v>
      </c>
      <c r="E1350" s="3">
        <v>192.0</v>
      </c>
      <c r="F1350" s="3">
        <v>213.0</v>
      </c>
      <c r="G1350" s="3">
        <v>4.0</v>
      </c>
      <c r="H1350" s="3" t="s">
        <v>1466</v>
      </c>
      <c r="I1350" s="6">
        <v>29.0</v>
      </c>
      <c r="J1350" s="6">
        <v>18.0</v>
      </c>
      <c r="K1350" s="6">
        <v>19.0</v>
      </c>
      <c r="L1350" s="6">
        <v>21.0</v>
      </c>
      <c r="M1350" s="6">
        <v>22.0</v>
      </c>
      <c r="N1350" s="6">
        <v>43.0</v>
      </c>
      <c r="O1350" s="6"/>
      <c r="P1350" s="6">
        <v>14.0</v>
      </c>
      <c r="Q1350" s="6">
        <v>26.0</v>
      </c>
    </row>
    <row r="1351" ht="15.75" customHeight="1">
      <c r="A1351" s="7">
        <v>5.60022085E8</v>
      </c>
      <c r="B1351" s="6" t="s">
        <v>293</v>
      </c>
      <c r="C1351" s="6" t="s">
        <v>309</v>
      </c>
      <c r="D1351" s="3">
        <v>1.0</v>
      </c>
      <c r="E1351" s="3">
        <v>179.0</v>
      </c>
      <c r="F1351" s="3">
        <v>213.0</v>
      </c>
      <c r="G1351" s="3">
        <v>4.0</v>
      </c>
      <c r="H1351" s="3" t="s">
        <v>1466</v>
      </c>
      <c r="I1351" s="6">
        <v>28.0</v>
      </c>
      <c r="J1351" s="6">
        <v>18.0</v>
      </c>
      <c r="K1351" s="6">
        <v>18.0</v>
      </c>
      <c r="L1351" s="6">
        <v>20.0</v>
      </c>
      <c r="M1351" s="6">
        <v>19.0</v>
      </c>
      <c r="N1351" s="6">
        <v>37.0</v>
      </c>
      <c r="O1351" s="6"/>
      <c r="P1351" s="6">
        <v>13.0</v>
      </c>
      <c r="Q1351" s="6">
        <v>26.0</v>
      </c>
    </row>
    <row r="1352" ht="15.75" customHeight="1">
      <c r="A1352" s="7">
        <v>5.62066169E8</v>
      </c>
      <c r="B1352" s="6" t="s">
        <v>293</v>
      </c>
      <c r="C1352" s="6" t="s">
        <v>310</v>
      </c>
      <c r="D1352" s="3">
        <v>1.0</v>
      </c>
      <c r="E1352" s="3">
        <v>178.0</v>
      </c>
      <c r="F1352" s="3">
        <v>213.0</v>
      </c>
      <c r="G1352" s="3">
        <v>4.0</v>
      </c>
      <c r="H1352" s="3" t="s">
        <v>1466</v>
      </c>
      <c r="I1352" s="6">
        <v>28.0</v>
      </c>
      <c r="J1352" s="6">
        <v>18.0</v>
      </c>
      <c r="K1352" s="6">
        <v>19.0</v>
      </c>
      <c r="L1352" s="6">
        <v>18.0</v>
      </c>
      <c r="M1352" s="6">
        <v>19.0</v>
      </c>
      <c r="N1352" s="6">
        <v>37.0</v>
      </c>
      <c r="O1352" s="6"/>
      <c r="P1352" s="6">
        <v>13.0</v>
      </c>
      <c r="Q1352" s="6">
        <v>26.0</v>
      </c>
    </row>
    <row r="1353" ht="15.75" customHeight="1">
      <c r="A1353" s="7">
        <v>5.62062943E8</v>
      </c>
      <c r="B1353" s="6" t="s">
        <v>293</v>
      </c>
      <c r="C1353" s="6" t="s">
        <v>311</v>
      </c>
      <c r="D1353" s="3">
        <v>1.0</v>
      </c>
      <c r="E1353" s="3">
        <v>195.0</v>
      </c>
      <c r="F1353" s="3">
        <v>213.0</v>
      </c>
      <c r="G1353" s="3">
        <v>4.0</v>
      </c>
      <c r="H1353" s="3" t="s">
        <v>1466</v>
      </c>
      <c r="I1353" s="6">
        <v>31.0</v>
      </c>
      <c r="J1353" s="6">
        <v>21.0</v>
      </c>
      <c r="K1353" s="6">
        <v>19.0</v>
      </c>
      <c r="L1353" s="6">
        <v>21.0</v>
      </c>
      <c r="M1353" s="6">
        <v>21.0</v>
      </c>
      <c r="N1353" s="6">
        <v>40.0</v>
      </c>
      <c r="O1353" s="6"/>
      <c r="P1353" s="6">
        <v>14.0</v>
      </c>
      <c r="Q1353" s="6">
        <v>28.0</v>
      </c>
    </row>
    <row r="1354" ht="15.75" customHeight="1">
      <c r="A1354" s="7">
        <v>5.60033785E8</v>
      </c>
      <c r="B1354" s="6" t="s">
        <v>293</v>
      </c>
      <c r="C1354" s="6" t="s">
        <v>312</v>
      </c>
      <c r="D1354" s="3">
        <v>1.0</v>
      </c>
      <c r="E1354" s="3">
        <v>181.0</v>
      </c>
      <c r="F1354" s="3">
        <v>213.0</v>
      </c>
      <c r="G1354" s="3">
        <v>4.0</v>
      </c>
      <c r="H1354" s="3" t="s">
        <v>1466</v>
      </c>
      <c r="I1354" s="6">
        <v>27.0</v>
      </c>
      <c r="J1354" s="6">
        <v>16.0</v>
      </c>
      <c r="K1354" s="6">
        <v>18.0</v>
      </c>
      <c r="L1354" s="6">
        <v>19.0</v>
      </c>
      <c r="M1354" s="6">
        <v>21.0</v>
      </c>
      <c r="N1354" s="6">
        <v>43.0</v>
      </c>
      <c r="O1354" s="6"/>
      <c r="P1354" s="6">
        <v>12.0</v>
      </c>
      <c r="Q1354" s="6">
        <v>25.0</v>
      </c>
    </row>
    <row r="1355" ht="15.75" customHeight="1">
      <c r="A1355" s="7">
        <v>5.62066994E8</v>
      </c>
      <c r="B1355" s="6" t="s">
        <v>293</v>
      </c>
      <c r="C1355" s="6" t="s">
        <v>313</v>
      </c>
      <c r="D1355" s="3">
        <v>1.0</v>
      </c>
      <c r="E1355" s="3">
        <v>176.0</v>
      </c>
      <c r="F1355" s="3">
        <v>213.0</v>
      </c>
      <c r="G1355" s="3">
        <v>4.0</v>
      </c>
      <c r="H1355" s="3" t="s">
        <v>1466</v>
      </c>
      <c r="I1355" s="6">
        <v>22.0</v>
      </c>
      <c r="J1355" s="6">
        <v>18.0</v>
      </c>
      <c r="K1355" s="6">
        <v>18.0</v>
      </c>
      <c r="L1355" s="6">
        <v>20.0</v>
      </c>
      <c r="M1355" s="6">
        <v>22.0</v>
      </c>
      <c r="N1355" s="6">
        <v>39.0</v>
      </c>
      <c r="O1355" s="6"/>
      <c r="P1355" s="6">
        <v>12.0</v>
      </c>
      <c r="Q1355" s="6">
        <v>25.0</v>
      </c>
    </row>
    <row r="1356" ht="15.75" customHeight="1">
      <c r="A1356" s="7">
        <v>5.61053216E8</v>
      </c>
      <c r="B1356" s="6" t="s">
        <v>293</v>
      </c>
      <c r="C1356" s="6" t="s">
        <v>314</v>
      </c>
      <c r="D1356" s="3">
        <v>1.0</v>
      </c>
      <c r="E1356" s="3">
        <v>195.0</v>
      </c>
      <c r="F1356" s="3">
        <v>213.0</v>
      </c>
      <c r="G1356" s="3">
        <v>4.0</v>
      </c>
      <c r="H1356" s="3" t="s">
        <v>1466</v>
      </c>
      <c r="I1356" s="6">
        <v>30.0</v>
      </c>
      <c r="J1356" s="6">
        <v>18.0</v>
      </c>
      <c r="K1356" s="6">
        <v>18.0</v>
      </c>
      <c r="L1356" s="6">
        <v>20.0</v>
      </c>
      <c r="M1356" s="6">
        <v>23.0</v>
      </c>
      <c r="N1356" s="6">
        <v>46.0</v>
      </c>
      <c r="O1356" s="6"/>
      <c r="P1356" s="6">
        <v>13.0</v>
      </c>
      <c r="Q1356" s="6">
        <v>27.0</v>
      </c>
    </row>
    <row r="1357" ht="15.75" customHeight="1">
      <c r="A1357" s="7">
        <v>5.62062911E8</v>
      </c>
      <c r="B1357" s="6" t="s">
        <v>293</v>
      </c>
      <c r="C1357" s="6" t="s">
        <v>315</v>
      </c>
      <c r="D1357" s="3">
        <v>1.0</v>
      </c>
      <c r="E1357" s="3">
        <v>185.0</v>
      </c>
      <c r="F1357" s="3">
        <v>213.0</v>
      </c>
      <c r="G1357" s="3">
        <v>4.0</v>
      </c>
      <c r="H1357" s="3" t="s">
        <v>1466</v>
      </c>
      <c r="I1357" s="6">
        <v>26.0</v>
      </c>
      <c r="J1357" s="6">
        <v>21.0</v>
      </c>
      <c r="K1357" s="6">
        <v>18.0</v>
      </c>
      <c r="L1357" s="6">
        <v>20.0</v>
      </c>
      <c r="M1357" s="6">
        <v>22.0</v>
      </c>
      <c r="N1357" s="6">
        <v>38.0</v>
      </c>
      <c r="O1357" s="6"/>
      <c r="P1357" s="6">
        <v>14.0</v>
      </c>
      <c r="Q1357" s="6">
        <v>26.0</v>
      </c>
    </row>
    <row r="1358" ht="15.75" customHeight="1">
      <c r="A1358" s="7">
        <v>5.61042246E8</v>
      </c>
      <c r="B1358" s="6" t="s">
        <v>293</v>
      </c>
      <c r="C1358" s="6" t="s">
        <v>316</v>
      </c>
      <c r="D1358" s="3">
        <v>1.0</v>
      </c>
      <c r="E1358" s="3">
        <v>185.0</v>
      </c>
      <c r="F1358" s="3">
        <v>213.0</v>
      </c>
      <c r="G1358" s="3">
        <v>4.0</v>
      </c>
      <c r="H1358" s="3" t="s">
        <v>1466</v>
      </c>
      <c r="I1358" s="6">
        <v>26.0</v>
      </c>
      <c r="J1358" s="6">
        <v>15.0</v>
      </c>
      <c r="K1358" s="6">
        <v>17.0</v>
      </c>
      <c r="L1358" s="6">
        <v>21.0</v>
      </c>
      <c r="M1358" s="6">
        <v>22.0</v>
      </c>
      <c r="N1358" s="6">
        <v>44.0</v>
      </c>
      <c r="O1358" s="6"/>
      <c r="P1358" s="6">
        <v>13.0</v>
      </c>
      <c r="Q1358" s="6">
        <v>27.0</v>
      </c>
    </row>
    <row r="1359" ht="15.75" customHeight="1">
      <c r="A1359" s="7">
        <v>5.60020338E8</v>
      </c>
      <c r="B1359" s="6" t="s">
        <v>293</v>
      </c>
      <c r="C1359" s="6" t="s">
        <v>322</v>
      </c>
      <c r="D1359" s="3">
        <v>1.0</v>
      </c>
      <c r="E1359" s="3">
        <v>44.0</v>
      </c>
      <c r="F1359" s="3">
        <v>213.0</v>
      </c>
      <c r="G1359" s="3">
        <v>1.0</v>
      </c>
      <c r="H1359" s="3" t="s">
        <v>1468</v>
      </c>
      <c r="I1359" s="6">
        <v>15.0</v>
      </c>
      <c r="J1359" s="6">
        <v>16.0</v>
      </c>
      <c r="K1359" s="6">
        <v>0.0</v>
      </c>
      <c r="L1359" s="6">
        <v>0.0</v>
      </c>
      <c r="M1359" s="6">
        <v>0.0</v>
      </c>
      <c r="N1359" s="6">
        <v>0.0</v>
      </c>
      <c r="O1359" s="6"/>
      <c r="P1359" s="6">
        <v>0.0</v>
      </c>
      <c r="Q1359" s="6">
        <v>13.0</v>
      </c>
    </row>
    <row r="1360" ht="15.75" customHeight="1">
      <c r="A1360" s="7">
        <v>5.61041845E8</v>
      </c>
      <c r="B1360" s="6" t="s">
        <v>293</v>
      </c>
      <c r="C1360" s="6" t="s">
        <v>317</v>
      </c>
      <c r="D1360" s="3">
        <v>3.0</v>
      </c>
      <c r="E1360" s="3">
        <v>140.0</v>
      </c>
      <c r="F1360" s="3">
        <v>182.0</v>
      </c>
      <c r="G1360" s="3">
        <v>2.0</v>
      </c>
      <c r="H1360" s="3" t="s">
        <v>1467</v>
      </c>
      <c r="I1360" s="6">
        <v>26.0</v>
      </c>
      <c r="J1360" s="6">
        <v>19.0</v>
      </c>
      <c r="K1360" s="6">
        <v>14.0</v>
      </c>
      <c r="L1360" s="6">
        <v>15.0</v>
      </c>
      <c r="M1360" s="6">
        <v>14.0</v>
      </c>
      <c r="N1360" s="6">
        <v>27.0</v>
      </c>
      <c r="O1360" s="6"/>
      <c r="P1360" s="6">
        <v>0.0</v>
      </c>
      <c r="Q1360" s="6">
        <v>25.0</v>
      </c>
    </row>
    <row r="1361" ht="15.75" customHeight="1">
      <c r="A1361" s="7">
        <v>5.6003482E8</v>
      </c>
      <c r="B1361" s="6" t="s">
        <v>293</v>
      </c>
      <c r="C1361" s="6" t="s">
        <v>318</v>
      </c>
      <c r="D1361" s="3">
        <v>3.0</v>
      </c>
      <c r="E1361" s="3">
        <v>148.0</v>
      </c>
      <c r="F1361" s="3">
        <v>182.0</v>
      </c>
      <c r="G1361" s="3">
        <v>2.0</v>
      </c>
      <c r="H1361" s="3" t="s">
        <v>1467</v>
      </c>
      <c r="I1361" s="6">
        <v>24.0</v>
      </c>
      <c r="J1361" s="6">
        <v>19.0</v>
      </c>
      <c r="K1361" s="6">
        <v>16.0</v>
      </c>
      <c r="L1361" s="6">
        <v>19.0</v>
      </c>
      <c r="M1361" s="6">
        <v>16.0</v>
      </c>
      <c r="N1361" s="6">
        <v>31.0</v>
      </c>
      <c r="O1361" s="6"/>
      <c r="P1361" s="6">
        <v>0.0</v>
      </c>
      <c r="Q1361" s="6">
        <v>23.0</v>
      </c>
    </row>
    <row r="1362" ht="15.75" customHeight="1">
      <c r="A1362" s="7">
        <v>5.61056792E8</v>
      </c>
      <c r="B1362" s="6" t="s">
        <v>293</v>
      </c>
      <c r="C1362" s="6" t="s">
        <v>319</v>
      </c>
      <c r="D1362" s="3">
        <v>4.0</v>
      </c>
      <c r="E1362" s="3">
        <v>116.0</v>
      </c>
      <c r="F1362" s="3">
        <v>166.0</v>
      </c>
      <c r="G1362" s="3">
        <v>2.0</v>
      </c>
      <c r="H1362" s="3" t="s">
        <v>1467</v>
      </c>
      <c r="I1362" s="6">
        <v>18.0</v>
      </c>
      <c r="J1362" s="6">
        <v>21.0</v>
      </c>
      <c r="K1362" s="6">
        <v>14.0</v>
      </c>
      <c r="L1362" s="6">
        <v>13.0</v>
      </c>
      <c r="M1362" s="6">
        <v>14.0</v>
      </c>
      <c r="N1362" s="6">
        <v>16.0</v>
      </c>
      <c r="O1362" s="6"/>
      <c r="P1362" s="6">
        <v>0.0</v>
      </c>
      <c r="Q1362" s="6">
        <v>20.0</v>
      </c>
    </row>
    <row r="1363" ht="15.75" customHeight="1">
      <c r="A1363" s="7">
        <v>5.62068455E8</v>
      </c>
      <c r="B1363" s="6" t="s">
        <v>293</v>
      </c>
      <c r="C1363" s="6" t="s">
        <v>320</v>
      </c>
      <c r="D1363" s="3">
        <v>4.0</v>
      </c>
      <c r="E1363" s="3">
        <v>91.0</v>
      </c>
      <c r="F1363" s="3">
        <v>166.0</v>
      </c>
      <c r="G1363" s="3">
        <v>1.0</v>
      </c>
      <c r="H1363" s="3" t="s">
        <v>1468</v>
      </c>
      <c r="I1363" s="6">
        <v>22.0</v>
      </c>
      <c r="J1363" s="6">
        <v>18.0</v>
      </c>
      <c r="K1363" s="6">
        <v>0.0</v>
      </c>
      <c r="L1363" s="6">
        <v>11.0</v>
      </c>
      <c r="M1363" s="6">
        <v>7.0</v>
      </c>
      <c r="N1363" s="6">
        <v>18.0</v>
      </c>
      <c r="O1363" s="6"/>
      <c r="P1363" s="6">
        <v>0.0</v>
      </c>
      <c r="Q1363" s="6">
        <v>15.0</v>
      </c>
    </row>
    <row r="1364" ht="15.75" customHeight="1">
      <c r="A1364" s="7">
        <v>5.61056601E8</v>
      </c>
      <c r="B1364" s="6" t="s">
        <v>293</v>
      </c>
      <c r="C1364" s="6" t="s">
        <v>321</v>
      </c>
      <c r="D1364" s="3">
        <v>4.0</v>
      </c>
      <c r="E1364" s="3">
        <v>124.0</v>
      </c>
      <c r="F1364" s="3">
        <v>166.0</v>
      </c>
      <c r="G1364" s="3">
        <v>2.0</v>
      </c>
      <c r="H1364" s="3" t="s">
        <v>1467</v>
      </c>
      <c r="I1364" s="6">
        <v>19.0</v>
      </c>
      <c r="J1364" s="6">
        <v>19.0</v>
      </c>
      <c r="K1364" s="6">
        <v>12.0</v>
      </c>
      <c r="L1364" s="6">
        <v>15.0</v>
      </c>
      <c r="M1364" s="6">
        <v>15.0</v>
      </c>
      <c r="N1364" s="6">
        <v>20.0</v>
      </c>
      <c r="O1364" s="6"/>
      <c r="P1364" s="6">
        <v>0.0</v>
      </c>
      <c r="Q1364" s="6">
        <v>24.0</v>
      </c>
    </row>
    <row r="1365" ht="15.75" customHeight="1">
      <c r="A1365" s="7">
        <v>5.60034309E8</v>
      </c>
      <c r="B1365" s="6" t="s">
        <v>293</v>
      </c>
      <c r="C1365" s="6" t="s">
        <v>323</v>
      </c>
      <c r="D1365" s="3">
        <v>6.0</v>
      </c>
      <c r="E1365" s="3">
        <v>89.0</v>
      </c>
      <c r="F1365" s="3">
        <v>192.0</v>
      </c>
      <c r="G1365" s="3">
        <v>2.0</v>
      </c>
      <c r="H1365" s="3" t="s">
        <v>1467</v>
      </c>
      <c r="I1365" s="6">
        <v>11.0</v>
      </c>
      <c r="J1365" s="6">
        <v>12.0</v>
      </c>
      <c r="K1365" s="6">
        <v>10.0</v>
      </c>
      <c r="L1365" s="6">
        <v>13.0</v>
      </c>
      <c r="M1365" s="6">
        <v>8.0</v>
      </c>
      <c r="N1365" s="6">
        <v>17.0</v>
      </c>
      <c r="O1365" s="6"/>
      <c r="P1365" s="6">
        <v>6.0</v>
      </c>
      <c r="Q1365" s="6">
        <v>12.0</v>
      </c>
    </row>
    <row r="1366" ht="15.75" customHeight="1">
      <c r="A1366" s="7">
        <v>5.61041958E8</v>
      </c>
      <c r="B1366" s="6" t="s">
        <v>293</v>
      </c>
      <c r="C1366" s="6" t="s">
        <v>324</v>
      </c>
      <c r="D1366" s="3">
        <v>1.0</v>
      </c>
      <c r="E1366" s="3">
        <v>159.0</v>
      </c>
      <c r="F1366" s="3">
        <v>213.0</v>
      </c>
      <c r="G1366" s="3">
        <v>3.0</v>
      </c>
      <c r="H1366" s="3" t="s">
        <v>1465</v>
      </c>
      <c r="I1366" s="6">
        <v>23.0</v>
      </c>
      <c r="J1366" s="6">
        <v>14.0</v>
      </c>
      <c r="K1366" s="6">
        <v>18.0</v>
      </c>
      <c r="L1366" s="6">
        <v>18.0</v>
      </c>
      <c r="M1366" s="6">
        <v>18.0</v>
      </c>
      <c r="N1366" s="6">
        <v>36.0</v>
      </c>
      <c r="O1366" s="6"/>
      <c r="P1366" s="6">
        <v>11.0</v>
      </c>
      <c r="Q1366" s="6">
        <v>21.0</v>
      </c>
    </row>
    <row r="1367" ht="15.75" customHeight="1">
      <c r="A1367" s="7">
        <v>5.60035285E8</v>
      </c>
      <c r="B1367" s="6" t="s">
        <v>293</v>
      </c>
      <c r="C1367" s="6" t="s">
        <v>325</v>
      </c>
      <c r="D1367" s="3">
        <v>1.0</v>
      </c>
      <c r="E1367" s="3">
        <v>169.0</v>
      </c>
      <c r="F1367" s="3">
        <v>213.0</v>
      </c>
      <c r="G1367" s="3">
        <v>3.0</v>
      </c>
      <c r="H1367" s="3" t="s">
        <v>1465</v>
      </c>
      <c r="I1367" s="6">
        <v>25.0</v>
      </c>
      <c r="J1367" s="6">
        <v>17.0</v>
      </c>
      <c r="K1367" s="6">
        <v>16.0</v>
      </c>
      <c r="L1367" s="6">
        <v>19.0</v>
      </c>
      <c r="M1367" s="6">
        <v>19.0</v>
      </c>
      <c r="N1367" s="6">
        <v>37.0</v>
      </c>
      <c r="O1367" s="6"/>
      <c r="P1367" s="6">
        <v>11.0</v>
      </c>
      <c r="Q1367" s="6">
        <v>25.0</v>
      </c>
    </row>
    <row r="1368" ht="15.75" customHeight="1">
      <c r="A1368" s="7">
        <v>5.61056513E8</v>
      </c>
      <c r="B1368" s="6" t="s">
        <v>293</v>
      </c>
      <c r="C1368" s="6" t="s">
        <v>326</v>
      </c>
      <c r="D1368" s="3">
        <v>1.0</v>
      </c>
      <c r="E1368" s="3">
        <v>144.0</v>
      </c>
      <c r="F1368" s="3">
        <v>213.0</v>
      </c>
      <c r="G1368" s="3">
        <v>3.0</v>
      </c>
      <c r="H1368" s="3" t="s">
        <v>1465</v>
      </c>
      <c r="I1368" s="6">
        <v>20.0</v>
      </c>
      <c r="J1368" s="6">
        <v>16.0</v>
      </c>
      <c r="K1368" s="6">
        <v>15.0</v>
      </c>
      <c r="L1368" s="6">
        <v>16.0</v>
      </c>
      <c r="M1368" s="6">
        <v>15.0</v>
      </c>
      <c r="N1368" s="6">
        <v>32.0</v>
      </c>
      <c r="O1368" s="6"/>
      <c r="P1368" s="6">
        <v>10.0</v>
      </c>
      <c r="Q1368" s="6">
        <v>20.0</v>
      </c>
    </row>
    <row r="1369" ht="15.75" customHeight="1">
      <c r="A1369" s="7">
        <v>5.62068381E8</v>
      </c>
      <c r="B1369" s="6" t="s">
        <v>293</v>
      </c>
      <c r="C1369" s="6" t="s">
        <v>327</v>
      </c>
      <c r="D1369" s="3">
        <v>1.0</v>
      </c>
      <c r="E1369" s="3">
        <v>177.0</v>
      </c>
      <c r="F1369" s="3">
        <v>213.0</v>
      </c>
      <c r="G1369" s="3">
        <v>4.0</v>
      </c>
      <c r="H1369" s="3" t="s">
        <v>1466</v>
      </c>
      <c r="I1369" s="6">
        <v>27.0</v>
      </c>
      <c r="J1369" s="6">
        <v>20.0</v>
      </c>
      <c r="K1369" s="6">
        <v>17.0</v>
      </c>
      <c r="L1369" s="6">
        <v>21.0</v>
      </c>
      <c r="M1369" s="6">
        <v>17.0</v>
      </c>
      <c r="N1369" s="6">
        <v>37.0</v>
      </c>
      <c r="O1369" s="6"/>
      <c r="P1369" s="6">
        <v>12.0</v>
      </c>
      <c r="Q1369" s="6">
        <v>26.0</v>
      </c>
    </row>
    <row r="1370" ht="15.75" customHeight="1">
      <c r="A1370" s="7">
        <v>5.6206668E8</v>
      </c>
      <c r="B1370" s="6" t="s">
        <v>293</v>
      </c>
      <c r="C1370" s="6" t="s">
        <v>328</v>
      </c>
      <c r="D1370" s="3">
        <v>1.0</v>
      </c>
      <c r="E1370" s="3">
        <v>168.0</v>
      </c>
      <c r="F1370" s="3">
        <v>213.0</v>
      </c>
      <c r="G1370" s="3">
        <v>3.0</v>
      </c>
      <c r="H1370" s="3" t="s">
        <v>1465</v>
      </c>
      <c r="I1370" s="6">
        <v>25.0</v>
      </c>
      <c r="J1370" s="6">
        <v>21.0</v>
      </c>
      <c r="K1370" s="6">
        <v>17.0</v>
      </c>
      <c r="L1370" s="6">
        <v>18.0</v>
      </c>
      <c r="M1370" s="6">
        <v>20.0</v>
      </c>
      <c r="N1370" s="6">
        <v>35.0</v>
      </c>
      <c r="O1370" s="6"/>
      <c r="P1370" s="6">
        <v>12.0</v>
      </c>
      <c r="Q1370" s="6">
        <v>20.0</v>
      </c>
    </row>
    <row r="1371" ht="15.75" customHeight="1">
      <c r="A1371" s="7">
        <v>5.60033802E8</v>
      </c>
      <c r="B1371" s="6" t="s">
        <v>293</v>
      </c>
      <c r="C1371" s="6" t="s">
        <v>329</v>
      </c>
      <c r="D1371" s="3">
        <v>1.0</v>
      </c>
      <c r="E1371" s="3">
        <v>141.0</v>
      </c>
      <c r="F1371" s="3">
        <v>213.0</v>
      </c>
      <c r="G1371" s="3">
        <v>1.0</v>
      </c>
      <c r="H1371" s="3" t="s">
        <v>1468</v>
      </c>
      <c r="I1371" s="6">
        <v>24.0</v>
      </c>
      <c r="J1371" s="6">
        <v>16.0</v>
      </c>
      <c r="K1371" s="6">
        <v>18.0</v>
      </c>
      <c r="L1371" s="6">
        <v>0.0</v>
      </c>
      <c r="M1371" s="6">
        <v>15.0</v>
      </c>
      <c r="N1371" s="6">
        <v>34.0</v>
      </c>
      <c r="O1371" s="6"/>
      <c r="P1371" s="6">
        <v>14.0</v>
      </c>
      <c r="Q1371" s="6">
        <v>20.0</v>
      </c>
    </row>
    <row r="1372" ht="15.75" customHeight="1">
      <c r="A1372" s="7">
        <v>5.62068173E8</v>
      </c>
      <c r="B1372" s="6" t="s">
        <v>293</v>
      </c>
      <c r="C1372" s="6" t="s">
        <v>330</v>
      </c>
      <c r="D1372" s="3">
        <v>1.0</v>
      </c>
      <c r="E1372" s="3">
        <v>160.0</v>
      </c>
      <c r="F1372" s="3">
        <v>213.0</v>
      </c>
      <c r="G1372" s="3">
        <v>1.0</v>
      </c>
      <c r="H1372" s="3" t="s">
        <v>1468</v>
      </c>
      <c r="I1372" s="6">
        <v>27.0</v>
      </c>
      <c r="J1372" s="6">
        <v>21.0</v>
      </c>
      <c r="K1372" s="6">
        <v>0.0</v>
      </c>
      <c r="L1372" s="6">
        <v>20.0</v>
      </c>
      <c r="M1372" s="6">
        <v>19.0</v>
      </c>
      <c r="N1372" s="6">
        <v>39.0</v>
      </c>
      <c r="O1372" s="6"/>
      <c r="P1372" s="6">
        <v>14.0</v>
      </c>
      <c r="Q1372" s="6">
        <v>20.0</v>
      </c>
    </row>
    <row r="1373" ht="15.75" customHeight="1">
      <c r="A1373" s="7">
        <v>5.6003701E8</v>
      </c>
      <c r="B1373" s="6" t="s">
        <v>293</v>
      </c>
      <c r="C1373" s="6" t="s">
        <v>331</v>
      </c>
      <c r="D1373" s="3">
        <v>1.0</v>
      </c>
      <c r="E1373" s="3">
        <v>164.0</v>
      </c>
      <c r="F1373" s="3">
        <v>213.0</v>
      </c>
      <c r="G1373" s="3">
        <v>3.0</v>
      </c>
      <c r="H1373" s="3" t="s">
        <v>1465</v>
      </c>
      <c r="I1373" s="6">
        <v>26.0</v>
      </c>
      <c r="J1373" s="6">
        <v>15.0</v>
      </c>
      <c r="K1373" s="6">
        <v>17.0</v>
      </c>
      <c r="L1373" s="6">
        <v>19.0</v>
      </c>
      <c r="M1373" s="6">
        <v>18.0</v>
      </c>
      <c r="N1373" s="6">
        <v>35.0</v>
      </c>
      <c r="O1373" s="6"/>
      <c r="P1373" s="6">
        <v>12.0</v>
      </c>
      <c r="Q1373" s="6">
        <v>22.0</v>
      </c>
    </row>
    <row r="1374" ht="15.75" customHeight="1">
      <c r="A1374" s="7">
        <v>5.62068078E8</v>
      </c>
      <c r="B1374" s="6" t="s">
        <v>293</v>
      </c>
      <c r="C1374" s="6" t="s">
        <v>332</v>
      </c>
      <c r="D1374" s="3">
        <v>5.0</v>
      </c>
      <c r="E1374" s="3">
        <v>168.0</v>
      </c>
      <c r="F1374" s="3">
        <v>208.0</v>
      </c>
      <c r="G1374" s="3">
        <v>3.0</v>
      </c>
      <c r="H1374" s="3" t="s">
        <v>1465</v>
      </c>
      <c r="I1374" s="6">
        <v>25.0</v>
      </c>
      <c r="J1374" s="6">
        <v>15.0</v>
      </c>
      <c r="K1374" s="6">
        <v>19.0</v>
      </c>
      <c r="L1374" s="6">
        <v>19.0</v>
      </c>
      <c r="M1374" s="6">
        <v>20.0</v>
      </c>
      <c r="N1374" s="6">
        <v>35.0</v>
      </c>
      <c r="O1374" s="6"/>
      <c r="P1374" s="6">
        <v>11.0</v>
      </c>
      <c r="Q1374" s="6">
        <v>24.0</v>
      </c>
    </row>
    <row r="1375" ht="15.75" customHeight="1">
      <c r="A1375" s="7">
        <v>5.60034958E8</v>
      </c>
      <c r="B1375" s="6" t="s">
        <v>293</v>
      </c>
      <c r="C1375" s="6" t="s">
        <v>333</v>
      </c>
      <c r="D1375" s="3">
        <v>1.0</v>
      </c>
      <c r="E1375" s="3">
        <v>136.0</v>
      </c>
      <c r="F1375" s="3">
        <v>213.0</v>
      </c>
      <c r="G1375" s="3">
        <v>3.0</v>
      </c>
      <c r="H1375" s="3" t="s">
        <v>1465</v>
      </c>
      <c r="I1375" s="6">
        <v>18.0</v>
      </c>
      <c r="J1375" s="6">
        <v>13.0</v>
      </c>
      <c r="K1375" s="6">
        <v>14.0</v>
      </c>
      <c r="L1375" s="6">
        <v>17.0</v>
      </c>
      <c r="M1375" s="6">
        <v>15.0</v>
      </c>
      <c r="N1375" s="6">
        <v>30.0</v>
      </c>
      <c r="O1375" s="6"/>
      <c r="P1375" s="6">
        <v>10.0</v>
      </c>
      <c r="Q1375" s="6">
        <v>19.0</v>
      </c>
    </row>
    <row r="1376" ht="15.75" customHeight="1">
      <c r="A1376" s="7">
        <v>5.6104186E8</v>
      </c>
      <c r="B1376" s="6" t="s">
        <v>293</v>
      </c>
      <c r="C1376" s="6" t="s">
        <v>334</v>
      </c>
      <c r="D1376" s="3">
        <v>5.0</v>
      </c>
      <c r="E1376" s="3">
        <v>152.0</v>
      </c>
      <c r="F1376" s="3">
        <v>208.0</v>
      </c>
      <c r="G1376" s="3">
        <v>3.0</v>
      </c>
      <c r="H1376" s="3" t="s">
        <v>1465</v>
      </c>
      <c r="I1376" s="6">
        <v>29.0</v>
      </c>
      <c r="J1376" s="6">
        <v>18.0</v>
      </c>
      <c r="K1376" s="6">
        <v>16.0</v>
      </c>
      <c r="L1376" s="6">
        <v>17.0</v>
      </c>
      <c r="M1376" s="6">
        <v>15.0</v>
      </c>
      <c r="N1376" s="6">
        <v>27.0</v>
      </c>
      <c r="O1376" s="6"/>
      <c r="P1376" s="6">
        <v>10.0</v>
      </c>
      <c r="Q1376" s="6">
        <v>20.0</v>
      </c>
    </row>
    <row r="1377" ht="15.75" customHeight="1">
      <c r="A1377" s="7">
        <v>5.60034901E8</v>
      </c>
      <c r="B1377" s="6" t="s">
        <v>293</v>
      </c>
      <c r="C1377" s="6" t="s">
        <v>335</v>
      </c>
      <c r="D1377" s="3">
        <v>2.0</v>
      </c>
      <c r="E1377" s="3">
        <v>170.0</v>
      </c>
      <c r="F1377" s="3">
        <v>197.0</v>
      </c>
      <c r="G1377" s="3">
        <v>4.0</v>
      </c>
      <c r="H1377" s="3" t="s">
        <v>1466</v>
      </c>
      <c r="I1377" s="6">
        <v>22.0</v>
      </c>
      <c r="J1377" s="6">
        <v>19.0</v>
      </c>
      <c r="K1377" s="6">
        <v>17.0</v>
      </c>
      <c r="L1377" s="6">
        <v>21.0</v>
      </c>
      <c r="M1377" s="6">
        <v>21.0</v>
      </c>
      <c r="N1377" s="6">
        <v>32.0</v>
      </c>
      <c r="O1377" s="6"/>
      <c r="P1377" s="6">
        <v>14.0</v>
      </c>
      <c r="Q1377" s="6">
        <v>24.0</v>
      </c>
    </row>
    <row r="1378" ht="15.75" customHeight="1">
      <c r="A1378" s="7">
        <v>5.62068092E8</v>
      </c>
      <c r="B1378" s="6" t="s">
        <v>293</v>
      </c>
      <c r="C1378" s="6" t="s">
        <v>336</v>
      </c>
      <c r="D1378" s="3">
        <v>1.0</v>
      </c>
      <c r="E1378" s="3">
        <v>160.0</v>
      </c>
      <c r="F1378" s="3">
        <v>213.0</v>
      </c>
      <c r="G1378" s="3">
        <v>3.0</v>
      </c>
      <c r="H1378" s="3" t="s">
        <v>1465</v>
      </c>
      <c r="I1378" s="6">
        <v>18.0</v>
      </c>
      <c r="J1378" s="6">
        <v>18.0</v>
      </c>
      <c r="K1378" s="6">
        <v>16.0</v>
      </c>
      <c r="L1378" s="6">
        <v>20.0</v>
      </c>
      <c r="M1378" s="6">
        <v>19.0</v>
      </c>
      <c r="N1378" s="6">
        <v>34.0</v>
      </c>
      <c r="O1378" s="6"/>
      <c r="P1378" s="6">
        <v>12.0</v>
      </c>
      <c r="Q1378" s="6">
        <v>23.0</v>
      </c>
    </row>
    <row r="1379" ht="15.75" customHeight="1">
      <c r="A1379" s="7">
        <v>5.61042278E8</v>
      </c>
      <c r="B1379" s="6" t="s">
        <v>293</v>
      </c>
      <c r="C1379" s="6" t="s">
        <v>338</v>
      </c>
      <c r="D1379" s="3">
        <v>2.0</v>
      </c>
      <c r="E1379" s="3">
        <v>179.0</v>
      </c>
      <c r="F1379" s="3">
        <v>197.0</v>
      </c>
      <c r="G1379" s="3">
        <v>4.0</v>
      </c>
      <c r="H1379" s="3" t="s">
        <v>1466</v>
      </c>
      <c r="I1379" s="6">
        <v>29.0</v>
      </c>
      <c r="J1379" s="6">
        <v>16.0</v>
      </c>
      <c r="K1379" s="6">
        <v>18.0</v>
      </c>
      <c r="L1379" s="6">
        <v>21.0</v>
      </c>
      <c r="M1379" s="6">
        <v>20.0</v>
      </c>
      <c r="N1379" s="6">
        <v>32.0</v>
      </c>
      <c r="O1379" s="6"/>
      <c r="P1379" s="6">
        <v>14.0</v>
      </c>
      <c r="Q1379" s="6">
        <v>29.0</v>
      </c>
    </row>
    <row r="1380" ht="15.75" customHeight="1">
      <c r="A1380" s="7">
        <v>5.61056489E8</v>
      </c>
      <c r="B1380" s="6" t="s">
        <v>293</v>
      </c>
      <c r="C1380" s="6" t="s">
        <v>339</v>
      </c>
      <c r="D1380" s="3">
        <v>1.0</v>
      </c>
      <c r="E1380" s="3">
        <v>173.0</v>
      </c>
      <c r="F1380" s="3">
        <v>213.0</v>
      </c>
      <c r="G1380" s="3">
        <v>3.0</v>
      </c>
      <c r="H1380" s="3" t="s">
        <v>1465</v>
      </c>
      <c r="I1380" s="6">
        <v>23.0</v>
      </c>
      <c r="J1380" s="6">
        <v>18.0</v>
      </c>
      <c r="K1380" s="6">
        <v>19.0</v>
      </c>
      <c r="L1380" s="6">
        <v>17.0</v>
      </c>
      <c r="M1380" s="6">
        <v>18.0</v>
      </c>
      <c r="N1380" s="6">
        <v>41.0</v>
      </c>
      <c r="O1380" s="6"/>
      <c r="P1380" s="6">
        <v>13.0</v>
      </c>
      <c r="Q1380" s="6">
        <v>24.0</v>
      </c>
    </row>
    <row r="1381" ht="15.75" customHeight="1">
      <c r="A1381" s="7">
        <v>5.61056785E8</v>
      </c>
      <c r="B1381" s="6" t="s">
        <v>293</v>
      </c>
      <c r="C1381" s="6" t="s">
        <v>340</v>
      </c>
      <c r="D1381" s="3">
        <v>1.0</v>
      </c>
      <c r="E1381" s="3">
        <v>172.0</v>
      </c>
      <c r="F1381" s="3">
        <v>213.0</v>
      </c>
      <c r="G1381" s="3">
        <v>3.0</v>
      </c>
      <c r="H1381" s="3" t="s">
        <v>1465</v>
      </c>
      <c r="I1381" s="6">
        <v>25.0</v>
      </c>
      <c r="J1381" s="6">
        <v>16.0</v>
      </c>
      <c r="K1381" s="6">
        <v>18.0</v>
      </c>
      <c r="L1381" s="6">
        <v>20.0</v>
      </c>
      <c r="M1381" s="6">
        <v>14.0</v>
      </c>
      <c r="N1381" s="6">
        <v>41.0</v>
      </c>
      <c r="O1381" s="6"/>
      <c r="P1381" s="6">
        <v>13.0</v>
      </c>
      <c r="Q1381" s="6">
        <v>25.0</v>
      </c>
    </row>
    <row r="1382" ht="15.75" customHeight="1">
      <c r="A1382" s="7">
        <v>5.60034965E8</v>
      </c>
      <c r="B1382" s="6" t="s">
        <v>293</v>
      </c>
      <c r="C1382" s="6" t="s">
        <v>341</v>
      </c>
      <c r="D1382" s="3">
        <v>1.0</v>
      </c>
      <c r="E1382" s="3">
        <v>165.0</v>
      </c>
      <c r="F1382" s="3">
        <v>213.0</v>
      </c>
      <c r="G1382" s="3">
        <v>3.0</v>
      </c>
      <c r="H1382" s="3" t="s">
        <v>1465</v>
      </c>
      <c r="I1382" s="6">
        <v>23.0</v>
      </c>
      <c r="J1382" s="6">
        <v>16.0</v>
      </c>
      <c r="K1382" s="6">
        <v>17.0</v>
      </c>
      <c r="L1382" s="6">
        <v>16.0</v>
      </c>
      <c r="M1382" s="6">
        <v>23.0</v>
      </c>
      <c r="N1382" s="6">
        <v>37.0</v>
      </c>
      <c r="O1382" s="6"/>
      <c r="P1382" s="6">
        <v>13.0</v>
      </c>
      <c r="Q1382" s="6">
        <v>20.0</v>
      </c>
    </row>
    <row r="1383" ht="15.75" customHeight="1">
      <c r="A1383" s="7">
        <v>5.60033792E8</v>
      </c>
      <c r="B1383" s="6" t="s">
        <v>293</v>
      </c>
      <c r="C1383" s="6" t="s">
        <v>342</v>
      </c>
      <c r="D1383" s="3">
        <v>1.0</v>
      </c>
      <c r="E1383" s="3">
        <v>168.0</v>
      </c>
      <c r="F1383" s="3">
        <v>213.0</v>
      </c>
      <c r="G1383" s="3">
        <v>3.0</v>
      </c>
      <c r="H1383" s="3" t="s">
        <v>1465</v>
      </c>
      <c r="I1383" s="6">
        <v>18.0</v>
      </c>
      <c r="J1383" s="6">
        <v>14.0</v>
      </c>
      <c r="K1383" s="6">
        <v>18.0</v>
      </c>
      <c r="L1383" s="6">
        <v>19.0</v>
      </c>
      <c r="M1383" s="6">
        <v>20.0</v>
      </c>
      <c r="N1383" s="6">
        <v>42.0</v>
      </c>
      <c r="O1383" s="6"/>
      <c r="P1383" s="6">
        <v>12.0</v>
      </c>
      <c r="Q1383" s="6">
        <v>25.0</v>
      </c>
    </row>
    <row r="1384" ht="15.75" customHeight="1">
      <c r="A1384" s="7">
        <v>5.60034683E8</v>
      </c>
      <c r="B1384" s="6" t="s">
        <v>293</v>
      </c>
      <c r="C1384" s="6" t="s">
        <v>343</v>
      </c>
      <c r="D1384" s="3">
        <v>1.0</v>
      </c>
      <c r="E1384" s="3">
        <v>142.0</v>
      </c>
      <c r="F1384" s="3">
        <v>213.0</v>
      </c>
      <c r="G1384" s="3">
        <v>3.0</v>
      </c>
      <c r="H1384" s="3" t="s">
        <v>1465</v>
      </c>
      <c r="I1384" s="6">
        <v>18.0</v>
      </c>
      <c r="J1384" s="6">
        <v>15.0</v>
      </c>
      <c r="K1384" s="6">
        <v>16.0</v>
      </c>
      <c r="L1384" s="6">
        <v>18.0</v>
      </c>
      <c r="M1384" s="6">
        <v>16.0</v>
      </c>
      <c r="N1384" s="6">
        <v>29.0</v>
      </c>
      <c r="O1384" s="6"/>
      <c r="P1384" s="6">
        <v>12.0</v>
      </c>
      <c r="Q1384" s="6">
        <v>18.0</v>
      </c>
    </row>
    <row r="1385" ht="15.75" customHeight="1">
      <c r="A1385" s="7">
        <v>5.6003498E8</v>
      </c>
      <c r="B1385" s="6" t="s">
        <v>293</v>
      </c>
      <c r="C1385" s="6" t="s">
        <v>344</v>
      </c>
      <c r="D1385" s="3">
        <v>1.0</v>
      </c>
      <c r="E1385" s="3">
        <v>175.0</v>
      </c>
      <c r="F1385" s="3">
        <v>213.0</v>
      </c>
      <c r="G1385" s="3">
        <v>4.0</v>
      </c>
      <c r="H1385" s="3" t="s">
        <v>1466</v>
      </c>
      <c r="I1385" s="6">
        <v>30.0</v>
      </c>
      <c r="J1385" s="6">
        <v>17.0</v>
      </c>
      <c r="K1385" s="6">
        <v>19.0</v>
      </c>
      <c r="L1385" s="6">
        <v>19.0</v>
      </c>
      <c r="M1385" s="6">
        <v>17.0</v>
      </c>
      <c r="N1385" s="6">
        <v>39.0</v>
      </c>
      <c r="O1385" s="6"/>
      <c r="P1385" s="6">
        <v>11.0</v>
      </c>
      <c r="Q1385" s="6">
        <v>23.0</v>
      </c>
    </row>
    <row r="1386" ht="15.75" customHeight="1">
      <c r="A1386" s="7">
        <v>5.60034644E8</v>
      </c>
      <c r="B1386" s="6" t="s">
        <v>293</v>
      </c>
      <c r="C1386" s="6" t="s">
        <v>345</v>
      </c>
      <c r="D1386" s="3">
        <v>1.0</v>
      </c>
      <c r="E1386" s="3">
        <v>174.0</v>
      </c>
      <c r="F1386" s="3">
        <v>213.0</v>
      </c>
      <c r="G1386" s="3">
        <v>4.0</v>
      </c>
      <c r="H1386" s="3" t="s">
        <v>1466</v>
      </c>
      <c r="I1386" s="6">
        <v>26.0</v>
      </c>
      <c r="J1386" s="6">
        <v>16.0</v>
      </c>
      <c r="K1386" s="6">
        <v>17.0</v>
      </c>
      <c r="L1386" s="6">
        <v>18.0</v>
      </c>
      <c r="M1386" s="6">
        <v>21.0</v>
      </c>
      <c r="N1386" s="6">
        <v>41.0</v>
      </c>
      <c r="O1386" s="6"/>
      <c r="P1386" s="6">
        <v>12.0</v>
      </c>
      <c r="Q1386" s="6">
        <v>23.0</v>
      </c>
    </row>
    <row r="1387" ht="15.75" customHeight="1">
      <c r="A1387" s="7">
        <v>5.60035334E8</v>
      </c>
      <c r="B1387" s="6" t="s">
        <v>293</v>
      </c>
      <c r="C1387" s="6" t="s">
        <v>346</v>
      </c>
      <c r="D1387" s="3">
        <v>1.0</v>
      </c>
      <c r="E1387" s="3">
        <v>146.0</v>
      </c>
      <c r="F1387" s="3">
        <v>213.0</v>
      </c>
      <c r="G1387" s="3">
        <v>3.0</v>
      </c>
      <c r="H1387" s="3" t="s">
        <v>1465</v>
      </c>
      <c r="I1387" s="6">
        <v>22.0</v>
      </c>
      <c r="J1387" s="6">
        <v>14.0</v>
      </c>
      <c r="K1387" s="6">
        <v>15.0</v>
      </c>
      <c r="L1387" s="6">
        <v>17.0</v>
      </c>
      <c r="M1387" s="6">
        <v>15.0</v>
      </c>
      <c r="N1387" s="6">
        <v>32.0</v>
      </c>
      <c r="O1387" s="6"/>
      <c r="P1387" s="6">
        <v>10.0</v>
      </c>
      <c r="Q1387" s="6">
        <v>21.0</v>
      </c>
    </row>
    <row r="1388" ht="15.75" customHeight="1">
      <c r="A1388" s="7">
        <v>5.60033841E8</v>
      </c>
      <c r="B1388" s="6" t="s">
        <v>293</v>
      </c>
      <c r="C1388" s="6" t="s">
        <v>347</v>
      </c>
      <c r="D1388" s="3">
        <v>1.0</v>
      </c>
      <c r="E1388" s="3">
        <v>121.0</v>
      </c>
      <c r="F1388" s="3">
        <v>213.0</v>
      </c>
      <c r="G1388" s="3">
        <v>1.0</v>
      </c>
      <c r="H1388" s="3" t="s">
        <v>1468</v>
      </c>
      <c r="I1388" s="6">
        <v>18.0</v>
      </c>
      <c r="J1388" s="6">
        <v>15.0</v>
      </c>
      <c r="K1388" s="6">
        <v>18.0</v>
      </c>
      <c r="L1388" s="6">
        <v>18.0</v>
      </c>
      <c r="M1388" s="6">
        <v>21.0</v>
      </c>
      <c r="N1388" s="6">
        <v>0.0</v>
      </c>
      <c r="O1388" s="6"/>
      <c r="P1388" s="6">
        <v>12.0</v>
      </c>
      <c r="Q1388" s="6">
        <v>19.0</v>
      </c>
    </row>
    <row r="1389" ht="15.75" customHeight="1">
      <c r="A1389" s="7">
        <v>5.60034718E8</v>
      </c>
      <c r="B1389" s="6" t="s">
        <v>293</v>
      </c>
      <c r="C1389" s="6" t="s">
        <v>348</v>
      </c>
      <c r="D1389" s="3">
        <v>1.0</v>
      </c>
      <c r="E1389" s="3">
        <v>128.0</v>
      </c>
      <c r="F1389" s="3">
        <v>213.0</v>
      </c>
      <c r="G1389" s="3">
        <v>2.0</v>
      </c>
      <c r="H1389" s="3" t="s">
        <v>1467</v>
      </c>
      <c r="I1389" s="6">
        <v>13.0</v>
      </c>
      <c r="J1389" s="6">
        <v>14.0</v>
      </c>
      <c r="K1389" s="6">
        <v>13.0</v>
      </c>
      <c r="L1389" s="6">
        <v>18.0</v>
      </c>
      <c r="M1389" s="6">
        <v>14.0</v>
      </c>
      <c r="N1389" s="6">
        <v>31.0</v>
      </c>
      <c r="O1389" s="6"/>
      <c r="P1389" s="6">
        <v>13.0</v>
      </c>
      <c r="Q1389" s="6">
        <v>12.0</v>
      </c>
    </row>
    <row r="1390" ht="15.75" customHeight="1">
      <c r="A1390" s="7">
        <v>5.62068085E8</v>
      </c>
      <c r="B1390" s="6" t="s">
        <v>293</v>
      </c>
      <c r="C1390" s="6" t="s">
        <v>349</v>
      </c>
      <c r="D1390" s="3">
        <v>1.0</v>
      </c>
      <c r="E1390" s="3">
        <v>187.0</v>
      </c>
      <c r="F1390" s="3">
        <v>213.0</v>
      </c>
      <c r="G1390" s="3">
        <v>4.0</v>
      </c>
      <c r="H1390" s="3" t="s">
        <v>1466</v>
      </c>
      <c r="I1390" s="6">
        <v>28.0</v>
      </c>
      <c r="J1390" s="6">
        <v>20.0</v>
      </c>
      <c r="K1390" s="6">
        <v>15.0</v>
      </c>
      <c r="L1390" s="6">
        <v>21.0</v>
      </c>
      <c r="M1390" s="6">
        <v>22.0</v>
      </c>
      <c r="N1390" s="6">
        <v>43.0</v>
      </c>
      <c r="O1390" s="6"/>
      <c r="P1390" s="6">
        <v>11.0</v>
      </c>
      <c r="Q1390" s="6">
        <v>27.0</v>
      </c>
    </row>
    <row r="1391" ht="15.75" customHeight="1">
      <c r="A1391" s="7">
        <v>5.60034725E8</v>
      </c>
      <c r="B1391" s="6" t="s">
        <v>293</v>
      </c>
      <c r="C1391" s="6" t="s">
        <v>350</v>
      </c>
      <c r="D1391" s="3">
        <v>1.0</v>
      </c>
      <c r="E1391" s="3">
        <v>106.0</v>
      </c>
      <c r="F1391" s="3">
        <v>213.0</v>
      </c>
      <c r="G1391" s="3">
        <v>1.0</v>
      </c>
      <c r="H1391" s="3" t="s">
        <v>1468</v>
      </c>
      <c r="I1391" s="6">
        <v>19.0</v>
      </c>
      <c r="J1391" s="6">
        <v>15.0</v>
      </c>
      <c r="K1391" s="6">
        <v>14.0</v>
      </c>
      <c r="L1391" s="6">
        <v>18.0</v>
      </c>
      <c r="M1391" s="6">
        <v>13.0</v>
      </c>
      <c r="N1391" s="6">
        <v>0.0</v>
      </c>
      <c r="O1391" s="6"/>
      <c r="P1391" s="6">
        <v>11.0</v>
      </c>
      <c r="Q1391" s="6">
        <v>16.0</v>
      </c>
    </row>
    <row r="1392" ht="15.75" customHeight="1">
      <c r="A1392" s="7">
        <v>5.60034732E8</v>
      </c>
      <c r="B1392" s="6" t="s">
        <v>293</v>
      </c>
      <c r="C1392" s="6" t="s">
        <v>351</v>
      </c>
      <c r="D1392" s="3">
        <v>1.0</v>
      </c>
      <c r="E1392" s="3">
        <v>114.0</v>
      </c>
      <c r="F1392" s="3">
        <v>213.0</v>
      </c>
      <c r="G1392" s="3">
        <v>2.0</v>
      </c>
      <c r="H1392" s="3" t="s">
        <v>1467</v>
      </c>
      <c r="I1392" s="6">
        <v>11.0</v>
      </c>
      <c r="J1392" s="6">
        <v>14.0</v>
      </c>
      <c r="K1392" s="6">
        <v>16.0</v>
      </c>
      <c r="L1392" s="6">
        <v>16.0</v>
      </c>
      <c r="M1392" s="6">
        <v>12.0</v>
      </c>
      <c r="N1392" s="6">
        <v>25.0</v>
      </c>
      <c r="O1392" s="6"/>
      <c r="P1392" s="6">
        <v>10.0</v>
      </c>
      <c r="Q1392" s="6">
        <v>10.0</v>
      </c>
    </row>
    <row r="1393" ht="15.75" customHeight="1">
      <c r="A1393" s="7">
        <v>5.61041806E8</v>
      </c>
      <c r="B1393" s="6" t="s">
        <v>293</v>
      </c>
      <c r="C1393" s="6" t="s">
        <v>352</v>
      </c>
      <c r="D1393" s="3">
        <v>1.0</v>
      </c>
      <c r="E1393" s="3">
        <v>182.0</v>
      </c>
      <c r="F1393" s="3">
        <v>213.0</v>
      </c>
      <c r="G1393" s="3">
        <v>4.0</v>
      </c>
      <c r="H1393" s="3" t="s">
        <v>1466</v>
      </c>
      <c r="I1393" s="6">
        <v>26.0</v>
      </c>
      <c r="J1393" s="6">
        <v>19.0</v>
      </c>
      <c r="K1393" s="6">
        <v>17.0</v>
      </c>
      <c r="L1393" s="6">
        <v>21.0</v>
      </c>
      <c r="M1393" s="6">
        <v>21.0</v>
      </c>
      <c r="N1393" s="6">
        <v>37.0</v>
      </c>
      <c r="O1393" s="6"/>
      <c r="P1393" s="6">
        <v>14.0</v>
      </c>
      <c r="Q1393" s="6">
        <v>27.0</v>
      </c>
    </row>
    <row r="1394" ht="15.75" customHeight="1">
      <c r="A1394" s="7">
        <v>5.61056376E8</v>
      </c>
      <c r="B1394" s="6" t="s">
        <v>293</v>
      </c>
      <c r="C1394" s="6" t="s">
        <v>353</v>
      </c>
      <c r="D1394" s="3">
        <v>2.0</v>
      </c>
      <c r="E1394" s="3">
        <v>151.0</v>
      </c>
      <c r="F1394" s="3">
        <v>197.0</v>
      </c>
      <c r="G1394" s="3">
        <v>3.0</v>
      </c>
      <c r="H1394" s="3" t="s">
        <v>1465</v>
      </c>
      <c r="I1394" s="6">
        <v>21.0</v>
      </c>
      <c r="J1394" s="6">
        <v>21.0</v>
      </c>
      <c r="K1394" s="6">
        <v>16.0</v>
      </c>
      <c r="L1394" s="6">
        <v>18.0</v>
      </c>
      <c r="M1394" s="6">
        <v>17.0</v>
      </c>
      <c r="N1394" s="6">
        <v>26.0</v>
      </c>
      <c r="O1394" s="6"/>
      <c r="P1394" s="6">
        <v>11.0</v>
      </c>
      <c r="Q1394" s="6">
        <v>21.0</v>
      </c>
    </row>
    <row r="1395" ht="15.75" customHeight="1">
      <c r="A1395" s="7">
        <v>5.73018738E8</v>
      </c>
      <c r="B1395" s="6" t="s">
        <v>293</v>
      </c>
      <c r="C1395" s="6" t="s">
        <v>354</v>
      </c>
      <c r="D1395" s="3">
        <v>5.0</v>
      </c>
      <c r="E1395" s="3">
        <v>155.0</v>
      </c>
      <c r="F1395" s="3">
        <v>208.0</v>
      </c>
      <c r="G1395" s="3">
        <v>3.0</v>
      </c>
      <c r="H1395" s="3" t="s">
        <v>1465</v>
      </c>
      <c r="I1395" s="6">
        <v>25.0</v>
      </c>
      <c r="J1395" s="6">
        <v>21.0</v>
      </c>
      <c r="K1395" s="6">
        <v>15.0</v>
      </c>
      <c r="L1395" s="6">
        <v>16.0</v>
      </c>
      <c r="M1395" s="6">
        <v>18.0</v>
      </c>
      <c r="N1395" s="6">
        <v>27.0</v>
      </c>
      <c r="O1395" s="6"/>
      <c r="P1395" s="6">
        <v>12.0</v>
      </c>
      <c r="Q1395" s="6">
        <v>21.0</v>
      </c>
    </row>
    <row r="1396" ht="15.75" customHeight="1">
      <c r="A1396" s="7">
        <v>5.62056957E8</v>
      </c>
      <c r="B1396" s="6" t="s">
        <v>293</v>
      </c>
      <c r="C1396" s="6" t="s">
        <v>355</v>
      </c>
      <c r="D1396" s="3">
        <v>1.0</v>
      </c>
      <c r="E1396" s="3">
        <v>157.0</v>
      </c>
      <c r="F1396" s="3">
        <v>213.0</v>
      </c>
      <c r="G1396" s="3">
        <v>3.0</v>
      </c>
      <c r="H1396" s="3" t="s">
        <v>1465</v>
      </c>
      <c r="I1396" s="6">
        <v>24.0</v>
      </c>
      <c r="J1396" s="6">
        <v>17.0</v>
      </c>
      <c r="K1396" s="6">
        <v>16.0</v>
      </c>
      <c r="L1396" s="6">
        <v>17.0</v>
      </c>
      <c r="M1396" s="6">
        <v>17.0</v>
      </c>
      <c r="N1396" s="6">
        <v>36.0</v>
      </c>
      <c r="O1396" s="6"/>
      <c r="P1396" s="6">
        <v>13.0</v>
      </c>
      <c r="Q1396" s="6">
        <v>17.0</v>
      </c>
    </row>
    <row r="1397" ht="15.75" customHeight="1">
      <c r="A1397" s="7">
        <v>5.73005873E8</v>
      </c>
      <c r="B1397" s="6" t="s">
        <v>293</v>
      </c>
      <c r="C1397" s="6" t="s">
        <v>356</v>
      </c>
      <c r="D1397" s="3">
        <v>1.0</v>
      </c>
      <c r="E1397" s="3">
        <v>177.0</v>
      </c>
      <c r="F1397" s="3">
        <v>213.0</v>
      </c>
      <c r="G1397" s="3">
        <v>4.0</v>
      </c>
      <c r="H1397" s="3" t="s">
        <v>1466</v>
      </c>
      <c r="I1397" s="6">
        <v>28.0</v>
      </c>
      <c r="J1397" s="6">
        <v>20.0</v>
      </c>
      <c r="K1397" s="6">
        <v>16.0</v>
      </c>
      <c r="L1397" s="6">
        <v>20.0</v>
      </c>
      <c r="M1397" s="6">
        <v>21.0</v>
      </c>
      <c r="N1397" s="6">
        <v>37.0</v>
      </c>
      <c r="O1397" s="6"/>
      <c r="P1397" s="6">
        <v>12.0</v>
      </c>
      <c r="Q1397" s="6">
        <v>23.0</v>
      </c>
    </row>
    <row r="1398" ht="15.75" customHeight="1">
      <c r="A1398" s="7">
        <v>5.71011053E8</v>
      </c>
      <c r="B1398" s="6" t="s">
        <v>293</v>
      </c>
      <c r="C1398" s="6" t="s">
        <v>357</v>
      </c>
      <c r="D1398" s="3">
        <v>1.0</v>
      </c>
      <c r="E1398" s="3">
        <v>158.0</v>
      </c>
      <c r="F1398" s="3">
        <v>213.0</v>
      </c>
      <c r="G1398" s="3">
        <v>3.0</v>
      </c>
      <c r="H1398" s="3" t="s">
        <v>1465</v>
      </c>
      <c r="I1398" s="6">
        <v>16.0</v>
      </c>
      <c r="J1398" s="6">
        <v>15.0</v>
      </c>
      <c r="K1398" s="6">
        <v>18.0</v>
      </c>
      <c r="L1398" s="6">
        <v>19.0</v>
      </c>
      <c r="M1398" s="6">
        <v>23.0</v>
      </c>
      <c r="N1398" s="6">
        <v>34.0</v>
      </c>
      <c r="O1398" s="6"/>
      <c r="P1398" s="6">
        <v>12.0</v>
      </c>
      <c r="Q1398" s="6">
        <v>21.0</v>
      </c>
    </row>
    <row r="1399" ht="15.75" customHeight="1">
      <c r="A1399" s="7">
        <v>5.6104194E8</v>
      </c>
      <c r="B1399" s="6" t="s">
        <v>293</v>
      </c>
      <c r="C1399" s="6" t="s">
        <v>358</v>
      </c>
      <c r="D1399" s="3">
        <v>1.0</v>
      </c>
      <c r="E1399" s="3">
        <v>170.0</v>
      </c>
      <c r="F1399" s="3">
        <v>213.0</v>
      </c>
      <c r="G1399" s="3">
        <v>3.0</v>
      </c>
      <c r="H1399" s="3" t="s">
        <v>1465</v>
      </c>
      <c r="I1399" s="6">
        <v>24.0</v>
      </c>
      <c r="J1399" s="6">
        <v>17.0</v>
      </c>
      <c r="K1399" s="6">
        <v>14.0</v>
      </c>
      <c r="L1399" s="6">
        <v>20.0</v>
      </c>
      <c r="M1399" s="6">
        <v>19.0</v>
      </c>
      <c r="N1399" s="6">
        <v>39.0</v>
      </c>
      <c r="O1399" s="6"/>
      <c r="P1399" s="6">
        <v>14.0</v>
      </c>
      <c r="Q1399" s="6">
        <v>23.0</v>
      </c>
    </row>
    <row r="1400" ht="15.75" customHeight="1">
      <c r="A1400" s="7">
        <v>5.72021791E8</v>
      </c>
      <c r="B1400" s="6" t="s">
        <v>293</v>
      </c>
      <c r="C1400" s="6" t="s">
        <v>359</v>
      </c>
      <c r="D1400" s="3">
        <v>5.0</v>
      </c>
      <c r="E1400" s="3">
        <v>162.0</v>
      </c>
      <c r="F1400" s="3">
        <v>208.0</v>
      </c>
      <c r="G1400" s="3">
        <v>3.0</v>
      </c>
      <c r="H1400" s="3" t="s">
        <v>1465</v>
      </c>
      <c r="I1400" s="6">
        <v>18.0</v>
      </c>
      <c r="J1400" s="6">
        <v>19.0</v>
      </c>
      <c r="K1400" s="6">
        <v>18.0</v>
      </c>
      <c r="L1400" s="6">
        <v>19.0</v>
      </c>
      <c r="M1400" s="6">
        <v>20.0</v>
      </c>
      <c r="N1400" s="6">
        <v>32.0</v>
      </c>
      <c r="O1400" s="6"/>
      <c r="P1400" s="6">
        <v>13.0</v>
      </c>
      <c r="Q1400" s="6">
        <v>23.0</v>
      </c>
    </row>
    <row r="1401" ht="15.75" customHeight="1">
      <c r="A1401" s="7">
        <v>5.71023323E8</v>
      </c>
      <c r="B1401" s="6" t="s">
        <v>293</v>
      </c>
      <c r="C1401" s="6" t="s">
        <v>360</v>
      </c>
      <c r="D1401" s="3">
        <v>1.0</v>
      </c>
      <c r="E1401" s="3">
        <v>159.0</v>
      </c>
      <c r="F1401" s="3">
        <v>213.0</v>
      </c>
      <c r="G1401" s="3">
        <v>3.0</v>
      </c>
      <c r="H1401" s="3" t="s">
        <v>1465</v>
      </c>
      <c r="I1401" s="6">
        <v>24.0</v>
      </c>
      <c r="J1401" s="6">
        <v>15.0</v>
      </c>
      <c r="K1401" s="6">
        <v>18.0</v>
      </c>
      <c r="L1401" s="6">
        <v>19.0</v>
      </c>
      <c r="M1401" s="6">
        <v>19.0</v>
      </c>
      <c r="N1401" s="6">
        <v>28.0</v>
      </c>
      <c r="O1401" s="6"/>
      <c r="P1401" s="6">
        <v>13.0</v>
      </c>
      <c r="Q1401" s="6">
        <v>23.0</v>
      </c>
    </row>
    <row r="1402" ht="15.75" customHeight="1">
      <c r="A1402" s="7">
        <v>5.6105676E8</v>
      </c>
      <c r="B1402" s="6" t="s">
        <v>293</v>
      </c>
      <c r="C1402" s="6" t="s">
        <v>362</v>
      </c>
      <c r="D1402" s="3">
        <v>17.0</v>
      </c>
      <c r="E1402" s="3">
        <v>128.0</v>
      </c>
      <c r="F1402" s="3">
        <v>208.0</v>
      </c>
      <c r="G1402" s="3">
        <v>2.0</v>
      </c>
      <c r="H1402" s="3" t="s">
        <v>1467</v>
      </c>
      <c r="I1402" s="6">
        <v>16.0</v>
      </c>
      <c r="J1402" s="6">
        <v>17.0</v>
      </c>
      <c r="K1402" s="6">
        <v>12.0</v>
      </c>
      <c r="L1402" s="6">
        <v>13.0</v>
      </c>
      <c r="M1402" s="6">
        <v>19.0</v>
      </c>
      <c r="N1402" s="6">
        <v>27.0</v>
      </c>
      <c r="O1402" s="6"/>
      <c r="P1402" s="6">
        <v>10.0</v>
      </c>
      <c r="Q1402" s="6">
        <v>14.0</v>
      </c>
    </row>
    <row r="1403" ht="15.75" customHeight="1">
      <c r="A1403" s="7">
        <v>5.60002402E8</v>
      </c>
      <c r="B1403" s="6" t="s">
        <v>293</v>
      </c>
      <c r="C1403" s="6" t="s">
        <v>363</v>
      </c>
      <c r="D1403" s="3">
        <v>5.0</v>
      </c>
      <c r="E1403" s="3">
        <v>127.0</v>
      </c>
      <c r="F1403" s="3">
        <v>208.0</v>
      </c>
      <c r="G1403" s="3">
        <v>2.0</v>
      </c>
      <c r="H1403" s="3" t="s">
        <v>1467</v>
      </c>
      <c r="I1403" s="6">
        <v>15.0</v>
      </c>
      <c r="J1403" s="6">
        <v>19.0</v>
      </c>
      <c r="K1403" s="6">
        <v>15.0</v>
      </c>
      <c r="L1403" s="6">
        <v>15.0</v>
      </c>
      <c r="M1403" s="6">
        <v>19.0</v>
      </c>
      <c r="N1403" s="6">
        <v>21.0</v>
      </c>
      <c r="O1403" s="6"/>
      <c r="P1403" s="6">
        <v>9.0</v>
      </c>
      <c r="Q1403" s="6">
        <v>14.0</v>
      </c>
    </row>
    <row r="1404" ht="15.75" customHeight="1">
      <c r="A1404" s="7">
        <v>5.60002402E8</v>
      </c>
      <c r="B1404" s="6" t="s">
        <v>293</v>
      </c>
      <c r="C1404" s="6" t="s">
        <v>363</v>
      </c>
      <c r="D1404" s="3">
        <v>1.0</v>
      </c>
      <c r="E1404" s="3">
        <v>104.0</v>
      </c>
      <c r="F1404" s="3">
        <v>213.0</v>
      </c>
      <c r="G1404" s="3">
        <v>1.0</v>
      </c>
      <c r="H1404" s="3" t="s">
        <v>1468</v>
      </c>
      <c r="I1404" s="6">
        <v>16.0</v>
      </c>
      <c r="J1404" s="6">
        <v>17.0</v>
      </c>
      <c r="K1404" s="6">
        <v>14.0</v>
      </c>
      <c r="L1404" s="6">
        <v>16.0</v>
      </c>
      <c r="M1404" s="6">
        <v>19.0</v>
      </c>
      <c r="N1404" s="6">
        <v>0.0</v>
      </c>
      <c r="O1404" s="6"/>
      <c r="P1404" s="6">
        <v>9.0</v>
      </c>
      <c r="Q1404" s="6">
        <v>13.0</v>
      </c>
    </row>
    <row r="1405" ht="15.75" customHeight="1">
      <c r="A1405" s="7">
        <v>5.60034852E8</v>
      </c>
      <c r="B1405" s="6" t="s">
        <v>293</v>
      </c>
      <c r="C1405" s="6" t="s">
        <v>361</v>
      </c>
      <c r="D1405" s="3">
        <v>17.0</v>
      </c>
      <c r="E1405" s="3">
        <v>170.0</v>
      </c>
      <c r="F1405" s="3">
        <v>208.0</v>
      </c>
      <c r="G1405" s="3">
        <v>3.0</v>
      </c>
      <c r="H1405" s="3" t="s">
        <v>1465</v>
      </c>
      <c r="I1405" s="6">
        <v>23.0</v>
      </c>
      <c r="J1405" s="6">
        <v>21.0</v>
      </c>
      <c r="K1405" s="6">
        <v>16.0</v>
      </c>
      <c r="L1405" s="6">
        <v>19.0</v>
      </c>
      <c r="M1405" s="6">
        <v>20.0</v>
      </c>
      <c r="N1405" s="6">
        <v>38.0</v>
      </c>
      <c r="O1405" s="6"/>
      <c r="P1405" s="6">
        <v>10.0</v>
      </c>
      <c r="Q1405" s="6">
        <v>23.0</v>
      </c>
    </row>
    <row r="1406" ht="15.75" customHeight="1">
      <c r="A1406" s="7">
        <v>5.61041796E8</v>
      </c>
      <c r="B1406" s="6" t="s">
        <v>293</v>
      </c>
      <c r="C1406" s="6" t="s">
        <v>364</v>
      </c>
      <c r="D1406" s="3">
        <v>1.0</v>
      </c>
      <c r="E1406" s="3">
        <v>166.0</v>
      </c>
      <c r="F1406" s="3">
        <v>213.0</v>
      </c>
      <c r="G1406" s="3">
        <v>3.0</v>
      </c>
      <c r="H1406" s="3" t="s">
        <v>1465</v>
      </c>
      <c r="I1406" s="6">
        <v>18.0</v>
      </c>
      <c r="J1406" s="6">
        <v>17.0</v>
      </c>
      <c r="K1406" s="6">
        <v>18.0</v>
      </c>
      <c r="L1406" s="6">
        <v>19.0</v>
      </c>
      <c r="M1406" s="6">
        <v>21.0</v>
      </c>
      <c r="N1406" s="6">
        <v>36.0</v>
      </c>
      <c r="O1406" s="6"/>
      <c r="P1406" s="6">
        <v>13.0</v>
      </c>
      <c r="Q1406" s="6">
        <v>24.0</v>
      </c>
    </row>
    <row r="1407" ht="15.75" customHeight="1">
      <c r="A1407" s="7">
        <v>5.73011436E8</v>
      </c>
      <c r="B1407" s="6" t="s">
        <v>293</v>
      </c>
      <c r="C1407" s="6" t="s">
        <v>365</v>
      </c>
      <c r="D1407" s="3">
        <v>1.0</v>
      </c>
      <c r="E1407" s="3">
        <v>166.0</v>
      </c>
      <c r="F1407" s="3">
        <v>213.0</v>
      </c>
      <c r="G1407" s="3">
        <v>3.0</v>
      </c>
      <c r="H1407" s="3" t="s">
        <v>1465</v>
      </c>
      <c r="I1407" s="6">
        <v>25.0</v>
      </c>
      <c r="J1407" s="6">
        <v>20.0</v>
      </c>
      <c r="K1407" s="6">
        <v>17.0</v>
      </c>
      <c r="L1407" s="6">
        <v>18.0</v>
      </c>
      <c r="M1407" s="6">
        <v>18.0</v>
      </c>
      <c r="N1407" s="6">
        <v>34.0</v>
      </c>
      <c r="O1407" s="6"/>
      <c r="P1407" s="6">
        <v>11.0</v>
      </c>
      <c r="Q1407" s="6">
        <v>23.0</v>
      </c>
    </row>
    <row r="1408" ht="15.75" customHeight="1">
      <c r="A1408" s="7">
        <v>5.41025323E8</v>
      </c>
      <c r="B1408" s="6" t="s">
        <v>293</v>
      </c>
      <c r="C1408" s="6" t="s">
        <v>366</v>
      </c>
      <c r="D1408" s="3">
        <v>10.0</v>
      </c>
      <c r="E1408" s="3">
        <v>153.0</v>
      </c>
      <c r="F1408" s="3">
        <v>195.0</v>
      </c>
      <c r="G1408" s="3">
        <v>3.0</v>
      </c>
      <c r="H1408" s="3" t="s">
        <v>1465</v>
      </c>
      <c r="I1408" s="6">
        <v>22.0</v>
      </c>
      <c r="J1408" s="6">
        <v>16.0</v>
      </c>
      <c r="K1408" s="6">
        <v>17.0</v>
      </c>
      <c r="L1408" s="6">
        <v>18.0</v>
      </c>
      <c r="M1408" s="6">
        <v>20.0</v>
      </c>
      <c r="N1408" s="6">
        <v>24.0</v>
      </c>
      <c r="O1408" s="6"/>
      <c r="P1408" s="6">
        <v>12.0</v>
      </c>
      <c r="Q1408" s="6">
        <v>24.0</v>
      </c>
    </row>
    <row r="1409" ht="15.75" customHeight="1">
      <c r="A1409" s="7">
        <v>5.44020443E8</v>
      </c>
      <c r="B1409" s="6" t="s">
        <v>367</v>
      </c>
      <c r="C1409" s="6" t="s">
        <v>370</v>
      </c>
      <c r="D1409" s="3">
        <v>1.0</v>
      </c>
      <c r="E1409" s="3">
        <v>171.0</v>
      </c>
      <c r="F1409" s="3">
        <v>213.0</v>
      </c>
      <c r="G1409" s="3">
        <v>3.0</v>
      </c>
      <c r="H1409" s="3" t="s">
        <v>1465</v>
      </c>
      <c r="I1409" s="6">
        <v>23.0</v>
      </c>
      <c r="J1409" s="6">
        <v>19.0</v>
      </c>
      <c r="K1409" s="6">
        <v>15.0</v>
      </c>
      <c r="L1409" s="6">
        <v>21.0</v>
      </c>
      <c r="M1409" s="6">
        <v>17.0</v>
      </c>
      <c r="N1409" s="6">
        <v>35.0</v>
      </c>
      <c r="O1409" s="6"/>
      <c r="P1409" s="6">
        <v>13.0</v>
      </c>
      <c r="Q1409" s="6">
        <v>28.0</v>
      </c>
    </row>
    <row r="1410" ht="15.75" customHeight="1">
      <c r="A1410" s="7">
        <v>5.4400193E8</v>
      </c>
      <c r="B1410" s="6" t="s">
        <v>367</v>
      </c>
      <c r="C1410" s="6" t="s">
        <v>368</v>
      </c>
      <c r="D1410" s="3">
        <v>1.0</v>
      </c>
      <c r="E1410" s="3">
        <v>156.0</v>
      </c>
      <c r="F1410" s="3">
        <v>213.0</v>
      </c>
      <c r="G1410" s="3">
        <v>3.0</v>
      </c>
      <c r="H1410" s="3" t="s">
        <v>1465</v>
      </c>
      <c r="I1410" s="6">
        <v>20.0</v>
      </c>
      <c r="J1410" s="6">
        <v>18.0</v>
      </c>
      <c r="K1410" s="6">
        <v>14.0</v>
      </c>
      <c r="L1410" s="6">
        <v>18.0</v>
      </c>
      <c r="M1410" s="6">
        <v>17.0</v>
      </c>
      <c r="N1410" s="6">
        <v>36.0</v>
      </c>
      <c r="O1410" s="6"/>
      <c r="P1410" s="6">
        <v>14.0</v>
      </c>
      <c r="Q1410" s="6">
        <v>19.0</v>
      </c>
    </row>
    <row r="1411" ht="15.75" customHeight="1">
      <c r="A1411" s="7">
        <v>5.44020411E8</v>
      </c>
      <c r="B1411" s="6" t="s">
        <v>367</v>
      </c>
      <c r="C1411" s="6" t="s">
        <v>369</v>
      </c>
      <c r="D1411" s="3">
        <v>10.0</v>
      </c>
      <c r="E1411" s="3">
        <v>128.0</v>
      </c>
      <c r="F1411" s="3">
        <v>195.0</v>
      </c>
      <c r="G1411" s="3">
        <v>2.0</v>
      </c>
      <c r="H1411" s="3" t="s">
        <v>1467</v>
      </c>
      <c r="I1411" s="6">
        <v>21.0</v>
      </c>
      <c r="J1411" s="6">
        <v>16.0</v>
      </c>
      <c r="K1411" s="6">
        <v>8.0</v>
      </c>
      <c r="L1411" s="6">
        <v>15.0</v>
      </c>
      <c r="M1411" s="6">
        <v>14.0</v>
      </c>
      <c r="N1411" s="6">
        <v>25.0</v>
      </c>
      <c r="O1411" s="6"/>
      <c r="P1411" s="6">
        <v>12.0</v>
      </c>
      <c r="Q1411" s="6">
        <v>17.0</v>
      </c>
    </row>
    <row r="1412" ht="15.75" customHeight="1">
      <c r="A1412" s="7">
        <v>5.44001659E8</v>
      </c>
      <c r="B1412" s="6" t="s">
        <v>367</v>
      </c>
      <c r="C1412" s="6" t="s">
        <v>371</v>
      </c>
      <c r="D1412" s="3">
        <v>4.0</v>
      </c>
      <c r="E1412" s="3">
        <v>108.0</v>
      </c>
      <c r="F1412" s="3">
        <v>166.0</v>
      </c>
      <c r="G1412" s="3">
        <v>2.0</v>
      </c>
      <c r="H1412" s="3" t="s">
        <v>1467</v>
      </c>
      <c r="I1412" s="6">
        <v>17.0</v>
      </c>
      <c r="J1412" s="6">
        <v>20.0</v>
      </c>
      <c r="K1412" s="6">
        <v>10.0</v>
      </c>
      <c r="L1412" s="6">
        <v>15.0</v>
      </c>
      <c r="M1412" s="6">
        <v>13.0</v>
      </c>
      <c r="N1412" s="6">
        <v>14.0</v>
      </c>
      <c r="O1412" s="6"/>
      <c r="P1412" s="6">
        <v>0.0</v>
      </c>
      <c r="Q1412" s="6">
        <v>19.0</v>
      </c>
    </row>
    <row r="1413" ht="15.75" customHeight="1">
      <c r="A1413" s="7">
        <v>5.4400148E8</v>
      </c>
      <c r="B1413" s="6" t="s">
        <v>367</v>
      </c>
      <c r="C1413" s="6" t="s">
        <v>372</v>
      </c>
      <c r="D1413" s="3">
        <v>3.0</v>
      </c>
      <c r="E1413" s="3">
        <v>121.0</v>
      </c>
      <c r="F1413" s="3">
        <v>182.0</v>
      </c>
      <c r="G1413" s="3">
        <v>2.0</v>
      </c>
      <c r="H1413" s="3" t="s">
        <v>1467</v>
      </c>
      <c r="I1413" s="6">
        <v>23.0</v>
      </c>
      <c r="J1413" s="6">
        <v>17.0</v>
      </c>
      <c r="K1413" s="6">
        <v>12.0</v>
      </c>
      <c r="L1413" s="6">
        <v>15.0</v>
      </c>
      <c r="M1413" s="6">
        <v>14.0</v>
      </c>
      <c r="N1413" s="6">
        <v>22.0</v>
      </c>
      <c r="O1413" s="6"/>
      <c r="P1413" s="6">
        <v>0.0</v>
      </c>
      <c r="Q1413" s="6">
        <v>18.0</v>
      </c>
    </row>
    <row r="1414" ht="15.75" customHeight="1">
      <c r="A1414" s="7">
        <v>5.44020588E8</v>
      </c>
      <c r="B1414" s="6" t="s">
        <v>367</v>
      </c>
      <c r="C1414" s="6" t="s">
        <v>373</v>
      </c>
      <c r="D1414" s="3">
        <v>1.0</v>
      </c>
      <c r="E1414" s="3">
        <v>145.0</v>
      </c>
      <c r="F1414" s="3">
        <v>213.0</v>
      </c>
      <c r="G1414" s="3">
        <v>3.0</v>
      </c>
      <c r="H1414" s="3" t="s">
        <v>1465</v>
      </c>
      <c r="I1414" s="6">
        <v>19.0</v>
      </c>
      <c r="J1414" s="6">
        <v>14.0</v>
      </c>
      <c r="K1414" s="6">
        <v>15.0</v>
      </c>
      <c r="L1414" s="6">
        <v>18.0</v>
      </c>
      <c r="M1414" s="6">
        <v>17.0</v>
      </c>
      <c r="N1414" s="6">
        <v>28.0</v>
      </c>
      <c r="O1414" s="6"/>
      <c r="P1414" s="6">
        <v>12.0</v>
      </c>
      <c r="Q1414" s="6">
        <v>22.0</v>
      </c>
    </row>
    <row r="1415" ht="15.75" customHeight="1">
      <c r="A1415" s="7">
        <v>5.44020612E8</v>
      </c>
      <c r="B1415" s="6" t="s">
        <v>367</v>
      </c>
      <c r="C1415" s="6" t="s">
        <v>374</v>
      </c>
      <c r="D1415" s="3">
        <v>1.0</v>
      </c>
      <c r="E1415" s="3">
        <v>154.0</v>
      </c>
      <c r="F1415" s="3">
        <v>213.0</v>
      </c>
      <c r="G1415" s="3">
        <v>2.0</v>
      </c>
      <c r="H1415" s="3" t="s">
        <v>1467</v>
      </c>
      <c r="I1415" s="6">
        <v>14.0</v>
      </c>
      <c r="J1415" s="6">
        <v>18.0</v>
      </c>
      <c r="K1415" s="6">
        <v>15.0</v>
      </c>
      <c r="L1415" s="6">
        <v>18.0</v>
      </c>
      <c r="M1415" s="6">
        <v>19.0</v>
      </c>
      <c r="N1415" s="6">
        <v>37.0</v>
      </c>
      <c r="O1415" s="6"/>
      <c r="P1415" s="6">
        <v>13.0</v>
      </c>
      <c r="Q1415" s="6">
        <v>20.0</v>
      </c>
    </row>
    <row r="1416" ht="15.75" customHeight="1">
      <c r="A1416" s="7">
        <v>5.44020549E8</v>
      </c>
      <c r="B1416" s="6" t="s">
        <v>367</v>
      </c>
      <c r="C1416" s="6" t="s">
        <v>375</v>
      </c>
      <c r="D1416" s="3">
        <v>1.0</v>
      </c>
      <c r="E1416" s="3">
        <v>161.0</v>
      </c>
      <c r="F1416" s="3">
        <v>213.0</v>
      </c>
      <c r="G1416" s="3">
        <v>3.0</v>
      </c>
      <c r="H1416" s="3" t="s">
        <v>1465</v>
      </c>
      <c r="I1416" s="6">
        <v>21.0</v>
      </c>
      <c r="J1416" s="6">
        <v>18.0</v>
      </c>
      <c r="K1416" s="6">
        <v>14.0</v>
      </c>
      <c r="L1416" s="6">
        <v>19.0</v>
      </c>
      <c r="M1416" s="6">
        <v>19.0</v>
      </c>
      <c r="N1416" s="6">
        <v>36.0</v>
      </c>
      <c r="O1416" s="6"/>
      <c r="P1416" s="6">
        <v>14.0</v>
      </c>
      <c r="Q1416" s="6">
        <v>20.0</v>
      </c>
    </row>
    <row r="1417" ht="15.75" customHeight="1">
      <c r="A1417" s="7">
        <v>5.44020436E8</v>
      </c>
      <c r="B1417" s="6" t="s">
        <v>367</v>
      </c>
      <c r="C1417" s="6" t="s">
        <v>376</v>
      </c>
      <c r="D1417" s="3">
        <v>5.0</v>
      </c>
      <c r="E1417" s="3">
        <v>141.0</v>
      </c>
      <c r="F1417" s="3">
        <v>208.0</v>
      </c>
      <c r="G1417" s="3">
        <v>2.0</v>
      </c>
      <c r="H1417" s="3" t="s">
        <v>1467</v>
      </c>
      <c r="I1417" s="6">
        <v>24.0</v>
      </c>
      <c r="J1417" s="6">
        <v>18.0</v>
      </c>
      <c r="K1417" s="6">
        <v>13.0</v>
      </c>
      <c r="L1417" s="6">
        <v>17.0</v>
      </c>
      <c r="M1417" s="6">
        <v>11.0</v>
      </c>
      <c r="N1417" s="6">
        <v>27.0</v>
      </c>
      <c r="O1417" s="6"/>
      <c r="P1417" s="6">
        <v>12.0</v>
      </c>
      <c r="Q1417" s="6">
        <v>19.0</v>
      </c>
    </row>
    <row r="1418" ht="15.75" customHeight="1">
      <c r="A1418" s="7">
        <v>5.44020468E8</v>
      </c>
      <c r="B1418" s="6" t="s">
        <v>367</v>
      </c>
      <c r="C1418" s="6" t="s">
        <v>377</v>
      </c>
      <c r="D1418" s="3">
        <v>1.0</v>
      </c>
      <c r="E1418" s="3">
        <v>132.0</v>
      </c>
      <c r="F1418" s="3">
        <v>213.0</v>
      </c>
      <c r="G1418" s="3">
        <v>2.0</v>
      </c>
      <c r="H1418" s="3" t="s">
        <v>1467</v>
      </c>
      <c r="I1418" s="6">
        <v>20.0</v>
      </c>
      <c r="J1418" s="6">
        <v>14.0</v>
      </c>
      <c r="K1418" s="6">
        <v>11.0</v>
      </c>
      <c r="L1418" s="6">
        <v>16.0</v>
      </c>
      <c r="M1418" s="6">
        <v>17.0</v>
      </c>
      <c r="N1418" s="6">
        <v>25.0</v>
      </c>
      <c r="O1418" s="6"/>
      <c r="P1418" s="6">
        <v>12.0</v>
      </c>
      <c r="Q1418" s="6">
        <v>17.0</v>
      </c>
    </row>
    <row r="1419" ht="15.75" customHeight="1">
      <c r="A1419" s="7">
        <v>5.44020531E8</v>
      </c>
      <c r="B1419" s="6" t="s">
        <v>367</v>
      </c>
      <c r="C1419" s="6" t="s">
        <v>378</v>
      </c>
      <c r="D1419" s="3">
        <v>1.0</v>
      </c>
      <c r="E1419" s="3">
        <v>130.0</v>
      </c>
      <c r="F1419" s="3">
        <v>213.0</v>
      </c>
      <c r="G1419" s="3">
        <v>1.0</v>
      </c>
      <c r="H1419" s="3" t="s">
        <v>1468</v>
      </c>
      <c r="I1419" s="6">
        <v>23.0</v>
      </c>
      <c r="J1419" s="6">
        <v>16.0</v>
      </c>
      <c r="K1419" s="6">
        <v>13.0</v>
      </c>
      <c r="L1419" s="6">
        <v>0.0</v>
      </c>
      <c r="M1419" s="6">
        <v>17.0</v>
      </c>
      <c r="N1419" s="6">
        <v>27.0</v>
      </c>
      <c r="O1419" s="6"/>
      <c r="P1419" s="6">
        <v>13.0</v>
      </c>
      <c r="Q1419" s="6">
        <v>21.0</v>
      </c>
    </row>
    <row r="1420" ht="15.75" customHeight="1">
      <c r="A1420" s="7">
        <v>5.4402049E8</v>
      </c>
      <c r="B1420" s="6" t="s">
        <v>367</v>
      </c>
      <c r="C1420" s="6" t="s">
        <v>379</v>
      </c>
      <c r="D1420" s="3">
        <v>1.0</v>
      </c>
      <c r="E1420" s="3">
        <v>152.0</v>
      </c>
      <c r="F1420" s="3">
        <v>213.0</v>
      </c>
      <c r="G1420" s="3">
        <v>3.0</v>
      </c>
      <c r="H1420" s="3" t="s">
        <v>1465</v>
      </c>
      <c r="I1420" s="6">
        <v>22.0</v>
      </c>
      <c r="J1420" s="6">
        <v>18.0</v>
      </c>
      <c r="K1420" s="6">
        <v>16.0</v>
      </c>
      <c r="L1420" s="6">
        <v>16.0</v>
      </c>
      <c r="M1420" s="6">
        <v>17.0</v>
      </c>
      <c r="N1420" s="6">
        <v>31.0</v>
      </c>
      <c r="O1420" s="6"/>
      <c r="P1420" s="6">
        <v>12.0</v>
      </c>
      <c r="Q1420" s="6">
        <v>20.0</v>
      </c>
    </row>
    <row r="1421" ht="15.75" customHeight="1">
      <c r="A1421" s="7">
        <v>5.44020563E8</v>
      </c>
      <c r="B1421" s="6" t="s">
        <v>367</v>
      </c>
      <c r="C1421" s="6" t="s">
        <v>380</v>
      </c>
      <c r="D1421" s="3">
        <v>5.0</v>
      </c>
      <c r="E1421" s="3">
        <v>135.0</v>
      </c>
      <c r="F1421" s="3">
        <v>208.0</v>
      </c>
      <c r="G1421" s="3">
        <v>2.0</v>
      </c>
      <c r="H1421" s="3" t="s">
        <v>1467</v>
      </c>
      <c r="I1421" s="6">
        <v>21.0</v>
      </c>
      <c r="J1421" s="6">
        <v>20.0</v>
      </c>
      <c r="K1421" s="6">
        <v>16.0</v>
      </c>
      <c r="L1421" s="6">
        <v>18.0</v>
      </c>
      <c r="M1421" s="6">
        <v>16.0</v>
      </c>
      <c r="N1421" s="6">
        <v>20.0</v>
      </c>
      <c r="O1421" s="6"/>
      <c r="P1421" s="6">
        <v>11.0</v>
      </c>
      <c r="Q1421" s="6">
        <v>13.0</v>
      </c>
    </row>
    <row r="1422" ht="15.75" customHeight="1">
      <c r="A1422" s="7">
        <v>5.44020605E8</v>
      </c>
      <c r="B1422" s="6" t="s">
        <v>367</v>
      </c>
      <c r="C1422" s="6" t="s">
        <v>381</v>
      </c>
      <c r="D1422" s="3">
        <v>10.0</v>
      </c>
      <c r="E1422" s="3">
        <v>155.0</v>
      </c>
      <c r="F1422" s="3">
        <v>195.0</v>
      </c>
      <c r="G1422" s="3">
        <v>3.0</v>
      </c>
      <c r="H1422" s="3" t="s">
        <v>1465</v>
      </c>
      <c r="I1422" s="6">
        <v>24.0</v>
      </c>
      <c r="J1422" s="6">
        <v>18.0</v>
      </c>
      <c r="K1422" s="6">
        <v>16.0</v>
      </c>
      <c r="L1422" s="6">
        <v>19.0</v>
      </c>
      <c r="M1422" s="6">
        <v>15.0</v>
      </c>
      <c r="N1422" s="6">
        <v>28.0</v>
      </c>
      <c r="O1422" s="6"/>
      <c r="P1422" s="6">
        <v>13.0</v>
      </c>
      <c r="Q1422" s="6">
        <v>22.0</v>
      </c>
    </row>
    <row r="1423" ht="15.75" customHeight="1">
      <c r="A1423" s="7">
        <v>5.44020482E8</v>
      </c>
      <c r="B1423" s="6" t="s">
        <v>367</v>
      </c>
      <c r="C1423" s="6" t="s">
        <v>382</v>
      </c>
      <c r="D1423" s="3">
        <v>2.0</v>
      </c>
      <c r="E1423" s="3">
        <v>155.0</v>
      </c>
      <c r="F1423" s="3">
        <v>197.0</v>
      </c>
      <c r="G1423" s="3">
        <v>3.0</v>
      </c>
      <c r="H1423" s="3" t="s">
        <v>1465</v>
      </c>
      <c r="I1423" s="6">
        <v>24.0</v>
      </c>
      <c r="J1423" s="6">
        <v>16.0</v>
      </c>
      <c r="K1423" s="6">
        <v>12.0</v>
      </c>
      <c r="L1423" s="6">
        <v>18.0</v>
      </c>
      <c r="M1423" s="6">
        <v>19.0</v>
      </c>
      <c r="N1423" s="6">
        <v>31.0</v>
      </c>
      <c r="O1423" s="6"/>
      <c r="P1423" s="6">
        <v>13.0</v>
      </c>
      <c r="Q1423" s="6">
        <v>22.0</v>
      </c>
    </row>
    <row r="1424" ht="15.75" customHeight="1">
      <c r="A1424" s="7">
        <v>5.44001539E8</v>
      </c>
      <c r="B1424" s="6" t="s">
        <v>367</v>
      </c>
      <c r="C1424" s="6" t="s">
        <v>383</v>
      </c>
      <c r="D1424" s="3">
        <v>3.0</v>
      </c>
      <c r="E1424" s="3">
        <v>84.0</v>
      </c>
      <c r="F1424" s="3">
        <v>182.0</v>
      </c>
      <c r="G1424" s="3">
        <v>1.0</v>
      </c>
      <c r="H1424" s="3" t="s">
        <v>1468</v>
      </c>
      <c r="I1424" s="6">
        <v>23.0</v>
      </c>
      <c r="J1424" s="6">
        <v>18.0</v>
      </c>
      <c r="K1424" s="6">
        <v>10.0</v>
      </c>
      <c r="L1424" s="6">
        <v>11.0</v>
      </c>
      <c r="M1424" s="6">
        <v>7.0</v>
      </c>
      <c r="N1424" s="6">
        <v>0.0</v>
      </c>
      <c r="O1424" s="6"/>
      <c r="P1424" s="6">
        <v>0.0</v>
      </c>
      <c r="Q1424" s="6">
        <v>15.0</v>
      </c>
    </row>
    <row r="1425" ht="15.75" customHeight="1">
      <c r="A1425" s="7">
        <v>5.44020524E8</v>
      </c>
      <c r="B1425" s="6" t="s">
        <v>367</v>
      </c>
      <c r="C1425" s="6" t="s">
        <v>384</v>
      </c>
      <c r="D1425" s="3">
        <v>1.0</v>
      </c>
      <c r="E1425" s="3">
        <v>129.0</v>
      </c>
      <c r="F1425" s="3">
        <v>213.0</v>
      </c>
      <c r="G1425" s="3">
        <v>1.0</v>
      </c>
      <c r="H1425" s="3" t="s">
        <v>1468</v>
      </c>
      <c r="I1425" s="6">
        <v>23.0</v>
      </c>
      <c r="J1425" s="6">
        <v>17.0</v>
      </c>
      <c r="K1425" s="6">
        <v>14.0</v>
      </c>
      <c r="L1425" s="6">
        <v>19.0</v>
      </c>
      <c r="M1425" s="6">
        <v>17.0</v>
      </c>
      <c r="N1425" s="6">
        <v>0.0</v>
      </c>
      <c r="O1425" s="6"/>
      <c r="P1425" s="6">
        <v>14.0</v>
      </c>
      <c r="Q1425" s="6">
        <v>25.0</v>
      </c>
    </row>
    <row r="1426" ht="15.75" customHeight="1">
      <c r="A1426" s="7">
        <v>5.44020524E8</v>
      </c>
      <c r="B1426" s="6" t="s">
        <v>367</v>
      </c>
      <c r="C1426" s="6" t="s">
        <v>384</v>
      </c>
      <c r="D1426" s="3">
        <v>2.0</v>
      </c>
      <c r="E1426" s="3">
        <v>161.0</v>
      </c>
      <c r="F1426" s="3">
        <v>197.0</v>
      </c>
      <c r="G1426" s="3">
        <v>3.0</v>
      </c>
      <c r="H1426" s="3" t="s">
        <v>1465</v>
      </c>
      <c r="I1426" s="6">
        <v>23.0</v>
      </c>
      <c r="J1426" s="6">
        <v>17.0</v>
      </c>
      <c r="K1426" s="6">
        <v>14.0</v>
      </c>
      <c r="L1426" s="6">
        <v>18.0</v>
      </c>
      <c r="M1426" s="6">
        <v>20.0</v>
      </c>
      <c r="N1426" s="6">
        <v>29.0</v>
      </c>
      <c r="O1426" s="6"/>
      <c r="P1426" s="6">
        <v>14.0</v>
      </c>
      <c r="Q1426" s="6">
        <v>26.0</v>
      </c>
    </row>
    <row r="1427" ht="15.75" customHeight="1">
      <c r="A1427" s="7">
        <v>5.4402057E8</v>
      </c>
      <c r="B1427" s="6" t="s">
        <v>367</v>
      </c>
      <c r="C1427" s="6" t="s">
        <v>385</v>
      </c>
      <c r="D1427" s="3">
        <v>2.0</v>
      </c>
      <c r="E1427" s="3">
        <v>123.0</v>
      </c>
      <c r="F1427" s="3">
        <v>197.0</v>
      </c>
      <c r="G1427" s="3">
        <v>2.0</v>
      </c>
      <c r="H1427" s="3" t="s">
        <v>1467</v>
      </c>
      <c r="I1427" s="6">
        <v>17.0</v>
      </c>
      <c r="J1427" s="6">
        <v>13.0</v>
      </c>
      <c r="K1427" s="6">
        <v>12.0</v>
      </c>
      <c r="L1427" s="6">
        <v>16.0</v>
      </c>
      <c r="M1427" s="6">
        <v>13.0</v>
      </c>
      <c r="N1427" s="6">
        <v>19.0</v>
      </c>
      <c r="O1427" s="6"/>
      <c r="P1427" s="6">
        <v>12.0</v>
      </c>
      <c r="Q1427" s="6">
        <v>21.0</v>
      </c>
    </row>
    <row r="1428" ht="15.75" customHeight="1">
      <c r="A1428" s="7">
        <v>5.44020595E8</v>
      </c>
      <c r="B1428" s="6" t="s">
        <v>367</v>
      </c>
      <c r="C1428" s="6" t="s">
        <v>386</v>
      </c>
      <c r="D1428" s="3">
        <v>1.0</v>
      </c>
      <c r="E1428" s="3">
        <v>129.0</v>
      </c>
      <c r="F1428" s="3">
        <v>213.0</v>
      </c>
      <c r="G1428" s="3">
        <v>2.0</v>
      </c>
      <c r="H1428" s="3" t="s">
        <v>1467</v>
      </c>
      <c r="I1428" s="6">
        <v>18.0</v>
      </c>
      <c r="J1428" s="6">
        <v>15.0</v>
      </c>
      <c r="K1428" s="6">
        <v>13.0</v>
      </c>
      <c r="L1428" s="6">
        <v>15.0</v>
      </c>
      <c r="M1428" s="6">
        <v>14.0</v>
      </c>
      <c r="N1428" s="6">
        <v>25.0</v>
      </c>
      <c r="O1428" s="6"/>
      <c r="P1428" s="6">
        <v>11.0</v>
      </c>
      <c r="Q1428" s="6">
        <v>18.0</v>
      </c>
    </row>
    <row r="1429" ht="15.75" customHeight="1">
      <c r="A1429" s="7">
        <v>5.44020475E8</v>
      </c>
      <c r="B1429" s="6" t="s">
        <v>367</v>
      </c>
      <c r="C1429" s="6" t="s">
        <v>387</v>
      </c>
      <c r="D1429" s="3">
        <v>5.0</v>
      </c>
      <c r="E1429" s="3">
        <v>142.0</v>
      </c>
      <c r="F1429" s="3">
        <v>208.0</v>
      </c>
      <c r="G1429" s="3">
        <v>3.0</v>
      </c>
      <c r="H1429" s="3" t="s">
        <v>1465</v>
      </c>
      <c r="I1429" s="6">
        <v>20.0</v>
      </c>
      <c r="J1429" s="6">
        <v>21.0</v>
      </c>
      <c r="K1429" s="6">
        <v>14.0</v>
      </c>
      <c r="L1429" s="6">
        <v>18.0</v>
      </c>
      <c r="M1429" s="6">
        <v>14.0</v>
      </c>
      <c r="N1429" s="6">
        <v>25.0</v>
      </c>
      <c r="O1429" s="6"/>
      <c r="P1429" s="6">
        <v>10.0</v>
      </c>
      <c r="Q1429" s="6">
        <v>20.0</v>
      </c>
    </row>
    <row r="1430" ht="15.75" customHeight="1">
      <c r="A1430" s="7">
        <v>5.44020429E8</v>
      </c>
      <c r="B1430" s="6" t="s">
        <v>367</v>
      </c>
      <c r="C1430" s="6" t="s">
        <v>388</v>
      </c>
      <c r="D1430" s="3">
        <v>1.0</v>
      </c>
      <c r="E1430" s="3">
        <v>144.0</v>
      </c>
      <c r="F1430" s="3">
        <v>213.0</v>
      </c>
      <c r="G1430" s="3">
        <v>3.0</v>
      </c>
      <c r="H1430" s="3" t="s">
        <v>1465</v>
      </c>
      <c r="I1430" s="6">
        <v>19.0</v>
      </c>
      <c r="J1430" s="6">
        <v>16.0</v>
      </c>
      <c r="K1430" s="6">
        <v>16.0</v>
      </c>
      <c r="L1430" s="6">
        <v>17.0</v>
      </c>
      <c r="M1430" s="6">
        <v>16.0</v>
      </c>
      <c r="N1430" s="6">
        <v>30.0</v>
      </c>
      <c r="O1430" s="6"/>
      <c r="P1430" s="6">
        <v>11.0</v>
      </c>
      <c r="Q1430" s="6">
        <v>19.0</v>
      </c>
    </row>
    <row r="1431" ht="15.75" customHeight="1">
      <c r="A1431" s="7">
        <v>5.44011255E8</v>
      </c>
      <c r="B1431" s="6" t="s">
        <v>367</v>
      </c>
      <c r="C1431" s="6" t="s">
        <v>389</v>
      </c>
      <c r="D1431" s="3">
        <v>5.0</v>
      </c>
      <c r="E1431" s="3">
        <v>137.0</v>
      </c>
      <c r="F1431" s="3">
        <v>208.0</v>
      </c>
      <c r="G1431" s="3">
        <v>3.0</v>
      </c>
      <c r="H1431" s="3" t="s">
        <v>1465</v>
      </c>
      <c r="I1431" s="6">
        <v>18.0</v>
      </c>
      <c r="J1431" s="6">
        <v>14.0</v>
      </c>
      <c r="K1431" s="6">
        <v>13.0</v>
      </c>
      <c r="L1431" s="6">
        <v>17.0</v>
      </c>
      <c r="M1431" s="6">
        <v>19.0</v>
      </c>
      <c r="N1431" s="6">
        <v>24.0</v>
      </c>
      <c r="O1431" s="6"/>
      <c r="P1431" s="6">
        <v>12.0</v>
      </c>
      <c r="Q1431" s="6">
        <v>20.0</v>
      </c>
    </row>
    <row r="1432" ht="15.75" customHeight="1">
      <c r="A1432" s="7">
        <v>5.44014009E8</v>
      </c>
      <c r="B1432" s="6" t="s">
        <v>367</v>
      </c>
      <c r="C1432" s="6" t="s">
        <v>390</v>
      </c>
      <c r="D1432" s="3">
        <v>5.0</v>
      </c>
      <c r="E1432" s="3">
        <v>140.0</v>
      </c>
      <c r="F1432" s="3">
        <v>208.0</v>
      </c>
      <c r="G1432" s="3">
        <v>3.0</v>
      </c>
      <c r="H1432" s="3" t="s">
        <v>1465</v>
      </c>
      <c r="I1432" s="6">
        <v>17.0</v>
      </c>
      <c r="J1432" s="6">
        <v>16.0</v>
      </c>
      <c r="K1432" s="6">
        <v>16.0</v>
      </c>
      <c r="L1432" s="6">
        <v>17.0</v>
      </c>
      <c r="M1432" s="6">
        <v>13.0</v>
      </c>
      <c r="N1432" s="6">
        <v>27.0</v>
      </c>
      <c r="O1432" s="6"/>
      <c r="P1432" s="6">
        <v>12.0</v>
      </c>
      <c r="Q1432" s="6">
        <v>22.0</v>
      </c>
    </row>
    <row r="1433" ht="15.75" customHeight="1">
      <c r="A1433" s="7">
        <v>5.49001765E8</v>
      </c>
      <c r="B1433" s="6" t="s">
        <v>391</v>
      </c>
      <c r="C1433" s="6" t="s">
        <v>392</v>
      </c>
      <c r="D1433" s="3">
        <v>1.0</v>
      </c>
      <c r="E1433" s="3">
        <v>155.0</v>
      </c>
      <c r="F1433" s="3">
        <v>213.0</v>
      </c>
      <c r="G1433" s="3">
        <v>3.0</v>
      </c>
      <c r="H1433" s="3" t="s">
        <v>1465</v>
      </c>
      <c r="I1433" s="6">
        <v>24.0</v>
      </c>
      <c r="J1433" s="6">
        <v>17.0</v>
      </c>
      <c r="K1433" s="6">
        <v>17.0</v>
      </c>
      <c r="L1433" s="6">
        <v>18.0</v>
      </c>
      <c r="M1433" s="6">
        <v>17.0</v>
      </c>
      <c r="N1433" s="6">
        <v>33.0</v>
      </c>
      <c r="O1433" s="6"/>
      <c r="P1433" s="6">
        <v>11.0</v>
      </c>
      <c r="Q1433" s="6">
        <v>18.0</v>
      </c>
    </row>
    <row r="1434" ht="15.75" customHeight="1">
      <c r="A1434" s="7">
        <v>5.4900178E8</v>
      </c>
      <c r="B1434" s="6" t="s">
        <v>391</v>
      </c>
      <c r="C1434" s="6" t="s">
        <v>393</v>
      </c>
      <c r="D1434" s="3">
        <v>1.0</v>
      </c>
      <c r="E1434" s="3">
        <v>111.0</v>
      </c>
      <c r="F1434" s="3">
        <v>213.0</v>
      </c>
      <c r="G1434" s="3">
        <v>1.0</v>
      </c>
      <c r="H1434" s="3" t="s">
        <v>1468</v>
      </c>
      <c r="I1434" s="6">
        <v>22.0</v>
      </c>
      <c r="J1434" s="6">
        <v>17.0</v>
      </c>
      <c r="K1434" s="6">
        <v>15.0</v>
      </c>
      <c r="L1434" s="6">
        <v>15.0</v>
      </c>
      <c r="M1434" s="6">
        <v>13.0</v>
      </c>
      <c r="N1434" s="6">
        <v>0.0</v>
      </c>
      <c r="O1434" s="6"/>
      <c r="P1434" s="6">
        <v>12.0</v>
      </c>
      <c r="Q1434" s="6">
        <v>17.0</v>
      </c>
    </row>
    <row r="1435" ht="15.75" customHeight="1">
      <c r="A1435" s="7">
        <v>5.49001772E8</v>
      </c>
      <c r="B1435" s="6" t="s">
        <v>391</v>
      </c>
      <c r="C1435" s="6" t="s">
        <v>394</v>
      </c>
      <c r="D1435" s="3">
        <v>5.0</v>
      </c>
      <c r="E1435" s="3">
        <v>123.0</v>
      </c>
      <c r="F1435" s="3">
        <v>208.0</v>
      </c>
      <c r="G1435" s="3">
        <v>1.0</v>
      </c>
      <c r="H1435" s="3" t="s">
        <v>1468</v>
      </c>
      <c r="I1435" s="6">
        <v>19.0</v>
      </c>
      <c r="J1435" s="6">
        <v>15.0</v>
      </c>
      <c r="K1435" s="6">
        <v>0.0</v>
      </c>
      <c r="L1435" s="6">
        <v>17.0</v>
      </c>
      <c r="M1435" s="6">
        <v>16.0</v>
      </c>
      <c r="N1435" s="6">
        <v>26.0</v>
      </c>
      <c r="O1435" s="6"/>
      <c r="P1435" s="6">
        <v>12.0</v>
      </c>
      <c r="Q1435" s="6">
        <v>18.0</v>
      </c>
    </row>
    <row r="1436" ht="15.75" customHeight="1">
      <c r="A1436" s="7">
        <v>5.49001797E8</v>
      </c>
      <c r="B1436" s="6" t="s">
        <v>391</v>
      </c>
      <c r="C1436" s="6" t="s">
        <v>395</v>
      </c>
      <c r="D1436" s="3">
        <v>1.0</v>
      </c>
      <c r="E1436" s="3">
        <v>141.0</v>
      </c>
      <c r="F1436" s="3">
        <v>213.0</v>
      </c>
      <c r="G1436" s="3">
        <v>3.0</v>
      </c>
      <c r="H1436" s="3" t="s">
        <v>1465</v>
      </c>
      <c r="I1436" s="6">
        <v>18.0</v>
      </c>
      <c r="J1436" s="6">
        <v>14.0</v>
      </c>
      <c r="K1436" s="6">
        <v>16.0</v>
      </c>
      <c r="L1436" s="6">
        <v>18.0</v>
      </c>
      <c r="M1436" s="6">
        <v>15.0</v>
      </c>
      <c r="N1436" s="6">
        <v>29.0</v>
      </c>
      <c r="O1436" s="6"/>
      <c r="P1436" s="6">
        <v>13.0</v>
      </c>
      <c r="Q1436" s="6">
        <v>18.0</v>
      </c>
    </row>
  </sheetData>
  <conditionalFormatting sqref="H2:H1436">
    <cfRule type="cellIs" dxfId="6" priority="1" operator="equal">
      <formula>"Высокий"</formula>
    </cfRule>
  </conditionalFormatting>
  <conditionalFormatting sqref="H2:H1436">
    <cfRule type="cellIs" dxfId="7" priority="2" operator="equal">
      <formula>"Средний"</formula>
    </cfRule>
  </conditionalFormatting>
  <conditionalFormatting sqref="H2:H1436">
    <cfRule type="cellIs" dxfId="8" priority="3" operator="equal">
      <formula>"Базовый"</formula>
    </cfRule>
  </conditionalFormatting>
  <conditionalFormatting sqref="H2:H1436">
    <cfRule type="cellIs" dxfId="9" priority="4" operator="equal">
      <formula>"Ниже базового"</formula>
    </cfRule>
  </conditionalFormatting>
  <printOptions/>
  <pageMargins bottom="1.0" footer="0.0" header="0.0" left="0.75" right="0.75" top="1.0"/>
  <pageSetup orientation="landscape"/>
  <drawing r:id="rId1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0"/>
    <col customWidth="1" min="2" max="2" width="23.86"/>
    <col customWidth="1" min="3" max="3" width="53.86"/>
    <col customWidth="1" min="4" max="4" width="15.71"/>
    <col customWidth="1" min="5" max="11" width="8.71"/>
  </cols>
  <sheetData>
    <row r="1">
      <c r="A1" s="8" t="s">
        <v>1</v>
      </c>
      <c r="B1" s="8" t="s">
        <v>2</v>
      </c>
      <c r="C1" s="8" t="s">
        <v>3</v>
      </c>
      <c r="D1" s="8" t="s">
        <v>1469</v>
      </c>
    </row>
    <row r="2">
      <c r="A2" s="7">
        <v>5.38000752E8</v>
      </c>
      <c r="B2" s="6" t="s">
        <v>1356</v>
      </c>
      <c r="C2" s="6" t="s">
        <v>1357</v>
      </c>
      <c r="D2" s="9">
        <v>21.0</v>
      </c>
    </row>
    <row r="3">
      <c r="A3" s="7">
        <v>5.1100316E8</v>
      </c>
      <c r="B3" s="6" t="s">
        <v>454</v>
      </c>
      <c r="C3" s="6" t="s">
        <v>457</v>
      </c>
      <c r="D3" s="9">
        <v>8.0</v>
      </c>
    </row>
    <row r="4">
      <c r="A4" s="7">
        <v>5.35003628E8</v>
      </c>
      <c r="B4" s="6" t="s">
        <v>1186</v>
      </c>
      <c r="C4" s="6" t="s">
        <v>1211</v>
      </c>
      <c r="D4" s="9">
        <v>3.0</v>
      </c>
    </row>
    <row r="5">
      <c r="A5" s="7">
        <v>5.29010419E8</v>
      </c>
      <c r="B5" s="6" t="s">
        <v>970</v>
      </c>
      <c r="C5" s="6" t="s">
        <v>1002</v>
      </c>
      <c r="D5" s="9">
        <v>3.0</v>
      </c>
    </row>
    <row r="6">
      <c r="A6" s="7">
        <v>5.02006782E8</v>
      </c>
      <c r="B6" s="6" t="s">
        <v>21</v>
      </c>
      <c r="C6" s="6" t="s">
        <v>44</v>
      </c>
      <c r="D6" s="9">
        <v>2.0</v>
      </c>
    </row>
    <row r="7">
      <c r="A7" s="7">
        <v>5.29010384E8</v>
      </c>
      <c r="B7" s="6" t="s">
        <v>970</v>
      </c>
      <c r="C7" s="6" t="s">
        <v>1003</v>
      </c>
      <c r="D7" s="9">
        <v>2.0</v>
      </c>
    </row>
    <row r="8">
      <c r="A8" s="7">
        <v>5.30009231E8</v>
      </c>
      <c r="B8" s="6" t="s">
        <v>1010</v>
      </c>
      <c r="C8" s="6" t="s">
        <v>1031</v>
      </c>
      <c r="D8" s="9">
        <v>2.0</v>
      </c>
    </row>
    <row r="9">
      <c r="A9" s="7">
        <v>5.30008566E8</v>
      </c>
      <c r="B9" s="6" t="s">
        <v>1010</v>
      </c>
      <c r="C9" s="6" t="s">
        <v>1056</v>
      </c>
      <c r="D9" s="9">
        <v>2.0</v>
      </c>
    </row>
    <row r="10">
      <c r="A10" s="7">
        <v>5.30008559E8</v>
      </c>
      <c r="B10" s="6" t="s">
        <v>1010</v>
      </c>
      <c r="C10" s="6" t="s">
        <v>1061</v>
      </c>
      <c r="D10" s="9">
        <v>2.0</v>
      </c>
    </row>
    <row r="11">
      <c r="A11" s="7">
        <v>5.32000516E8</v>
      </c>
      <c r="B11" s="6" t="s">
        <v>1087</v>
      </c>
      <c r="C11" s="6" t="s">
        <v>1089</v>
      </c>
      <c r="D11" s="9">
        <v>2.0</v>
      </c>
    </row>
    <row r="12">
      <c r="A12" s="7">
        <v>5.32000636E8</v>
      </c>
      <c r="B12" s="6" t="s">
        <v>1087</v>
      </c>
      <c r="C12" s="6" t="s">
        <v>1090</v>
      </c>
      <c r="D12" s="9">
        <v>2.0</v>
      </c>
    </row>
    <row r="13">
      <c r="A13" s="7">
        <v>5.3201007E8</v>
      </c>
      <c r="B13" s="6" t="s">
        <v>1087</v>
      </c>
      <c r="C13" s="6" t="s">
        <v>1101</v>
      </c>
      <c r="D13" s="9">
        <v>2.0</v>
      </c>
    </row>
    <row r="14">
      <c r="A14" s="7">
        <v>5.36015048E8</v>
      </c>
      <c r="B14" s="6" t="s">
        <v>1213</v>
      </c>
      <c r="C14" s="6" t="s">
        <v>1216</v>
      </c>
      <c r="D14" s="9">
        <v>2.0</v>
      </c>
    </row>
    <row r="15">
      <c r="A15" s="7">
        <v>5.36007343E8</v>
      </c>
      <c r="B15" s="6" t="s">
        <v>1213</v>
      </c>
      <c r="C15" s="6" t="s">
        <v>1228</v>
      </c>
      <c r="D15" s="9">
        <v>2.0</v>
      </c>
    </row>
    <row r="16">
      <c r="A16" s="7">
        <v>5.36006484E8</v>
      </c>
      <c r="B16" s="6" t="s">
        <v>1213</v>
      </c>
      <c r="C16" s="6" t="s">
        <v>1239</v>
      </c>
      <c r="D16" s="9">
        <v>2.0</v>
      </c>
    </row>
    <row r="17">
      <c r="A17" s="7">
        <v>5.05008107E8</v>
      </c>
      <c r="B17" s="6" t="s">
        <v>1254</v>
      </c>
      <c r="C17" s="6" t="s">
        <v>1260</v>
      </c>
      <c r="D17" s="9">
        <v>2.0</v>
      </c>
    </row>
    <row r="18">
      <c r="A18" s="7">
        <v>5.34029736E8</v>
      </c>
      <c r="B18" s="6" t="s">
        <v>1254</v>
      </c>
      <c r="C18" s="6" t="s">
        <v>1274</v>
      </c>
      <c r="D18" s="9">
        <v>2.0</v>
      </c>
    </row>
    <row r="19">
      <c r="A19" s="7">
        <v>5.46019683E8</v>
      </c>
      <c r="B19" s="6" t="s">
        <v>1254</v>
      </c>
      <c r="C19" s="6" t="s">
        <v>1277</v>
      </c>
      <c r="D19" s="9">
        <v>2.0</v>
      </c>
    </row>
    <row r="20">
      <c r="A20" s="7">
        <v>5.16008405E8</v>
      </c>
      <c r="B20" s="6" t="s">
        <v>1254</v>
      </c>
      <c r="C20" s="6" t="s">
        <v>1297</v>
      </c>
      <c r="D20" s="9">
        <v>2.0</v>
      </c>
    </row>
    <row r="21" ht="15.75" customHeight="1">
      <c r="A21" s="7">
        <v>5.39011193E8</v>
      </c>
      <c r="B21" s="6" t="s">
        <v>1254</v>
      </c>
      <c r="C21" s="6" t="s">
        <v>1327</v>
      </c>
      <c r="D21" s="9">
        <v>2.0</v>
      </c>
    </row>
    <row r="22" ht="15.75" customHeight="1">
      <c r="A22" s="7">
        <v>5.3700468E8</v>
      </c>
      <c r="B22" s="6" t="s">
        <v>1333</v>
      </c>
      <c r="C22" s="6" t="s">
        <v>1340</v>
      </c>
      <c r="D22" s="9">
        <v>2.0</v>
      </c>
    </row>
    <row r="23" ht="15.75" customHeight="1">
      <c r="A23" s="7">
        <v>5.37003983E8</v>
      </c>
      <c r="B23" s="6" t="s">
        <v>1333</v>
      </c>
      <c r="C23" s="6" t="s">
        <v>1341</v>
      </c>
      <c r="D23" s="9">
        <v>2.0</v>
      </c>
    </row>
    <row r="24" ht="15.75" customHeight="1">
      <c r="A24" s="7">
        <v>5.28008495E8</v>
      </c>
      <c r="B24" s="6" t="s">
        <v>1409</v>
      </c>
      <c r="C24" s="6" t="s">
        <v>1416</v>
      </c>
      <c r="D24" s="9">
        <v>2.0</v>
      </c>
    </row>
    <row r="25" ht="15.75" customHeight="1">
      <c r="A25" s="7">
        <v>5.28008417E8</v>
      </c>
      <c r="B25" s="6" t="s">
        <v>1409</v>
      </c>
      <c r="C25" s="6" t="s">
        <v>1424</v>
      </c>
      <c r="D25" s="9">
        <v>2.0</v>
      </c>
    </row>
    <row r="26" ht="15.75" customHeight="1">
      <c r="A26" s="7">
        <v>5.2800835E8</v>
      </c>
      <c r="B26" s="6" t="s">
        <v>1409</v>
      </c>
      <c r="C26" s="6" t="s">
        <v>1444</v>
      </c>
      <c r="D26" s="9">
        <v>2.0</v>
      </c>
    </row>
    <row r="27" ht="15.75" customHeight="1">
      <c r="A27" s="7">
        <v>5.28008216E8</v>
      </c>
      <c r="B27" s="6" t="s">
        <v>1409</v>
      </c>
      <c r="C27" s="6" t="s">
        <v>1448</v>
      </c>
      <c r="D27" s="9">
        <v>2.0</v>
      </c>
    </row>
    <row r="28" ht="15.75" customHeight="1">
      <c r="A28" s="7">
        <v>5.4700468E8</v>
      </c>
      <c r="B28" s="6" t="s">
        <v>281</v>
      </c>
      <c r="C28" s="6" t="s">
        <v>290</v>
      </c>
      <c r="D28" s="9">
        <v>2.0</v>
      </c>
    </row>
    <row r="29" ht="15.75" customHeight="1">
      <c r="A29" s="7">
        <v>5.36006477E8</v>
      </c>
      <c r="B29" s="6" t="s">
        <v>1213</v>
      </c>
      <c r="C29" s="6" t="s">
        <v>1241</v>
      </c>
      <c r="D29" s="9">
        <v>2.0</v>
      </c>
    </row>
    <row r="30" ht="15.75" customHeight="1">
      <c r="A30" s="7">
        <v>5.27003871E8</v>
      </c>
      <c r="B30" s="6" t="s">
        <v>947</v>
      </c>
      <c r="C30" s="6" t="s">
        <v>968</v>
      </c>
      <c r="D30" s="9">
        <v>2.0</v>
      </c>
    </row>
    <row r="31" ht="15.75" customHeight="1">
      <c r="A31" s="7">
        <v>5.27001592E8</v>
      </c>
      <c r="B31" s="6" t="s">
        <v>947</v>
      </c>
      <c r="C31" s="6" t="s">
        <v>962</v>
      </c>
      <c r="D31" s="9">
        <v>2.0</v>
      </c>
    </row>
    <row r="32" ht="15.75" customHeight="1">
      <c r="A32" s="7">
        <v>5.27002885E8</v>
      </c>
      <c r="B32" s="6" t="s">
        <v>947</v>
      </c>
      <c r="C32" s="6" t="s">
        <v>956</v>
      </c>
      <c r="D32" s="9">
        <v>2.0</v>
      </c>
    </row>
    <row r="33" ht="15.75" customHeight="1">
      <c r="A33" s="7">
        <v>5.0300534E8</v>
      </c>
      <c r="B33" s="6" t="s">
        <v>67</v>
      </c>
      <c r="C33" s="6" t="s">
        <v>68</v>
      </c>
      <c r="D33" s="9">
        <v>2.0</v>
      </c>
    </row>
    <row r="34" ht="15.75" customHeight="1">
      <c r="A34" s="7">
        <v>5.06006208E8</v>
      </c>
      <c r="B34" s="6" t="s">
        <v>134</v>
      </c>
      <c r="C34" s="6" t="s">
        <v>136</v>
      </c>
      <c r="D34" s="9">
        <v>2.0</v>
      </c>
    </row>
    <row r="35" ht="15.75" customHeight="1">
      <c r="A35" s="7">
        <v>5.06005772E8</v>
      </c>
      <c r="B35" s="6" t="s">
        <v>134</v>
      </c>
      <c r="C35" s="6" t="s">
        <v>142</v>
      </c>
      <c r="D35" s="9">
        <v>2.0</v>
      </c>
    </row>
    <row r="36" ht="15.75" customHeight="1">
      <c r="A36" s="7">
        <v>5.06006134E8</v>
      </c>
      <c r="B36" s="6" t="s">
        <v>134</v>
      </c>
      <c r="C36" s="6" t="s">
        <v>149</v>
      </c>
      <c r="D36" s="9">
        <v>2.0</v>
      </c>
    </row>
    <row r="37" ht="15.75" customHeight="1">
      <c r="A37" s="7">
        <v>5.10008247E8</v>
      </c>
      <c r="B37" s="6" t="s">
        <v>427</v>
      </c>
      <c r="C37" s="6" t="s">
        <v>438</v>
      </c>
      <c r="D37" s="9">
        <v>2.0</v>
      </c>
    </row>
    <row r="38" ht="15.75" customHeight="1">
      <c r="A38" s="7">
        <v>5.10008286E8</v>
      </c>
      <c r="B38" s="6" t="s">
        <v>427</v>
      </c>
      <c r="C38" s="6" t="s">
        <v>443</v>
      </c>
      <c r="D38" s="9">
        <v>2.0</v>
      </c>
    </row>
    <row r="39" ht="15.75" customHeight="1">
      <c r="A39" s="7">
        <v>5.10008624E8</v>
      </c>
      <c r="B39" s="6" t="s">
        <v>427</v>
      </c>
      <c r="C39" s="6" t="s">
        <v>452</v>
      </c>
      <c r="D39" s="9">
        <v>2.0</v>
      </c>
    </row>
    <row r="40" ht="15.75" customHeight="1">
      <c r="A40" s="7">
        <v>5.11003202E8</v>
      </c>
      <c r="B40" s="6" t="s">
        <v>454</v>
      </c>
      <c r="C40" s="6" t="s">
        <v>466</v>
      </c>
      <c r="D40" s="9">
        <v>2.0</v>
      </c>
    </row>
    <row r="41" ht="15.75" customHeight="1">
      <c r="A41" s="7">
        <v>5.11002992E8</v>
      </c>
      <c r="B41" s="6" t="s">
        <v>454</v>
      </c>
      <c r="C41" s="6" t="s">
        <v>492</v>
      </c>
      <c r="D41" s="9">
        <v>2.0</v>
      </c>
    </row>
    <row r="42" ht="15.75" customHeight="1">
      <c r="A42" s="7">
        <v>5.14003627E8</v>
      </c>
      <c r="B42" s="6" t="s">
        <v>572</v>
      </c>
      <c r="C42" s="6" t="s">
        <v>578</v>
      </c>
      <c r="D42" s="9">
        <v>2.0</v>
      </c>
    </row>
    <row r="43" ht="15.75" customHeight="1">
      <c r="A43" s="7">
        <v>5.14003105E8</v>
      </c>
      <c r="B43" s="6" t="s">
        <v>572</v>
      </c>
      <c r="C43" s="6" t="s">
        <v>601</v>
      </c>
      <c r="D43" s="9">
        <v>2.0</v>
      </c>
    </row>
    <row r="44" ht="15.75" customHeight="1">
      <c r="A44" s="7">
        <v>5.16008155E8</v>
      </c>
      <c r="B44" s="6" t="s">
        <v>656</v>
      </c>
      <c r="C44" s="6" t="s">
        <v>669</v>
      </c>
      <c r="D44" s="9">
        <v>2.0</v>
      </c>
    </row>
    <row r="45" ht="15.75" customHeight="1">
      <c r="A45" s="7">
        <v>5.1800149E8</v>
      </c>
      <c r="B45" s="6" t="s">
        <v>724</v>
      </c>
      <c r="C45" s="6" t="s">
        <v>733</v>
      </c>
      <c r="D45" s="9">
        <v>2.0</v>
      </c>
    </row>
    <row r="46" ht="15.75" customHeight="1">
      <c r="A46" s="7">
        <v>5.18001589E8</v>
      </c>
      <c r="B46" s="6" t="s">
        <v>724</v>
      </c>
      <c r="C46" s="6" t="s">
        <v>735</v>
      </c>
      <c r="D46" s="9">
        <v>2.0</v>
      </c>
    </row>
    <row r="47" ht="15.75" customHeight="1">
      <c r="A47" s="7">
        <v>5.18001596E8</v>
      </c>
      <c r="B47" s="6" t="s">
        <v>724</v>
      </c>
      <c r="C47" s="6" t="s">
        <v>736</v>
      </c>
      <c r="D47" s="9">
        <v>2.0</v>
      </c>
    </row>
    <row r="48" ht="15.75" customHeight="1">
      <c r="A48" s="7">
        <v>5.19002169E8</v>
      </c>
      <c r="B48" s="6" t="s">
        <v>749</v>
      </c>
      <c r="C48" s="6" t="s">
        <v>763</v>
      </c>
      <c r="D48" s="9">
        <v>2.0</v>
      </c>
    </row>
    <row r="49" ht="15.75" customHeight="1">
      <c r="A49" s="7">
        <v>5.19001969E8</v>
      </c>
      <c r="B49" s="6" t="s">
        <v>749</v>
      </c>
      <c r="C49" s="6" t="s">
        <v>767</v>
      </c>
      <c r="D49" s="9">
        <v>2.0</v>
      </c>
    </row>
    <row r="50" ht="15.75" customHeight="1">
      <c r="A50" s="7">
        <v>5.20002068E8</v>
      </c>
      <c r="B50" s="6" t="s">
        <v>773</v>
      </c>
      <c r="C50" s="6" t="s">
        <v>775</v>
      </c>
      <c r="D50" s="9">
        <v>2.0</v>
      </c>
    </row>
    <row r="51" ht="15.75" customHeight="1">
      <c r="A51" s="7">
        <v>5.20001963E8</v>
      </c>
      <c r="B51" s="6" t="s">
        <v>773</v>
      </c>
      <c r="C51" s="6" t="s">
        <v>778</v>
      </c>
      <c r="D51" s="9">
        <v>2.0</v>
      </c>
    </row>
    <row r="52" ht="15.75" customHeight="1">
      <c r="A52" s="7">
        <v>5.20002131E8</v>
      </c>
      <c r="B52" s="6" t="s">
        <v>773</v>
      </c>
      <c r="C52" s="6" t="s">
        <v>782</v>
      </c>
      <c r="D52" s="9">
        <v>2.0</v>
      </c>
    </row>
    <row r="53" ht="15.75" customHeight="1">
      <c r="A53" s="7">
        <v>5.23000421E8</v>
      </c>
      <c r="B53" s="6" t="s">
        <v>829</v>
      </c>
      <c r="C53" s="6" t="s">
        <v>836</v>
      </c>
      <c r="D53" s="9">
        <v>2.0</v>
      </c>
    </row>
    <row r="54" ht="15.75" customHeight="1">
      <c r="A54" s="7">
        <v>5.23000446E8</v>
      </c>
      <c r="B54" s="6" t="s">
        <v>829</v>
      </c>
      <c r="C54" s="6" t="s">
        <v>846</v>
      </c>
      <c r="D54" s="9">
        <v>2.0</v>
      </c>
    </row>
    <row r="55" ht="15.75" customHeight="1">
      <c r="A55" s="7">
        <v>5.2300071E8</v>
      </c>
      <c r="B55" s="6" t="s">
        <v>829</v>
      </c>
      <c r="C55" s="6" t="s">
        <v>861</v>
      </c>
      <c r="D55" s="9">
        <v>2.0</v>
      </c>
    </row>
    <row r="56" ht="15.75" customHeight="1">
      <c r="A56" s="7">
        <v>5.26013387E8</v>
      </c>
      <c r="B56" s="6" t="s">
        <v>919</v>
      </c>
      <c r="C56" s="6" t="s">
        <v>932</v>
      </c>
      <c r="D56" s="9">
        <v>2.0</v>
      </c>
    </row>
    <row r="57" ht="15.75" customHeight="1">
      <c r="A57" s="7">
        <v>5.2700291E8</v>
      </c>
      <c r="B57" s="6" t="s">
        <v>947</v>
      </c>
      <c r="C57" s="6" t="s">
        <v>951</v>
      </c>
      <c r="D57" s="9">
        <v>2.0</v>
      </c>
    </row>
    <row r="58" ht="15.75" customHeight="1">
      <c r="A58" s="7">
        <v>5.60002402E8</v>
      </c>
      <c r="B58" s="6" t="s">
        <v>293</v>
      </c>
      <c r="C58" s="6" t="s">
        <v>363</v>
      </c>
      <c r="D58" s="9">
        <v>2.0</v>
      </c>
    </row>
    <row r="59" ht="15.75" customHeight="1">
      <c r="A59" s="7">
        <v>5.44020524E8</v>
      </c>
      <c r="B59" s="6" t="s">
        <v>367</v>
      </c>
      <c r="C59" s="6" t="s">
        <v>384</v>
      </c>
      <c r="D59" s="9">
        <v>2.0</v>
      </c>
    </row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14"/>
    <col customWidth="1" min="2" max="2" width="24.0"/>
    <col customWidth="1" min="3" max="3" width="25.43"/>
    <col customWidth="1" min="4" max="4" width="21.86"/>
    <col customWidth="1" min="5" max="5" width="7.86"/>
    <col customWidth="1" min="6" max="6" width="17.29"/>
    <col customWidth="1" min="7" max="8" width="14.86"/>
    <col customWidth="1" min="9" max="9" width="20.86"/>
    <col customWidth="1" min="10" max="10" width="18.29"/>
    <col customWidth="1" min="11" max="11" width="18.71"/>
    <col customWidth="1" min="12" max="12" width="17.71"/>
    <col customWidth="1" min="13" max="14" width="18.71"/>
    <col customWidth="1" min="15" max="16" width="17.43"/>
    <col customWidth="1" min="17" max="18" width="15.14"/>
    <col customWidth="1" min="19" max="20" width="15.71"/>
    <col customWidth="1" min="21" max="22" width="19.57"/>
    <col customWidth="1" min="23" max="24" width="16.86"/>
  </cols>
  <sheetData>
    <row r="1" ht="67.5" customHeight="1">
      <c r="A1" s="2" t="s">
        <v>1</v>
      </c>
      <c r="B1" s="2" t="s">
        <v>2</v>
      </c>
      <c r="C1" s="2" t="s">
        <v>3</v>
      </c>
      <c r="D1" s="1" t="s">
        <v>1451</v>
      </c>
      <c r="E1" s="10" t="s">
        <v>1452</v>
      </c>
      <c r="F1" s="1" t="s">
        <v>1453</v>
      </c>
      <c r="G1" s="1" t="s">
        <v>1454</v>
      </c>
      <c r="H1" s="2" t="s">
        <v>1455</v>
      </c>
      <c r="I1" s="1" t="s">
        <v>1456</v>
      </c>
      <c r="J1" s="1" t="s">
        <v>1470</v>
      </c>
      <c r="K1" s="1" t="s">
        <v>1457</v>
      </c>
      <c r="L1" s="1" t="s">
        <v>1471</v>
      </c>
      <c r="M1" s="1" t="s">
        <v>1458</v>
      </c>
      <c r="N1" s="1" t="s">
        <v>1472</v>
      </c>
      <c r="O1" s="1" t="s">
        <v>1459</v>
      </c>
      <c r="P1" s="1" t="s">
        <v>1473</v>
      </c>
      <c r="Q1" s="1" t="s">
        <v>1460</v>
      </c>
      <c r="R1" s="1" t="s">
        <v>1474</v>
      </c>
      <c r="S1" s="1" t="s">
        <v>1461</v>
      </c>
      <c r="T1" s="1" t="s">
        <v>1462</v>
      </c>
      <c r="U1" s="1" t="s">
        <v>1463</v>
      </c>
      <c r="V1" s="1" t="s">
        <v>1475</v>
      </c>
      <c r="W1" s="1" t="s">
        <v>1464</v>
      </c>
      <c r="X1" s="1" t="s">
        <v>1476</v>
      </c>
    </row>
    <row r="2">
      <c r="A2" s="7">
        <v>5.01001823E8</v>
      </c>
      <c r="B2" s="6" t="s">
        <v>5</v>
      </c>
      <c r="C2" s="6" t="s">
        <v>6</v>
      </c>
      <c r="D2" s="9">
        <v>6.0</v>
      </c>
      <c r="E2" s="9">
        <v>129.0</v>
      </c>
      <c r="F2" s="9">
        <v>192.0</v>
      </c>
      <c r="G2" s="9">
        <v>3.0</v>
      </c>
      <c r="H2" s="9" t="s">
        <v>1465</v>
      </c>
      <c r="I2" s="9">
        <v>20.0</v>
      </c>
      <c r="J2" s="9" t="str">
        <f t="array" ref="J2">LET(
    _xlpm.thresholds, XLOOKUP('2. Результаты'!$D2, Sections!$F$27:$F$47, Sections!$G$27:$I$47),
    XLOOKUP('2. Результаты'!$I2, _xlpm.thresholds, Sections!$G$26:$I$26, "Ниже базового", -1)
)</f>
        <v>Средний</v>
      </c>
      <c r="K2" s="9">
        <v>17.0</v>
      </c>
      <c r="L2" s="9" t="str">
        <f t="array" ref="L2">LET(
    _xlpm.thresholds, XLOOKUP('2. Результаты'!$D2, Sections!$P$27:$P$47, Sections!$Q$27:$S$47),
    XLOOKUP('2. Результаты'!$K2, _xlpm.thresholds, Sections!$Q$26:$S$26, "Ниже базового", -1)
)</f>
        <v>Высокий</v>
      </c>
      <c r="M2" s="9">
        <v>11.0</v>
      </c>
      <c r="N2" s="9" t="str">
        <f t="array" ref="N2">LET(
    _xlpm.thresholds, XLOOKUP('2. Результаты'!$D2, Sections!$K$27:$K$47, Sections!$L$27:$N$47),
    XLOOKUP('2. Результаты'!$M2, _xlpm.thresholds, Sections!$L$26:$N$26, "Ниже базового", -1)
)</f>
        <v>Базовый</v>
      </c>
      <c r="O2" s="9">
        <v>16.0</v>
      </c>
      <c r="P2" s="9" t="str">
        <f t="array" ref="P2">LET(
    _xlpm.thresholds, XLOOKUP('2. Результаты'!$D2, Sections!$P$3:$P$23, Sections!$Q$3:$S$23),
    XLOOKUP('2. Результаты'!$O2, _xlpm.thresholds, Sections!$Q$2:$S$2, "Ниже базового", -1)
)</f>
        <v>Средний</v>
      </c>
      <c r="Q2" s="9">
        <v>14.0</v>
      </c>
      <c r="R2" s="9" t="str">
        <f t="array" ref="R2">LET(
    _xlpm.thresholds, XLOOKUP('2. Результаты'!$D2, Sections!$F$3:$F$23, Sections!$G$3:$I$23),
    XLOOKUP('2. Результаты'!$Q2, _xlpm.thresholds, Sections!$G$2:$I$2, "Ниже базового", -1)
)</f>
        <v>Средний</v>
      </c>
      <c r="S2" s="9">
        <v>22.0</v>
      </c>
      <c r="T2" s="9" t="str">
        <f t="array" ref="T2">LET(
    _xlpm.thresholds, XLOOKUP('2. Результаты'!$D2, Sections!$A$3:$A$23, Sections!$B$3:$D$23),
    XLOOKUP('2. Результаты'!$S2, _xlpm.thresholds, Sections!$B$2:$D$2, "Ниже базового", -1)
)</f>
        <v>Базовый</v>
      </c>
      <c r="U2" s="9">
        <v>9.0</v>
      </c>
      <c r="V2" s="9" t="str">
        <f t="array" ref="V2">LET(
    _xlpm.thresholds, XLOOKUP('2. Результаты'!$D2, Sections!$A$27:$A$47, Sections!$B$27:$D$47),
    XLOOKUP('2. Результаты'!$U2, _xlpm.thresholds, Sections!$B$26:$D$26, "Ниже базового", -1)
)</f>
        <v>Средний</v>
      </c>
      <c r="W2" s="9">
        <v>20.0</v>
      </c>
      <c r="X2" s="9" t="str">
        <f t="array" ref="X2">LET(
    _xlpm.thresholds, XLOOKUP('2. Результаты'!$D2, Sections!$K$3:$K$23, Sections!$L$3:$N$23),
    XLOOKUP('2. Результаты'!$W2, _xlpm.thresholds, Sections!$L$2:$N$2, "Ниже базового", -1)
)</f>
        <v>Средний</v>
      </c>
    </row>
    <row r="3">
      <c r="A3" s="7">
        <v>5.01001781E8</v>
      </c>
      <c r="B3" s="6" t="s">
        <v>5</v>
      </c>
      <c r="C3" s="6" t="s">
        <v>7</v>
      </c>
      <c r="D3" s="9">
        <v>10.0</v>
      </c>
      <c r="E3" s="9">
        <v>138.0</v>
      </c>
      <c r="F3" s="9">
        <v>195.0</v>
      </c>
      <c r="G3" s="9">
        <v>3.0</v>
      </c>
      <c r="H3" s="9" t="s">
        <v>1465</v>
      </c>
      <c r="I3" s="9">
        <v>22.0</v>
      </c>
      <c r="J3" s="9" t="str">
        <f t="array" ref="J3">LET(
    _xlpm.thresholds, XLOOKUP('2. Результаты'!$D3, Sections!$F$27:$F$47, Sections!$G$27:$I$47),
    XLOOKUP('2. Результаты'!$I3, _xlpm.thresholds, Sections!$G$26:$I$26, "Ниже базового", -1)
)</f>
        <v>Средний</v>
      </c>
      <c r="K3" s="9">
        <v>15.0</v>
      </c>
      <c r="L3" s="9" t="str">
        <f t="array" ref="L3">LET(
    _xlpm.thresholds, XLOOKUP('2. Результаты'!$D3, Sections!$P$27:$P$47, Sections!$Q$27:$S$47),
    XLOOKUP('2. Результаты'!$K3, _xlpm.thresholds, Sections!$Q$26:$S$26, "Ниже базового", -1)
)</f>
        <v>Средний</v>
      </c>
      <c r="M3" s="9">
        <v>11.0</v>
      </c>
      <c r="N3" s="9" t="str">
        <f t="array" ref="N3">LET(
    _xlpm.thresholds, XLOOKUP('2. Результаты'!$D3, Sections!$K$27:$K$47, Sections!$L$27:$N$47),
    XLOOKUP('2. Результаты'!$M3, _xlpm.thresholds, Sections!$L$26:$N$26, "Ниже базового", -1)
)</f>
        <v>Базовый</v>
      </c>
      <c r="O3" s="9">
        <v>17.0</v>
      </c>
      <c r="P3" s="9" t="str">
        <f t="array" ref="P3">LET(
    _xlpm.thresholds, XLOOKUP('2. Результаты'!$D3, Sections!$P$3:$P$23, Sections!$Q$3:$S$23),
    XLOOKUP('2. Результаты'!$O3, _xlpm.thresholds, Sections!$Q$2:$S$2, "Ниже базового", -1)
)</f>
        <v>Средний</v>
      </c>
      <c r="Q3" s="9">
        <v>16.0</v>
      </c>
      <c r="R3" s="9" t="str">
        <f t="array" ref="R3">LET(
    _xlpm.thresholds, XLOOKUP('2. Результаты'!$D3, Sections!$F$3:$F$23, Sections!$G$3:$I$23),
    XLOOKUP('2. Результаты'!$Q3, _xlpm.thresholds, Sections!$G$2:$I$2, "Ниже базового", -1)
)</f>
        <v>Средний</v>
      </c>
      <c r="S3" s="9">
        <v>25.0</v>
      </c>
      <c r="T3" s="9" t="str">
        <f t="array" ref="T3">LET(
    _xlpm.thresholds, XLOOKUP('2. Результаты'!$D3, Sections!$A$3:$A$23, Sections!$B$3:$D$23),
    XLOOKUP('2. Результаты'!$S3, _xlpm.thresholds, Sections!$B$2:$D$2, "Ниже базового", -1)
)</f>
        <v>Средний</v>
      </c>
      <c r="U3" s="9">
        <v>9.0</v>
      </c>
      <c r="V3" s="9" t="str">
        <f t="array" ref="V3">LET(
    _xlpm.thresholds, XLOOKUP('2. Результаты'!$D3, Sections!$A$27:$A$47, Sections!$B$27:$D$47),
    XLOOKUP('2. Результаты'!$U3, _xlpm.thresholds, Sections!$B$26:$D$26, "Ниже базового", -1)
)</f>
        <v>Средний</v>
      </c>
      <c r="W3" s="9">
        <v>23.0</v>
      </c>
      <c r="X3" s="9" t="str">
        <f t="array" ref="X3">LET(
    _xlpm.thresholds, XLOOKUP('2. Результаты'!$D3, Sections!$K$3:$K$23, Sections!$L$3:$N$23),
    XLOOKUP('2. Результаты'!$W3, _xlpm.thresholds, Sections!$L$2:$N$2, "Ниже базового", -1)
)</f>
        <v>Средний</v>
      </c>
    </row>
    <row r="4">
      <c r="A4" s="7">
        <v>5.01001809E8</v>
      </c>
      <c r="B4" s="6" t="s">
        <v>5</v>
      </c>
      <c r="C4" s="6" t="s">
        <v>8</v>
      </c>
      <c r="D4" s="9">
        <v>6.0</v>
      </c>
      <c r="E4" s="9">
        <v>126.0</v>
      </c>
      <c r="F4" s="9">
        <v>192.0</v>
      </c>
      <c r="G4" s="9">
        <v>3.0</v>
      </c>
      <c r="H4" s="9" t="s">
        <v>1465</v>
      </c>
      <c r="I4" s="9">
        <v>25.0</v>
      </c>
      <c r="J4" s="9" t="str">
        <f t="array" ref="J4">LET(
    _xlpm.thresholds, XLOOKUP('2. Результаты'!$D4, Sections!$F$27:$F$47, Sections!$G$27:$I$47),
    XLOOKUP('2. Результаты'!$I4, _xlpm.thresholds, Sections!$G$26:$I$26, "Ниже базового", -1)
)</f>
        <v>Средний</v>
      </c>
      <c r="K4" s="9">
        <v>16.0</v>
      </c>
      <c r="L4" s="9" t="str">
        <f t="array" ref="L4">LET(
    _xlpm.thresholds, XLOOKUP('2. Результаты'!$D4, Sections!$P$27:$P$47, Sections!$Q$27:$S$47),
    XLOOKUP('2. Результаты'!$K4, _xlpm.thresholds, Sections!$Q$26:$S$26, "Ниже базового", -1)
)</f>
        <v>Высокий</v>
      </c>
      <c r="M4" s="9">
        <v>9.0</v>
      </c>
      <c r="N4" s="9" t="str">
        <f t="array" ref="N4">LET(
    _xlpm.thresholds, XLOOKUP('2. Результаты'!$D4, Sections!$K$27:$K$47, Sections!$L$27:$N$47),
    XLOOKUP('2. Результаты'!$M4, _xlpm.thresholds, Sections!$L$26:$N$26, "Ниже базового", -1)
)</f>
        <v>Базовый</v>
      </c>
      <c r="O4" s="9">
        <v>16.0</v>
      </c>
      <c r="P4" s="9" t="str">
        <f t="array" ref="P4">LET(
    _xlpm.thresholds, XLOOKUP('2. Результаты'!$D4, Sections!$P$3:$P$23, Sections!$Q$3:$S$23),
    XLOOKUP('2. Результаты'!$O4, _xlpm.thresholds, Sections!$Q$2:$S$2, "Ниже базового", -1)
)</f>
        <v>Средний</v>
      </c>
      <c r="Q4" s="9">
        <v>12.0</v>
      </c>
      <c r="R4" s="9" t="str">
        <f t="array" ref="R4">LET(
    _xlpm.thresholds, XLOOKUP('2. Результаты'!$D4, Sections!$F$3:$F$23, Sections!$G$3:$I$23),
    XLOOKUP('2. Результаты'!$Q4, _xlpm.thresholds, Sections!$G$2:$I$2, "Ниже базового", -1)
)</f>
        <v>Базовый</v>
      </c>
      <c r="S4" s="9">
        <v>20.0</v>
      </c>
      <c r="T4" s="9" t="str">
        <f t="array" ref="T4">LET(
    _xlpm.thresholds, XLOOKUP('2. Результаты'!$D4, Sections!$A$3:$A$23, Sections!$B$3:$D$23),
    XLOOKUP('2. Результаты'!$S4, _xlpm.thresholds, Sections!$B$2:$D$2, "Ниже базового", -1)
)</f>
        <v>Базовый</v>
      </c>
      <c r="U4" s="9">
        <v>8.0</v>
      </c>
      <c r="V4" s="9" t="str">
        <f t="array" ref="V4">LET(
    _xlpm.thresholds, XLOOKUP('2. Результаты'!$D4, Sections!$A$27:$A$47, Sections!$B$27:$D$47),
    XLOOKUP('2. Результаты'!$U4, _xlpm.thresholds, Sections!$B$26:$D$26, "Ниже базового", -1)
)</f>
        <v>Средний</v>
      </c>
      <c r="W4" s="9">
        <v>20.0</v>
      </c>
      <c r="X4" s="9" t="str">
        <f t="array" ref="X4">LET(
    _xlpm.thresholds, XLOOKUP('2. Результаты'!$D4, Sections!$K$3:$K$23, Sections!$L$3:$N$23),
    XLOOKUP('2. Результаты'!$W4, _xlpm.thresholds, Sections!$L$2:$N$2, "Ниже базового", -1)
)</f>
        <v>Средний</v>
      </c>
    </row>
    <row r="5">
      <c r="A5" s="7">
        <v>5.0100183E8</v>
      </c>
      <c r="B5" s="6" t="s">
        <v>5</v>
      </c>
      <c r="C5" s="6" t="s">
        <v>9</v>
      </c>
      <c r="D5" s="9">
        <v>1.0</v>
      </c>
      <c r="E5" s="9">
        <v>155.0</v>
      </c>
      <c r="F5" s="9">
        <v>213.0</v>
      </c>
      <c r="G5" s="9">
        <v>3.0</v>
      </c>
      <c r="H5" s="9" t="s">
        <v>1465</v>
      </c>
      <c r="I5" s="9">
        <v>25.0</v>
      </c>
      <c r="J5" s="9" t="str">
        <f t="array" ref="J5">LET(
    _xlpm.thresholds, XLOOKUP('2. Результаты'!$D5, Sections!$F$27:$F$47, Sections!$G$27:$I$47),
    XLOOKUP('2. Результаты'!$I5, _xlpm.thresholds, Sections!$G$26:$I$26, "Ниже базового", -1)
)</f>
        <v>Средний</v>
      </c>
      <c r="K5" s="9">
        <v>16.0</v>
      </c>
      <c r="L5" s="9" t="str">
        <f t="array" ref="L5">LET(
    _xlpm.thresholds, XLOOKUP('2. Результаты'!$D5, Sections!$P$27:$P$47, Sections!$Q$27:$S$47),
    XLOOKUP('2. Результаты'!$K5, _xlpm.thresholds, Sections!$Q$26:$S$26, "Ниже базового", -1)
)</f>
        <v>Высокий</v>
      </c>
      <c r="M5" s="9">
        <v>12.0</v>
      </c>
      <c r="N5" s="9" t="str">
        <f t="array" ref="N5">LET(
    _xlpm.thresholds, XLOOKUP('2. Результаты'!$D5, Sections!$K$27:$K$47, Sections!$L$27:$N$47),
    XLOOKUP('2. Результаты'!$M5, _xlpm.thresholds, Sections!$L$26:$N$26, "Ниже базового", -1)
)</f>
        <v>Базовый</v>
      </c>
      <c r="O5" s="9">
        <v>18.0</v>
      </c>
      <c r="P5" s="9" t="str">
        <f t="array" ref="P5">LET(
    _xlpm.thresholds, XLOOKUP('2. Результаты'!$D5, Sections!$P$3:$P$23, Sections!$Q$3:$S$23),
    XLOOKUP('2. Результаты'!$O5, _xlpm.thresholds, Sections!$Q$2:$S$2, "Ниже базового", -1)
)</f>
        <v>Средний</v>
      </c>
      <c r="Q5" s="9">
        <v>17.0</v>
      </c>
      <c r="R5" s="9" t="str">
        <f t="array" ref="R5">LET(
    _xlpm.thresholds, XLOOKUP('2. Результаты'!$D5, Sections!$F$3:$F$23, Sections!$G$3:$I$23),
    XLOOKUP('2. Результаты'!$Q5, _xlpm.thresholds, Sections!$G$2:$I$2, "Ниже базового", -1)
)</f>
        <v>Средний</v>
      </c>
      <c r="S5" s="9">
        <v>37.0</v>
      </c>
      <c r="T5" s="9" t="str">
        <f t="array" ref="T5">LET(
    _xlpm.thresholds, XLOOKUP('2. Результаты'!$D5, Sections!$A$3:$A$23, Sections!$B$3:$D$23),
    XLOOKUP('2. Результаты'!$S5, _xlpm.thresholds, Sections!$B$2:$D$2, "Ниже базового", -1)
)</f>
        <v>Средний</v>
      </c>
      <c r="U5" s="9">
        <v>10.0</v>
      </c>
      <c r="V5" s="9" t="str">
        <f t="array" ref="V5">LET(
    _xlpm.thresholds, XLOOKUP('2. Результаты'!$D5, Sections!$A$27:$A$47, Sections!$B$27:$D$47),
    XLOOKUP('2. Результаты'!$U5, _xlpm.thresholds, Sections!$B$26:$D$26, "Ниже базового", -1)
)</f>
        <v>Средний</v>
      </c>
      <c r="W5" s="9">
        <v>20.0</v>
      </c>
      <c r="X5" s="9" t="str">
        <f t="array" ref="X5">LET(
    _xlpm.thresholds, XLOOKUP('2. Результаты'!$D5, Sections!$K$3:$K$23, Sections!$L$3:$N$23),
    XLOOKUP('2. Результаты'!$W5, _xlpm.thresholds, Sections!$L$2:$N$2, "Ниже базового", -1)
)</f>
        <v>Средний</v>
      </c>
    </row>
    <row r="6">
      <c r="A6" s="7">
        <v>5.01001848E8</v>
      </c>
      <c r="B6" s="6" t="s">
        <v>5</v>
      </c>
      <c r="C6" s="6" t="s">
        <v>10</v>
      </c>
      <c r="D6" s="9">
        <v>6.0</v>
      </c>
      <c r="E6" s="9">
        <v>146.0</v>
      </c>
      <c r="F6" s="9">
        <v>192.0</v>
      </c>
      <c r="G6" s="9">
        <v>3.0</v>
      </c>
      <c r="H6" s="9" t="s">
        <v>1465</v>
      </c>
      <c r="I6" s="9">
        <v>25.0</v>
      </c>
      <c r="J6" s="9" t="str">
        <f t="array" ref="J6">LET(
    _xlpm.thresholds, XLOOKUP('2. Результаты'!$D6, Sections!$F$27:$F$47, Sections!$G$27:$I$47),
    XLOOKUP('2. Результаты'!$I6, _xlpm.thresholds, Sections!$G$26:$I$26, "Ниже базового", -1)
)</f>
        <v>Средний</v>
      </c>
      <c r="K6" s="9">
        <v>15.0</v>
      </c>
      <c r="L6" s="9" t="str">
        <f t="array" ref="L6">LET(
    _xlpm.thresholds, XLOOKUP('2. Результаты'!$D6, Sections!$P$27:$P$47, Sections!$Q$27:$S$47),
    XLOOKUP('2. Результаты'!$K6, _xlpm.thresholds, Sections!$Q$26:$S$26, "Ниже базового", -1)
)</f>
        <v>Средний</v>
      </c>
      <c r="M6" s="9">
        <v>13.0</v>
      </c>
      <c r="N6" s="9" t="str">
        <f t="array" ref="N6">LET(
    _xlpm.thresholds, XLOOKUP('2. Результаты'!$D6, Sections!$K$27:$K$47, Sections!$L$27:$N$47),
    XLOOKUP('2. Результаты'!$M6, _xlpm.thresholds, Sections!$L$26:$N$26, "Ниже базового", -1)
)</f>
        <v>Средний</v>
      </c>
      <c r="O6" s="9">
        <v>18.0</v>
      </c>
      <c r="P6" s="9" t="str">
        <f t="array" ref="P6">LET(
    _xlpm.thresholds, XLOOKUP('2. Результаты'!$D6, Sections!$P$3:$P$23, Sections!$Q$3:$S$23),
    XLOOKUP('2. Результаты'!$O6, _xlpm.thresholds, Sections!$Q$2:$S$2, "Ниже базового", -1)
)</f>
        <v>Средний</v>
      </c>
      <c r="Q6" s="9">
        <v>19.0</v>
      </c>
      <c r="R6" s="9" t="str">
        <f t="array" ref="R6">LET(
    _xlpm.thresholds, XLOOKUP('2. Результаты'!$D6, Sections!$F$3:$F$23, Sections!$G$3:$I$23),
    XLOOKUP('2. Результаты'!$Q6, _xlpm.thresholds, Sections!$G$2:$I$2, "Ниже базового", -1)
)</f>
        <v>Средний</v>
      </c>
      <c r="S6" s="9">
        <v>25.0</v>
      </c>
      <c r="T6" s="9" t="str">
        <f t="array" ref="T6">LET(
    _xlpm.thresholds, XLOOKUP('2. Результаты'!$D6, Sections!$A$3:$A$23, Sections!$B$3:$D$23),
    XLOOKUP('2. Результаты'!$S6, _xlpm.thresholds, Sections!$B$2:$D$2, "Ниже базового", -1)
)</f>
        <v>Средний</v>
      </c>
      <c r="U6" s="9">
        <v>10.0</v>
      </c>
      <c r="V6" s="9" t="str">
        <f t="array" ref="V6">LET(
    _xlpm.thresholds, XLOOKUP('2. Результаты'!$D6, Sections!$A$27:$A$47, Sections!$B$27:$D$47),
    XLOOKUP('2. Результаты'!$U6, _xlpm.thresholds, Sections!$B$26:$D$26, "Ниже базового", -1)
)</f>
        <v>Средний</v>
      </c>
      <c r="W6" s="9">
        <v>21.0</v>
      </c>
      <c r="X6" s="9" t="str">
        <f t="array" ref="X6">LET(
    _xlpm.thresholds, XLOOKUP('2. Результаты'!$D6, Sections!$K$3:$K$23, Sections!$L$3:$N$23),
    XLOOKUP('2. Результаты'!$W6, _xlpm.thresholds, Sections!$L$2:$N$2, "Ниже базового", -1)
)</f>
        <v>Средний</v>
      </c>
    </row>
    <row r="7">
      <c r="A7" s="7">
        <v>5.01001887E8</v>
      </c>
      <c r="B7" s="6" t="s">
        <v>5</v>
      </c>
      <c r="C7" s="6" t="s">
        <v>11</v>
      </c>
      <c r="D7" s="9">
        <v>2.0</v>
      </c>
      <c r="E7" s="9">
        <v>144.0</v>
      </c>
      <c r="F7" s="9">
        <v>197.0</v>
      </c>
      <c r="G7" s="9">
        <v>3.0</v>
      </c>
      <c r="H7" s="9" t="s">
        <v>1465</v>
      </c>
      <c r="I7" s="9">
        <v>24.0</v>
      </c>
      <c r="J7" s="9" t="str">
        <f t="array" ref="J7">LET(
    _xlpm.thresholds, XLOOKUP('2. Результаты'!$D7, Sections!$F$27:$F$47, Sections!$G$27:$I$47),
    XLOOKUP('2. Результаты'!$I7, _xlpm.thresholds, Sections!$G$26:$I$26, "Ниже базового", -1)
)</f>
        <v>Средний</v>
      </c>
      <c r="K7" s="9">
        <v>16.0</v>
      </c>
      <c r="L7" s="9" t="str">
        <f t="array" ref="L7">LET(
    _xlpm.thresholds, XLOOKUP('2. Результаты'!$D7, Sections!$P$27:$P$47, Sections!$Q$27:$S$47),
    XLOOKUP('2. Результаты'!$K7, _xlpm.thresholds, Sections!$Q$26:$S$26, "Ниже базового", -1)
)</f>
        <v>Высокий</v>
      </c>
      <c r="M7" s="9">
        <v>13.0</v>
      </c>
      <c r="N7" s="9" t="str">
        <f t="array" ref="N7">LET(
    _xlpm.thresholds, XLOOKUP('2. Результаты'!$D7, Sections!$K$27:$K$47, Sections!$L$27:$N$47),
    XLOOKUP('2. Результаты'!$M7, _xlpm.thresholds, Sections!$L$26:$N$26, "Ниже базового", -1)
)</f>
        <v>Средний</v>
      </c>
      <c r="O7" s="9">
        <v>19.0</v>
      </c>
      <c r="P7" s="9" t="str">
        <f t="array" ref="P7">LET(
    _xlpm.thresholds, XLOOKUP('2. Результаты'!$D7, Sections!$P$3:$P$23, Sections!$Q$3:$S$23),
    XLOOKUP('2. Результаты'!$O7, _xlpm.thresholds, Sections!$Q$2:$S$2, "Ниже базового", -1)
)</f>
        <v>Средний</v>
      </c>
      <c r="Q7" s="9">
        <v>17.0</v>
      </c>
      <c r="R7" s="9" t="str">
        <f t="array" ref="R7">LET(
    _xlpm.thresholds, XLOOKUP('2. Результаты'!$D7, Sections!$F$3:$F$23, Sections!$G$3:$I$23),
    XLOOKUP('2. Результаты'!$Q7, _xlpm.thresholds, Sections!$G$2:$I$2, "Ниже базового", -1)
)</f>
        <v>Средний</v>
      </c>
      <c r="S7" s="9">
        <v>25.0</v>
      </c>
      <c r="T7" s="9" t="str">
        <f t="array" ref="T7">LET(
    _xlpm.thresholds, XLOOKUP('2. Результаты'!$D7, Sections!$A$3:$A$23, Sections!$B$3:$D$23),
    XLOOKUP('2. Результаты'!$S7, _xlpm.thresholds, Sections!$B$2:$D$2, "Ниже базового", -1)
)</f>
        <v>Средний</v>
      </c>
      <c r="U7" s="9">
        <v>9.0</v>
      </c>
      <c r="V7" s="9" t="str">
        <f t="array" ref="V7">LET(
    _xlpm.thresholds, XLOOKUP('2. Результаты'!$D7, Sections!$A$27:$A$47, Sections!$B$27:$D$47),
    XLOOKUP('2. Результаты'!$U7, _xlpm.thresholds, Sections!$B$26:$D$26, "Ниже базового", -1)
)</f>
        <v>Средний</v>
      </c>
      <c r="W7" s="9">
        <v>21.0</v>
      </c>
      <c r="X7" s="9" t="str">
        <f t="array" ref="X7">LET(
    _xlpm.thresholds, XLOOKUP('2. Результаты'!$D7, Sections!$K$3:$K$23, Sections!$L$3:$N$23),
    XLOOKUP('2. Результаты'!$W7, _xlpm.thresholds, Sections!$L$2:$N$2, "Ниже базового", -1)
)</f>
        <v>Средний</v>
      </c>
    </row>
    <row r="8">
      <c r="A8" s="7">
        <v>5.01001911E8</v>
      </c>
      <c r="B8" s="6" t="s">
        <v>5</v>
      </c>
      <c r="C8" s="6" t="s">
        <v>12</v>
      </c>
      <c r="D8" s="9">
        <v>2.0</v>
      </c>
      <c r="E8" s="9">
        <v>160.0</v>
      </c>
      <c r="F8" s="9">
        <v>197.0</v>
      </c>
      <c r="G8" s="9">
        <v>3.0</v>
      </c>
      <c r="H8" s="9" t="s">
        <v>1465</v>
      </c>
      <c r="I8" s="9">
        <v>27.0</v>
      </c>
      <c r="J8" s="9" t="str">
        <f t="array" ref="J8">LET(
    _xlpm.thresholds, XLOOKUP('2. Результаты'!$D8, Sections!$F$27:$F$47, Sections!$G$27:$I$47),
    XLOOKUP('2. Результаты'!$I8, _xlpm.thresholds, Sections!$G$26:$I$26, "Ниже базового", -1)
)</f>
        <v>Высокий</v>
      </c>
      <c r="K8" s="9">
        <v>17.0</v>
      </c>
      <c r="L8" s="9" t="str">
        <f t="array" ref="L8">LET(
    _xlpm.thresholds, XLOOKUP('2. Результаты'!$D8, Sections!$P$27:$P$47, Sections!$Q$27:$S$47),
    XLOOKUP('2. Результаты'!$K8, _xlpm.thresholds, Sections!$Q$26:$S$26, "Ниже базового", -1)
)</f>
        <v>Высокий</v>
      </c>
      <c r="M8" s="9">
        <v>14.0</v>
      </c>
      <c r="N8" s="9" t="str">
        <f t="array" ref="N8">LET(
    _xlpm.thresholds, XLOOKUP('2. Результаты'!$D8, Sections!$K$27:$K$47, Sections!$L$27:$N$47),
    XLOOKUP('2. Результаты'!$M8, _xlpm.thresholds, Sections!$L$26:$N$26, "Ниже базового", -1)
)</f>
        <v>Средний</v>
      </c>
      <c r="O8" s="9">
        <v>21.0</v>
      </c>
      <c r="P8" s="9" t="str">
        <f t="array" ref="P8">LET(
    _xlpm.thresholds, XLOOKUP('2. Результаты'!$D8, Sections!$P$3:$P$23, Sections!$Q$3:$S$23),
    XLOOKUP('2. Результаты'!$O8, _xlpm.thresholds, Sections!$Q$2:$S$2, "Ниже базового", -1)
)</f>
        <v>Высокий</v>
      </c>
      <c r="Q8" s="9">
        <v>20.0</v>
      </c>
      <c r="R8" s="9" t="str">
        <f t="array" ref="R8">LET(
    _xlpm.thresholds, XLOOKUP('2. Результаты'!$D8, Sections!$F$3:$F$23, Sections!$G$3:$I$23),
    XLOOKUP('2. Результаты'!$Q8, _xlpm.thresholds, Sections!$G$2:$I$2, "Ниже базового", -1)
)</f>
        <v>Высокий</v>
      </c>
      <c r="S8" s="9">
        <v>25.0</v>
      </c>
      <c r="T8" s="9" t="str">
        <f t="array" ref="T8">LET(
    _xlpm.thresholds, XLOOKUP('2. Результаты'!$D8, Sections!$A$3:$A$23, Sections!$B$3:$D$23),
    XLOOKUP('2. Результаты'!$S8, _xlpm.thresholds, Sections!$B$2:$D$2, "Ниже базового", -1)
)</f>
        <v>Средний</v>
      </c>
      <c r="U8" s="9">
        <v>11.0</v>
      </c>
      <c r="V8" s="9" t="str">
        <f t="array" ref="V8">LET(
    _xlpm.thresholds, XLOOKUP('2. Результаты'!$D8, Sections!$A$27:$A$47, Sections!$B$27:$D$47),
    XLOOKUP('2. Результаты'!$U8, _xlpm.thresholds, Sections!$B$26:$D$26, "Ниже базового", -1)
)</f>
        <v>Средний</v>
      </c>
      <c r="W8" s="9">
        <v>25.0</v>
      </c>
      <c r="X8" s="9" t="str">
        <f t="array" ref="X8">LET(
    _xlpm.thresholds, XLOOKUP('2. Результаты'!$D8, Sections!$K$3:$K$23, Sections!$L$3:$N$23),
    XLOOKUP('2. Результаты'!$W8, _xlpm.thresholds, Sections!$L$2:$N$2, "Ниже базового", -1)
)</f>
        <v>Высокий</v>
      </c>
    </row>
    <row r="9">
      <c r="A9" s="7">
        <v>5.01001816E8</v>
      </c>
      <c r="B9" s="6" t="s">
        <v>5</v>
      </c>
      <c r="C9" s="6" t="s">
        <v>13</v>
      </c>
      <c r="D9" s="9">
        <v>2.0</v>
      </c>
      <c r="E9" s="9">
        <v>145.0</v>
      </c>
      <c r="F9" s="9">
        <v>197.0</v>
      </c>
      <c r="G9" s="9">
        <v>3.0</v>
      </c>
      <c r="H9" s="9" t="s">
        <v>1465</v>
      </c>
      <c r="I9" s="9">
        <v>24.0</v>
      </c>
      <c r="J9" s="9" t="str">
        <f t="array" ref="J9">LET(
    _xlpm.thresholds, XLOOKUP('2. Результаты'!$D9, Sections!$F$27:$F$47, Sections!$G$27:$I$47),
    XLOOKUP('2. Результаты'!$I9, _xlpm.thresholds, Sections!$G$26:$I$26, "Ниже базового", -1)
)</f>
        <v>Средний</v>
      </c>
      <c r="K9" s="9">
        <v>16.0</v>
      </c>
      <c r="L9" s="9" t="str">
        <f t="array" ref="L9">LET(
    _xlpm.thresholds, XLOOKUP('2. Результаты'!$D9, Sections!$P$27:$P$47, Sections!$Q$27:$S$47),
    XLOOKUP('2. Результаты'!$K9, _xlpm.thresholds, Sections!$Q$26:$S$26, "Ниже базового", -1)
)</f>
        <v>Высокий</v>
      </c>
      <c r="M9" s="9">
        <v>13.0</v>
      </c>
      <c r="N9" s="9" t="str">
        <f t="array" ref="N9">LET(
    _xlpm.thresholds, XLOOKUP('2. Результаты'!$D9, Sections!$K$27:$K$47, Sections!$L$27:$N$47),
    XLOOKUP('2. Результаты'!$M9, _xlpm.thresholds, Sections!$L$26:$N$26, "Ниже базового", -1)
)</f>
        <v>Средний</v>
      </c>
      <c r="O9" s="9">
        <v>19.0</v>
      </c>
      <c r="P9" s="9" t="str">
        <f t="array" ref="P9">LET(
    _xlpm.thresholds, XLOOKUP('2. Результаты'!$D9, Sections!$P$3:$P$23, Sections!$Q$3:$S$23),
    XLOOKUP('2. Результаты'!$O9, _xlpm.thresholds, Sections!$Q$2:$S$2, "Ниже базового", -1)
)</f>
        <v>Средний</v>
      </c>
      <c r="Q9" s="9">
        <v>15.0</v>
      </c>
      <c r="R9" s="9" t="str">
        <f t="array" ref="R9">LET(
    _xlpm.thresholds, XLOOKUP('2. Результаты'!$D9, Sections!$F$3:$F$23, Sections!$G$3:$I$23),
    XLOOKUP('2. Результаты'!$Q9, _xlpm.thresholds, Sections!$G$2:$I$2, "Ниже базового", -1)
)</f>
        <v>Средний</v>
      </c>
      <c r="S9" s="9">
        <v>23.0</v>
      </c>
      <c r="T9" s="9" t="str">
        <f t="array" ref="T9">LET(
    _xlpm.thresholds, XLOOKUP('2. Результаты'!$D9, Sections!$A$3:$A$23, Sections!$B$3:$D$23),
    XLOOKUP('2. Результаты'!$S9, _xlpm.thresholds, Sections!$B$2:$D$2, "Ниже базового", -1)
)</f>
        <v>Средний</v>
      </c>
      <c r="U9" s="9">
        <v>12.0</v>
      </c>
      <c r="V9" s="9" t="str">
        <f t="array" ref="V9">LET(
    _xlpm.thresholds, XLOOKUP('2. Результаты'!$D9, Sections!$A$27:$A$47, Sections!$B$27:$D$47),
    XLOOKUP('2. Результаты'!$U9, _xlpm.thresholds, Sections!$B$26:$D$26, "Ниже базового", -1)
)</f>
        <v>Высокий</v>
      </c>
      <c r="W9" s="9">
        <v>23.0</v>
      </c>
      <c r="X9" s="9" t="str">
        <f t="array" ref="X9">LET(
    _xlpm.thresholds, XLOOKUP('2. Результаты'!$D9, Sections!$K$3:$K$23, Sections!$L$3:$N$23),
    XLOOKUP('2. Результаты'!$W9, _xlpm.thresholds, Sections!$L$2:$N$2, "Ниже базового", -1)
)</f>
        <v>Средний</v>
      </c>
    </row>
    <row r="10">
      <c r="A10" s="7">
        <v>5.01001774E8</v>
      </c>
      <c r="B10" s="6" t="s">
        <v>5</v>
      </c>
      <c r="C10" s="6" t="s">
        <v>14</v>
      </c>
      <c r="D10" s="9">
        <v>1.0</v>
      </c>
      <c r="E10" s="9">
        <v>146.0</v>
      </c>
      <c r="F10" s="9">
        <v>213.0</v>
      </c>
      <c r="G10" s="9">
        <v>3.0</v>
      </c>
      <c r="H10" s="9" t="s">
        <v>1465</v>
      </c>
      <c r="I10" s="9">
        <v>24.0</v>
      </c>
      <c r="J10" s="9" t="str">
        <f t="array" ref="J10">LET(
    _xlpm.thresholds, XLOOKUP('2. Результаты'!$D10, Sections!$F$27:$F$47, Sections!$G$27:$I$47),
    XLOOKUP('2. Результаты'!$I10, _xlpm.thresholds, Sections!$G$26:$I$26, "Ниже базового", -1)
)</f>
        <v>Средний</v>
      </c>
      <c r="K10" s="9">
        <v>15.0</v>
      </c>
      <c r="L10" s="9" t="str">
        <f t="array" ref="L10">LET(
    _xlpm.thresholds, XLOOKUP('2. Результаты'!$D10, Sections!$P$27:$P$47, Sections!$Q$27:$S$47),
    XLOOKUP('2. Результаты'!$K10, _xlpm.thresholds, Sections!$Q$26:$S$26, "Ниже базового", -1)
)</f>
        <v>Средний</v>
      </c>
      <c r="M10" s="9">
        <v>12.0</v>
      </c>
      <c r="N10" s="9" t="str">
        <f t="array" ref="N10">LET(
    _xlpm.thresholds, XLOOKUP('2. Результаты'!$D10, Sections!$K$27:$K$47, Sections!$L$27:$N$47),
    XLOOKUP('2. Результаты'!$M10, _xlpm.thresholds, Sections!$L$26:$N$26, "Ниже базового", -1)
)</f>
        <v>Базовый</v>
      </c>
      <c r="O10" s="9">
        <v>18.0</v>
      </c>
      <c r="P10" s="9" t="str">
        <f t="array" ref="P10">LET(
    _xlpm.thresholds, XLOOKUP('2. Результаты'!$D10, Sections!$P$3:$P$23, Sections!$Q$3:$S$23),
    XLOOKUP('2. Результаты'!$O10, _xlpm.thresholds, Sections!$Q$2:$S$2, "Ниже базового", -1)
)</f>
        <v>Средний</v>
      </c>
      <c r="Q10" s="9">
        <v>16.0</v>
      </c>
      <c r="R10" s="9" t="str">
        <f t="array" ref="R10">LET(
    _xlpm.thresholds, XLOOKUP('2. Результаты'!$D10, Sections!$F$3:$F$23, Sections!$G$3:$I$23),
    XLOOKUP('2. Результаты'!$Q10, _xlpm.thresholds, Sections!$G$2:$I$2, "Ниже базового", -1)
)</f>
        <v>Средний</v>
      </c>
      <c r="S10" s="9">
        <v>31.0</v>
      </c>
      <c r="T10" s="9" t="str">
        <f t="array" ref="T10">LET(
    _xlpm.thresholds, XLOOKUP('2. Результаты'!$D10, Sections!$A$3:$A$23, Sections!$B$3:$D$23),
    XLOOKUP('2. Результаты'!$S10, _xlpm.thresholds, Sections!$B$2:$D$2, "Ниже базового", -1)
)</f>
        <v>Средний</v>
      </c>
      <c r="U10" s="9">
        <v>10.0</v>
      </c>
      <c r="V10" s="9" t="str">
        <f t="array" ref="V10">LET(
    _xlpm.thresholds, XLOOKUP('2. Результаты'!$D10, Sections!$A$27:$A$47, Sections!$B$27:$D$47),
    XLOOKUP('2. Результаты'!$U10, _xlpm.thresholds, Sections!$B$26:$D$26, "Ниже базового", -1)
)</f>
        <v>Средний</v>
      </c>
      <c r="W10" s="9">
        <v>20.0</v>
      </c>
      <c r="X10" s="9" t="str">
        <f t="array" ref="X10">LET(
    _xlpm.thresholds, XLOOKUP('2. Результаты'!$D10, Sections!$K$3:$K$23, Sections!$L$3:$N$23),
    XLOOKUP('2. Результаты'!$W10, _xlpm.thresholds, Sections!$L$2:$N$2, "Ниже базового", -1)
)</f>
        <v>Средний</v>
      </c>
    </row>
    <row r="11">
      <c r="A11" s="7">
        <v>5.01001799E8</v>
      </c>
      <c r="B11" s="6" t="s">
        <v>5</v>
      </c>
      <c r="C11" s="6" t="s">
        <v>15</v>
      </c>
      <c r="D11" s="9">
        <v>2.0</v>
      </c>
      <c r="E11" s="9">
        <v>166.0</v>
      </c>
      <c r="F11" s="9">
        <v>197.0</v>
      </c>
      <c r="G11" s="9">
        <v>4.0</v>
      </c>
      <c r="H11" s="9" t="s">
        <v>1466</v>
      </c>
      <c r="I11" s="9">
        <v>27.0</v>
      </c>
      <c r="J11" s="9" t="str">
        <f t="array" ref="J11">LET(
    _xlpm.thresholds, XLOOKUP('2. Результаты'!$D11, Sections!$F$27:$F$47, Sections!$G$27:$I$47),
    XLOOKUP('2. Результаты'!$I11, _xlpm.thresholds, Sections!$G$26:$I$26, "Ниже базового", -1)
)</f>
        <v>Высокий</v>
      </c>
      <c r="K11" s="9">
        <v>16.0</v>
      </c>
      <c r="L11" s="9" t="str">
        <f t="array" ref="L11">LET(
    _xlpm.thresholds, XLOOKUP('2. Результаты'!$D11, Sections!$P$27:$P$47, Sections!$Q$27:$S$47),
    XLOOKUP('2. Результаты'!$K11, _xlpm.thresholds, Sections!$Q$26:$S$26, "Ниже базового", -1)
)</f>
        <v>Высокий</v>
      </c>
      <c r="M11" s="9">
        <v>16.0</v>
      </c>
      <c r="N11" s="9" t="str">
        <f t="array" ref="N11">LET(
    _xlpm.thresholds, XLOOKUP('2. Результаты'!$D11, Sections!$K$27:$K$47, Sections!$L$27:$N$47),
    XLOOKUP('2. Результаты'!$M11, _xlpm.thresholds, Sections!$L$26:$N$26, "Ниже базового", -1)
)</f>
        <v>Высокий</v>
      </c>
      <c r="O11" s="9">
        <v>20.0</v>
      </c>
      <c r="P11" s="9" t="str">
        <f t="array" ref="P11">LET(
    _xlpm.thresholds, XLOOKUP('2. Результаты'!$D11, Sections!$P$3:$P$23, Sections!$Q$3:$S$23),
    XLOOKUP('2. Результаты'!$O11, _xlpm.thresholds, Sections!$Q$2:$S$2, "Ниже базового", -1)
)</f>
        <v>Высокий</v>
      </c>
      <c r="Q11" s="9">
        <v>19.0</v>
      </c>
      <c r="R11" s="9" t="str">
        <f t="array" ref="R11">LET(
    _xlpm.thresholds, XLOOKUP('2. Результаты'!$D11, Sections!$F$3:$F$23, Sections!$G$3:$I$23),
    XLOOKUP('2. Результаты'!$Q11, _xlpm.thresholds, Sections!$G$2:$I$2, "Ниже базового", -1)
)</f>
        <v>Средний</v>
      </c>
      <c r="S11" s="9">
        <v>30.0</v>
      </c>
      <c r="T11" s="9" t="str">
        <f t="array" ref="T11">LET(
    _xlpm.thresholds, XLOOKUP('2. Результаты'!$D11, Sections!$A$3:$A$23, Sections!$B$3:$D$23),
    XLOOKUP('2. Результаты'!$S11, _xlpm.thresholds, Sections!$B$2:$D$2, "Ниже базового", -1)
)</f>
        <v>Средний</v>
      </c>
      <c r="U11" s="9">
        <v>13.0</v>
      </c>
      <c r="V11" s="9" t="str">
        <f t="array" ref="V11">LET(
    _xlpm.thresholds, XLOOKUP('2. Результаты'!$D11, Sections!$A$27:$A$47, Sections!$B$27:$D$47),
    XLOOKUP('2. Результаты'!$U11, _xlpm.thresholds, Sections!$B$26:$D$26, "Ниже базового", -1)
)</f>
        <v>Высокий</v>
      </c>
      <c r="W11" s="9">
        <v>25.0</v>
      </c>
      <c r="X11" s="9" t="str">
        <f t="array" ref="X11">LET(
    _xlpm.thresholds, XLOOKUP('2. Результаты'!$D11, Sections!$K$3:$K$23, Sections!$L$3:$N$23),
    XLOOKUP('2. Результаты'!$W11, _xlpm.thresholds, Sections!$L$2:$N$2, "Ниже базового", -1)
)</f>
        <v>Высокий</v>
      </c>
    </row>
    <row r="12">
      <c r="A12" s="7">
        <v>5.01001855E8</v>
      </c>
      <c r="B12" s="6" t="s">
        <v>5</v>
      </c>
      <c r="C12" s="6" t="s">
        <v>16</v>
      </c>
      <c r="D12" s="9">
        <v>2.0</v>
      </c>
      <c r="E12" s="9">
        <v>125.0</v>
      </c>
      <c r="F12" s="9">
        <v>197.0</v>
      </c>
      <c r="G12" s="9">
        <v>2.0</v>
      </c>
      <c r="H12" s="9" t="s">
        <v>1467</v>
      </c>
      <c r="I12" s="9">
        <v>20.0</v>
      </c>
      <c r="J12" s="9" t="str">
        <f t="array" ref="J12">LET(
    _xlpm.thresholds, XLOOKUP('2. Результаты'!$D12, Sections!$F$27:$F$47, Sections!$G$27:$I$47),
    XLOOKUP('2. Результаты'!$I12, _xlpm.thresholds, Sections!$G$26:$I$26, "Ниже базового", -1)
)</f>
        <v>Средний</v>
      </c>
      <c r="K12" s="9">
        <v>13.0</v>
      </c>
      <c r="L12" s="9" t="str">
        <f t="array" ref="L12">LET(
    _xlpm.thresholds, XLOOKUP('2. Результаты'!$D12, Sections!$P$27:$P$47, Sections!$Q$27:$S$47),
    XLOOKUP('2. Результаты'!$K12, _xlpm.thresholds, Sections!$Q$26:$S$26, "Ниже базового", -1)
)</f>
        <v>Средний</v>
      </c>
      <c r="M12" s="9">
        <v>11.0</v>
      </c>
      <c r="N12" s="9" t="str">
        <f t="array" ref="N12">LET(
    _xlpm.thresholds, XLOOKUP('2. Результаты'!$D12, Sections!$K$27:$K$47, Sections!$L$27:$N$47),
    XLOOKUP('2. Результаты'!$M12, _xlpm.thresholds, Sections!$L$26:$N$26, "Ниже базового", -1)
)</f>
        <v>Базовый</v>
      </c>
      <c r="O12" s="9">
        <v>17.0</v>
      </c>
      <c r="P12" s="9" t="str">
        <f t="array" ref="P12">LET(
    _xlpm.thresholds, XLOOKUP('2. Результаты'!$D12, Sections!$P$3:$P$23, Sections!$Q$3:$S$23),
    XLOOKUP('2. Результаты'!$O12, _xlpm.thresholds, Sections!$Q$2:$S$2, "Ниже базового", -1)
)</f>
        <v>Средний</v>
      </c>
      <c r="Q12" s="9">
        <v>15.0</v>
      </c>
      <c r="R12" s="9" t="str">
        <f t="array" ref="R12">LET(
    _xlpm.thresholds, XLOOKUP('2. Результаты'!$D12, Sections!$F$3:$F$23, Sections!$G$3:$I$23),
    XLOOKUP('2. Результаты'!$Q12, _xlpm.thresholds, Sections!$G$2:$I$2, "Ниже базового", -1)
)</f>
        <v>Средний</v>
      </c>
      <c r="S12" s="9">
        <v>24.0</v>
      </c>
      <c r="T12" s="9" t="str">
        <f t="array" ref="T12">LET(
    _xlpm.thresholds, XLOOKUP('2. Результаты'!$D12, Sections!$A$3:$A$23, Sections!$B$3:$D$23),
    XLOOKUP('2. Результаты'!$S12, _xlpm.thresholds, Sections!$B$2:$D$2, "Ниже базового", -1)
)</f>
        <v>Средний</v>
      </c>
      <c r="U12" s="9">
        <v>6.0</v>
      </c>
      <c r="V12" s="9" t="str">
        <f t="array" ref="V12">LET(
    _xlpm.thresholds, XLOOKUP('2. Результаты'!$D12, Sections!$A$27:$A$47, Sections!$B$27:$D$47),
    XLOOKUP('2. Результаты'!$U12, _xlpm.thresholds, Sections!$B$26:$D$26, "Ниже базового", -1)
)</f>
        <v>Базовый</v>
      </c>
      <c r="W12" s="9">
        <v>19.0</v>
      </c>
      <c r="X12" s="9" t="str">
        <f t="array" ref="X12">LET(
    _xlpm.thresholds, XLOOKUP('2. Результаты'!$D12, Sections!$K$3:$K$23, Sections!$L$3:$N$23),
    XLOOKUP('2. Результаты'!$W12, _xlpm.thresholds, Sections!$L$2:$N$2, "Ниже базового", -1)
)</f>
        <v>Средний</v>
      </c>
    </row>
    <row r="13">
      <c r="A13" s="7">
        <v>5.01001904E8</v>
      </c>
      <c r="B13" s="6" t="s">
        <v>5</v>
      </c>
      <c r="C13" s="6" t="s">
        <v>17</v>
      </c>
      <c r="D13" s="9">
        <v>1.0</v>
      </c>
      <c r="E13" s="9">
        <v>140.0</v>
      </c>
      <c r="F13" s="9">
        <v>213.0</v>
      </c>
      <c r="G13" s="9">
        <v>3.0</v>
      </c>
      <c r="H13" s="9" t="s">
        <v>1465</v>
      </c>
      <c r="I13" s="9">
        <v>22.0</v>
      </c>
      <c r="J13" s="9" t="str">
        <f t="array" ref="J13">LET(
    _xlpm.thresholds, XLOOKUP('2. Результаты'!$D13, Sections!$F$27:$F$47, Sections!$G$27:$I$47),
    XLOOKUP('2. Результаты'!$I13, _xlpm.thresholds, Sections!$G$26:$I$26, "Ниже базового", -1)
)</f>
        <v>Средний</v>
      </c>
      <c r="K13" s="9">
        <v>13.0</v>
      </c>
      <c r="L13" s="9" t="str">
        <f t="array" ref="L13">LET(
    _xlpm.thresholds, XLOOKUP('2. Результаты'!$D13, Sections!$P$27:$P$47, Sections!$Q$27:$S$47),
    XLOOKUP('2. Результаты'!$K13, _xlpm.thresholds, Sections!$Q$26:$S$26, "Ниже базового", -1)
)</f>
        <v>Средний</v>
      </c>
      <c r="M13" s="9">
        <v>12.0</v>
      </c>
      <c r="N13" s="9" t="str">
        <f t="array" ref="N13">LET(
    _xlpm.thresholds, XLOOKUP('2. Результаты'!$D13, Sections!$K$27:$K$47, Sections!$L$27:$N$47),
    XLOOKUP('2. Результаты'!$M13, _xlpm.thresholds, Sections!$L$26:$N$26, "Ниже базового", -1)
)</f>
        <v>Базовый</v>
      </c>
      <c r="O13" s="9">
        <v>17.0</v>
      </c>
      <c r="P13" s="9" t="str">
        <f t="array" ref="P13">LET(
    _xlpm.thresholds, XLOOKUP('2. Результаты'!$D13, Sections!$P$3:$P$23, Sections!$Q$3:$S$23),
    XLOOKUP('2. Результаты'!$O13, _xlpm.thresholds, Sections!$Q$2:$S$2, "Ниже базового", -1)
)</f>
        <v>Средний</v>
      </c>
      <c r="Q13" s="9">
        <v>16.0</v>
      </c>
      <c r="R13" s="9" t="str">
        <f t="array" ref="R13">LET(
    _xlpm.thresholds, XLOOKUP('2. Результаты'!$D13, Sections!$F$3:$F$23, Sections!$G$3:$I$23),
    XLOOKUP('2. Результаты'!$Q13, _xlpm.thresholds, Sections!$G$2:$I$2, "Ниже базового", -1)
)</f>
        <v>Средний</v>
      </c>
      <c r="S13" s="9">
        <v>31.0</v>
      </c>
      <c r="T13" s="9" t="str">
        <f t="array" ref="T13">LET(
    _xlpm.thresholds, XLOOKUP('2. Результаты'!$D13, Sections!$A$3:$A$23, Sections!$B$3:$D$23),
    XLOOKUP('2. Результаты'!$S13, _xlpm.thresholds, Sections!$B$2:$D$2, "Ниже базового", -1)
)</f>
        <v>Средний</v>
      </c>
      <c r="U13" s="9">
        <v>10.0</v>
      </c>
      <c r="V13" s="9" t="str">
        <f t="array" ref="V13">LET(
    _xlpm.thresholds, XLOOKUP('2. Результаты'!$D13, Sections!$A$27:$A$47, Sections!$B$27:$D$47),
    XLOOKUP('2. Результаты'!$U13, _xlpm.thresholds, Sections!$B$26:$D$26, "Ниже базового", -1)
)</f>
        <v>Средний</v>
      </c>
      <c r="W13" s="9">
        <v>19.0</v>
      </c>
      <c r="X13" s="9" t="str">
        <f t="array" ref="X13">LET(
    _xlpm.thresholds, XLOOKUP('2. Результаты'!$D13, Sections!$K$3:$K$23, Sections!$L$3:$N$23),
    XLOOKUP('2. Результаты'!$W13, _xlpm.thresholds, Sections!$L$2:$N$2, "Ниже базового", -1)
)</f>
        <v>Средний</v>
      </c>
    </row>
    <row r="14">
      <c r="A14" s="7">
        <v>5.01001894E8</v>
      </c>
      <c r="B14" s="6" t="s">
        <v>5</v>
      </c>
      <c r="C14" s="6" t="s">
        <v>18</v>
      </c>
      <c r="D14" s="9">
        <v>2.0</v>
      </c>
      <c r="E14" s="9">
        <v>157.0</v>
      </c>
      <c r="F14" s="9">
        <v>197.0</v>
      </c>
      <c r="G14" s="9">
        <v>3.0</v>
      </c>
      <c r="H14" s="9" t="s">
        <v>1465</v>
      </c>
      <c r="I14" s="9">
        <v>23.0</v>
      </c>
      <c r="J14" s="9" t="str">
        <f t="array" ref="J14">LET(
    _xlpm.thresholds, XLOOKUP('2. Результаты'!$D14, Sections!$F$27:$F$47, Sections!$G$27:$I$47),
    XLOOKUP('2. Результаты'!$I14, _xlpm.thresholds, Sections!$G$26:$I$26, "Ниже базового", -1)
)</f>
        <v>Средний</v>
      </c>
      <c r="K14" s="9">
        <v>19.0</v>
      </c>
      <c r="L14" s="9" t="str">
        <f t="array" ref="L14">LET(
    _xlpm.thresholds, XLOOKUP('2. Результаты'!$D14, Sections!$P$27:$P$47, Sections!$Q$27:$S$47),
    XLOOKUP('2. Результаты'!$K14, _xlpm.thresholds, Sections!$Q$26:$S$26, "Ниже базового", -1)
)</f>
        <v>Высокий</v>
      </c>
      <c r="M14" s="9">
        <v>14.0</v>
      </c>
      <c r="N14" s="9" t="str">
        <f t="array" ref="N14">LET(
    _xlpm.thresholds, XLOOKUP('2. Результаты'!$D14, Sections!$K$27:$K$47, Sections!$L$27:$N$47),
    XLOOKUP('2. Результаты'!$M14, _xlpm.thresholds, Sections!$L$26:$N$26, "Ниже базового", -1)
)</f>
        <v>Средний</v>
      </c>
      <c r="O14" s="9">
        <v>19.0</v>
      </c>
      <c r="P14" s="9" t="str">
        <f t="array" ref="P14">LET(
    _xlpm.thresholds, XLOOKUP('2. Результаты'!$D14, Sections!$P$3:$P$23, Sections!$Q$3:$S$23),
    XLOOKUP('2. Результаты'!$O14, _xlpm.thresholds, Sections!$Q$2:$S$2, "Ниже базового", -1)
)</f>
        <v>Средний</v>
      </c>
      <c r="Q14" s="9">
        <v>19.0</v>
      </c>
      <c r="R14" s="9" t="str">
        <f t="array" ref="R14">LET(
    _xlpm.thresholds, XLOOKUP('2. Результаты'!$D14, Sections!$F$3:$F$23, Sections!$G$3:$I$23),
    XLOOKUP('2. Результаты'!$Q14, _xlpm.thresholds, Sections!$G$2:$I$2, "Ниже базового", -1)
)</f>
        <v>Средний</v>
      </c>
      <c r="S14" s="9">
        <v>29.0</v>
      </c>
      <c r="T14" s="9" t="str">
        <f t="array" ref="T14">LET(
    _xlpm.thresholds, XLOOKUP('2. Результаты'!$D14, Sections!$A$3:$A$23, Sections!$B$3:$D$23),
    XLOOKUP('2. Результаты'!$S14, _xlpm.thresholds, Sections!$B$2:$D$2, "Ниже базового", -1)
)</f>
        <v>Средний</v>
      </c>
      <c r="U14" s="9">
        <v>10.0</v>
      </c>
      <c r="V14" s="9" t="str">
        <f t="array" ref="V14">LET(
    _xlpm.thresholds, XLOOKUP('2. Результаты'!$D14, Sections!$A$27:$A$47, Sections!$B$27:$D$47),
    XLOOKUP('2. Результаты'!$U14, _xlpm.thresholds, Sections!$B$26:$D$26, "Ниже базового", -1)
)</f>
        <v>Средний</v>
      </c>
      <c r="W14" s="9">
        <v>24.0</v>
      </c>
      <c r="X14" s="9" t="str">
        <f t="array" ref="X14">LET(
    _xlpm.thresholds, XLOOKUP('2. Результаты'!$D14, Sections!$K$3:$K$23, Sections!$L$3:$N$23),
    XLOOKUP('2. Результаты'!$W14, _xlpm.thresholds, Sections!$L$2:$N$2, "Ниже базового", -1)
)</f>
        <v>Средний</v>
      </c>
    </row>
    <row r="15">
      <c r="A15" s="7">
        <v>5.01001929E8</v>
      </c>
      <c r="B15" s="6" t="s">
        <v>5</v>
      </c>
      <c r="C15" s="6" t="s">
        <v>19</v>
      </c>
      <c r="D15" s="9">
        <v>14.0</v>
      </c>
      <c r="E15" s="9">
        <v>123.0</v>
      </c>
      <c r="F15" s="9">
        <v>196.0</v>
      </c>
      <c r="G15" s="9">
        <v>2.0</v>
      </c>
      <c r="H15" s="9" t="s">
        <v>1467</v>
      </c>
      <c r="I15" s="9">
        <v>21.0</v>
      </c>
      <c r="J15" s="9" t="str">
        <f t="array" ref="J15">LET(
    _xlpm.thresholds, XLOOKUP('2. Результаты'!$D15, Sections!$F$27:$F$47, Sections!$G$27:$I$47),
    XLOOKUP('2. Результаты'!$I15, _xlpm.thresholds, Sections!$G$26:$I$26, "Ниже базового", -1)
)</f>
        <v>Средний</v>
      </c>
      <c r="K15" s="9">
        <v>14.0</v>
      </c>
      <c r="L15" s="9" t="str">
        <f t="array" ref="L15">LET(
    _xlpm.thresholds, XLOOKUP('2. Результаты'!$D15, Sections!$P$27:$P$47, Sections!$Q$27:$S$47),
    XLOOKUP('2. Результаты'!$K15, _xlpm.thresholds, Sections!$Q$26:$S$26, "Ниже базового", -1)
)</f>
        <v>Средний</v>
      </c>
      <c r="M15" s="9">
        <v>14.0</v>
      </c>
      <c r="N15" s="9" t="str">
        <f t="array" ref="N15">LET(
    _xlpm.thresholds, XLOOKUP('2. Результаты'!$D15, Sections!$K$27:$K$47, Sections!$L$27:$N$47),
    XLOOKUP('2. Результаты'!$M15, _xlpm.thresholds, Sections!$L$26:$N$26, "Ниже базового", -1)
)</f>
        <v>Средний</v>
      </c>
      <c r="O15" s="9">
        <v>17.0</v>
      </c>
      <c r="P15" s="9" t="str">
        <f t="array" ref="P15">LET(
    _xlpm.thresholds, XLOOKUP('2. Результаты'!$D15, Sections!$P$3:$P$23, Sections!$Q$3:$S$23),
    XLOOKUP('2. Результаты'!$O15, _xlpm.thresholds, Sections!$Q$2:$S$2, "Ниже базового", -1)
)</f>
        <v>Средний</v>
      </c>
      <c r="Q15" s="9">
        <v>14.0</v>
      </c>
      <c r="R15" s="9" t="str">
        <f t="array" ref="R15">LET(
    _xlpm.thresholds, XLOOKUP('2. Результаты'!$D15, Sections!$F$3:$F$23, Sections!$G$3:$I$23),
    XLOOKUP('2. Результаты'!$Q15, _xlpm.thresholds, Sections!$G$2:$I$2, "Ниже базового", -1)
)</f>
        <v>Средний</v>
      </c>
      <c r="S15" s="9">
        <v>21.0</v>
      </c>
      <c r="T15" s="9" t="str">
        <f t="array" ref="T15">LET(
    _xlpm.thresholds, XLOOKUP('2. Результаты'!$D15, Sections!$A$3:$A$23, Sections!$B$3:$D$23),
    XLOOKUP('2. Результаты'!$S15, _xlpm.thresholds, Sections!$B$2:$D$2, "Ниже базового", -1)
)</f>
        <v>Базовый</v>
      </c>
      <c r="U15" s="9">
        <v>5.0</v>
      </c>
      <c r="V15" s="9" t="str">
        <f t="array" ref="V15">LET(
    _xlpm.thresholds, XLOOKUP('2. Результаты'!$D15, Sections!$A$27:$A$47, Sections!$B$27:$D$47),
    XLOOKUP('2. Результаты'!$U15, _xlpm.thresholds, Sections!$B$26:$D$26, "Ниже базового", -1)
)</f>
        <v>Базовый</v>
      </c>
      <c r="W15" s="9">
        <v>17.0</v>
      </c>
      <c r="X15" s="9" t="str">
        <f t="array" ref="X15">LET(
    _xlpm.thresholds, XLOOKUP('2. Результаты'!$D15, Sections!$K$3:$K$23, Sections!$L$3:$N$23),
    XLOOKUP('2. Результаты'!$W15, _xlpm.thresholds, Sections!$L$2:$N$2, "Ниже базового", -1)
)</f>
        <v>Средний</v>
      </c>
    </row>
    <row r="16">
      <c r="A16" s="7">
        <v>5.0100187E8</v>
      </c>
      <c r="B16" s="6" t="s">
        <v>5</v>
      </c>
      <c r="C16" s="6" t="s">
        <v>20</v>
      </c>
      <c r="D16" s="9">
        <v>2.0</v>
      </c>
      <c r="E16" s="9">
        <v>131.0</v>
      </c>
      <c r="F16" s="9">
        <v>197.0</v>
      </c>
      <c r="G16" s="9">
        <v>3.0</v>
      </c>
      <c r="H16" s="9" t="s">
        <v>1465</v>
      </c>
      <c r="I16" s="9">
        <v>20.0</v>
      </c>
      <c r="J16" s="9" t="str">
        <f t="array" ref="J16">LET(
    _xlpm.thresholds, XLOOKUP('2. Результаты'!$D16, Sections!$F$27:$F$47, Sections!$G$27:$I$47),
    XLOOKUP('2. Результаты'!$I16, _xlpm.thresholds, Sections!$G$26:$I$26, "Ниже базового", -1)
)</f>
        <v>Средний</v>
      </c>
      <c r="K16" s="9">
        <v>16.0</v>
      </c>
      <c r="L16" s="9" t="str">
        <f t="array" ref="L16">LET(
    _xlpm.thresholds, XLOOKUP('2. Результаты'!$D16, Sections!$P$27:$P$47, Sections!$Q$27:$S$47),
    XLOOKUP('2. Результаты'!$K16, _xlpm.thresholds, Sections!$Q$26:$S$26, "Ниже базового", -1)
)</f>
        <v>Высокий</v>
      </c>
      <c r="M16" s="9">
        <v>11.0</v>
      </c>
      <c r="N16" s="9" t="str">
        <f t="array" ref="N16">LET(
    _xlpm.thresholds, XLOOKUP('2. Результаты'!$D16, Sections!$K$27:$K$47, Sections!$L$27:$N$47),
    XLOOKUP('2. Результаты'!$M16, _xlpm.thresholds, Sections!$L$26:$N$26, "Ниже базового", -1)
)</f>
        <v>Базовый</v>
      </c>
      <c r="O16" s="9">
        <v>18.0</v>
      </c>
      <c r="P16" s="9" t="str">
        <f t="array" ref="P16">LET(
    _xlpm.thresholds, XLOOKUP('2. Результаты'!$D16, Sections!$P$3:$P$23, Sections!$Q$3:$S$23),
    XLOOKUP('2. Результаты'!$O16, _xlpm.thresholds, Sections!$Q$2:$S$2, "Ниже базового", -1)
)</f>
        <v>Средний</v>
      </c>
      <c r="Q16" s="9">
        <v>17.0</v>
      </c>
      <c r="R16" s="9" t="str">
        <f t="array" ref="R16">LET(
    _xlpm.thresholds, XLOOKUP('2. Результаты'!$D16, Sections!$F$3:$F$23, Sections!$G$3:$I$23),
    XLOOKUP('2. Результаты'!$Q16, _xlpm.thresholds, Sections!$G$2:$I$2, "Ниже базового", -1)
)</f>
        <v>Средний</v>
      </c>
      <c r="S16" s="9">
        <v>23.0</v>
      </c>
      <c r="T16" s="9" t="str">
        <f t="array" ref="T16">LET(
    _xlpm.thresholds, XLOOKUP('2. Результаты'!$D16, Sections!$A$3:$A$23, Sections!$B$3:$D$23),
    XLOOKUP('2. Результаты'!$S16, _xlpm.thresholds, Sections!$B$2:$D$2, "Ниже базового", -1)
)</f>
        <v>Средний</v>
      </c>
      <c r="U16" s="9">
        <v>11.0</v>
      </c>
      <c r="V16" s="9" t="str">
        <f t="array" ref="V16">LET(
    _xlpm.thresholds, XLOOKUP('2. Результаты'!$D16, Sections!$A$27:$A$47, Sections!$B$27:$D$47),
    XLOOKUP('2. Результаты'!$U16, _xlpm.thresholds, Sections!$B$26:$D$26, "Ниже базового", -1)
)</f>
        <v>Средний</v>
      </c>
      <c r="W16" s="9">
        <v>15.0</v>
      </c>
      <c r="X16" s="9" t="str">
        <f t="array" ref="X16">LET(
    _xlpm.thresholds, XLOOKUP('2. Результаты'!$D16, Sections!$K$3:$K$23, Sections!$L$3:$N$23),
    XLOOKUP('2. Результаты'!$W16, _xlpm.thresholds, Sections!$L$2:$N$2, "Ниже базового", -1)
)</f>
        <v>Базовый</v>
      </c>
    </row>
    <row r="17">
      <c r="A17" s="7">
        <v>5.02005404E8</v>
      </c>
      <c r="B17" s="6" t="s">
        <v>21</v>
      </c>
      <c r="C17" s="6" t="s">
        <v>22</v>
      </c>
      <c r="D17" s="9">
        <v>1.0</v>
      </c>
      <c r="E17" s="9">
        <v>141.0</v>
      </c>
      <c r="F17" s="9">
        <v>213.0</v>
      </c>
      <c r="G17" s="9">
        <v>2.0</v>
      </c>
      <c r="H17" s="9" t="s">
        <v>1467</v>
      </c>
      <c r="I17" s="9">
        <v>21.0</v>
      </c>
      <c r="J17" s="9" t="str">
        <f t="array" ref="J17">LET(
    _xlpm.thresholds, XLOOKUP('2. Результаты'!$D17, Sections!$F$27:$F$47, Sections!$G$27:$I$47),
    XLOOKUP('2. Результаты'!$I17, _xlpm.thresholds, Sections!$G$26:$I$26, "Ниже базового", -1)
)</f>
        <v>Средний</v>
      </c>
      <c r="K17" s="9">
        <v>16.0</v>
      </c>
      <c r="L17" s="9" t="str">
        <f t="array" ref="L17">LET(
    _xlpm.thresholds, XLOOKUP('2. Результаты'!$D17, Sections!$P$27:$P$47, Sections!$Q$27:$S$47),
    XLOOKUP('2. Результаты'!$K17, _xlpm.thresholds, Sections!$Q$26:$S$26, "Ниже базового", -1)
)</f>
        <v>Высокий</v>
      </c>
      <c r="M17" s="9">
        <v>13.0</v>
      </c>
      <c r="N17" s="9" t="str">
        <f t="array" ref="N17">LET(
    _xlpm.thresholds, XLOOKUP('2. Результаты'!$D17, Sections!$K$27:$K$47, Sections!$L$27:$N$47),
    XLOOKUP('2. Результаты'!$M17, _xlpm.thresholds, Sections!$L$26:$N$26, "Ниже базового", -1)
)</f>
        <v>Базовый</v>
      </c>
      <c r="O17" s="9">
        <v>16.0</v>
      </c>
      <c r="P17" s="9" t="str">
        <f t="array" ref="P17">LET(
    _xlpm.thresholds, XLOOKUP('2. Результаты'!$D17, Sections!$P$3:$P$23, Sections!$Q$3:$S$23),
    XLOOKUP('2. Результаты'!$O17, _xlpm.thresholds, Sections!$Q$2:$S$2, "Ниже базового", -1)
)</f>
        <v>Средний</v>
      </c>
      <c r="Q17" s="9">
        <v>16.0</v>
      </c>
      <c r="R17" s="9" t="str">
        <f t="array" ref="R17">LET(
    _xlpm.thresholds, XLOOKUP('2. Результаты'!$D17, Sections!$F$3:$F$23, Sections!$G$3:$I$23),
    XLOOKUP('2. Результаты'!$Q17, _xlpm.thresholds, Sections!$G$2:$I$2, "Ниже базового", -1)
)</f>
        <v>Средний</v>
      </c>
      <c r="S17" s="9">
        <v>35.0</v>
      </c>
      <c r="T17" s="9" t="str">
        <f t="array" ref="T17">LET(
    _xlpm.thresholds, XLOOKUP('2. Результаты'!$D17, Sections!$A$3:$A$23, Sections!$B$3:$D$23),
    XLOOKUP('2. Результаты'!$S17, _xlpm.thresholds, Sections!$B$2:$D$2, "Ниже базового", -1)
)</f>
        <v>Средний</v>
      </c>
      <c r="U17" s="9">
        <v>12.0</v>
      </c>
      <c r="V17" s="9" t="str">
        <f t="array" ref="V17">LET(
    _xlpm.thresholds, XLOOKUP('2. Результаты'!$D17, Sections!$A$27:$A$47, Sections!$B$27:$D$47),
    XLOOKUP('2. Результаты'!$U17, _xlpm.thresholds, Sections!$B$26:$D$26, "Ниже базового", -1)
)</f>
        <v>Высокий</v>
      </c>
      <c r="W17" s="9">
        <v>12.0</v>
      </c>
      <c r="X17" s="9" t="str">
        <f t="array" ref="X17">LET(
    _xlpm.thresholds, XLOOKUP('2. Результаты'!$D17, Sections!$K$3:$K$23, Sections!$L$3:$N$23),
    XLOOKUP('2. Результаты'!$W17, _xlpm.thresholds, Sections!$L$2:$N$2, "Ниже базового", -1)
)</f>
        <v>Базовый</v>
      </c>
    </row>
    <row r="18">
      <c r="A18" s="7">
        <v>5.02004746E8</v>
      </c>
      <c r="B18" s="6" t="s">
        <v>21</v>
      </c>
      <c r="C18" s="6" t="s">
        <v>23</v>
      </c>
      <c r="D18" s="9">
        <v>1.0</v>
      </c>
      <c r="E18" s="9">
        <v>170.0</v>
      </c>
      <c r="F18" s="9">
        <v>213.0</v>
      </c>
      <c r="G18" s="9">
        <v>3.0</v>
      </c>
      <c r="H18" s="9" t="s">
        <v>1465</v>
      </c>
      <c r="I18" s="9">
        <v>29.0</v>
      </c>
      <c r="J18" s="9" t="str">
        <f t="array" ref="J18">LET(
    _xlpm.thresholds, XLOOKUP('2. Результаты'!$D18, Sections!$F$27:$F$47, Sections!$G$27:$I$47),
    XLOOKUP('2. Результаты'!$I18, _xlpm.thresholds, Sections!$G$26:$I$26, "Ниже базового", -1)
)</f>
        <v>Высокий</v>
      </c>
      <c r="K18" s="9">
        <v>15.0</v>
      </c>
      <c r="L18" s="9" t="str">
        <f t="array" ref="L18">LET(
    _xlpm.thresholds, XLOOKUP('2. Результаты'!$D18, Sections!$P$27:$P$47, Sections!$Q$27:$S$47),
    XLOOKUP('2. Результаты'!$K18, _xlpm.thresholds, Sections!$Q$26:$S$26, "Ниже базового", -1)
)</f>
        <v>Средний</v>
      </c>
      <c r="M18" s="9">
        <v>16.0</v>
      </c>
      <c r="N18" s="9" t="str">
        <f t="array" ref="N18">LET(
    _xlpm.thresholds, XLOOKUP('2. Результаты'!$D18, Sections!$K$27:$K$47, Sections!$L$27:$N$47),
    XLOOKUP('2. Результаты'!$M18, _xlpm.thresholds, Sections!$L$26:$N$26, "Ниже базового", -1)
)</f>
        <v>Средний</v>
      </c>
      <c r="O18" s="9">
        <v>20.0</v>
      </c>
      <c r="P18" s="9" t="str">
        <f t="array" ref="P18">LET(
    _xlpm.thresholds, XLOOKUP('2. Результаты'!$D18, Sections!$P$3:$P$23, Sections!$Q$3:$S$23),
    XLOOKUP('2. Результаты'!$O18, _xlpm.thresholds, Sections!$Q$2:$S$2, "Ниже базового", -1)
)</f>
        <v>Высокий</v>
      </c>
      <c r="Q18" s="9">
        <v>20.0</v>
      </c>
      <c r="R18" s="9" t="str">
        <f t="array" ref="R18">LET(
    _xlpm.thresholds, XLOOKUP('2. Результаты'!$D18, Sections!$F$3:$F$23, Sections!$G$3:$I$23),
    XLOOKUP('2. Результаты'!$Q18, _xlpm.thresholds, Sections!$G$2:$I$2, "Ниже базового", -1)
)</f>
        <v>Средний</v>
      </c>
      <c r="S18" s="9">
        <v>33.0</v>
      </c>
      <c r="T18" s="9" t="str">
        <f t="array" ref="T18">LET(
    _xlpm.thresholds, XLOOKUP('2. Результаты'!$D18, Sections!$A$3:$A$23, Sections!$B$3:$D$23),
    XLOOKUP('2. Результаты'!$S18, _xlpm.thresholds, Sections!$B$2:$D$2, "Ниже базового", -1)
)</f>
        <v>Средний</v>
      </c>
      <c r="U18" s="9">
        <v>13.0</v>
      </c>
      <c r="V18" s="9" t="str">
        <f t="array" ref="V18">LET(
    _xlpm.thresholds, XLOOKUP('2. Результаты'!$D18, Sections!$A$27:$A$47, Sections!$B$27:$D$47),
    XLOOKUP('2. Результаты'!$U18, _xlpm.thresholds, Sections!$B$26:$D$26, "Ниже базового", -1)
)</f>
        <v>Высокий</v>
      </c>
      <c r="W18" s="9">
        <v>24.0</v>
      </c>
      <c r="X18" s="9" t="str">
        <f t="array" ref="X18">LET(
    _xlpm.thresholds, XLOOKUP('2. Результаты'!$D18, Sections!$K$3:$K$23, Sections!$L$3:$N$23),
    XLOOKUP('2. Результаты'!$W18, _xlpm.thresholds, Sections!$L$2:$N$2, "Ниже базового", -1)
)</f>
        <v>Средний</v>
      </c>
    </row>
    <row r="19">
      <c r="A19" s="7">
        <v>5.02004432E8</v>
      </c>
      <c r="B19" s="6" t="s">
        <v>21</v>
      </c>
      <c r="C19" s="6" t="s">
        <v>24</v>
      </c>
      <c r="D19" s="9">
        <v>2.0</v>
      </c>
      <c r="E19" s="9">
        <v>125.0</v>
      </c>
      <c r="F19" s="9">
        <v>197.0</v>
      </c>
      <c r="G19" s="9">
        <v>2.0</v>
      </c>
      <c r="H19" s="9" t="s">
        <v>1467</v>
      </c>
      <c r="I19" s="9">
        <v>17.0</v>
      </c>
      <c r="J19" s="9" t="str">
        <f t="array" ref="J19">LET(
    _xlpm.thresholds, XLOOKUP('2. Результаты'!$D19, Sections!$F$27:$F$47, Sections!$G$27:$I$47),
    XLOOKUP('2. Результаты'!$I19, _xlpm.thresholds, Sections!$G$26:$I$26, "Ниже базового", -1)
)</f>
        <v>Средний</v>
      </c>
      <c r="K19" s="9">
        <v>13.0</v>
      </c>
      <c r="L19" s="9" t="str">
        <f t="array" ref="L19">LET(
    _xlpm.thresholds, XLOOKUP('2. Результаты'!$D19, Sections!$P$27:$P$47, Sections!$Q$27:$S$47),
    XLOOKUP('2. Результаты'!$K19, _xlpm.thresholds, Sections!$Q$26:$S$26, "Ниже базового", -1)
)</f>
        <v>Средний</v>
      </c>
      <c r="M19" s="9">
        <v>11.0</v>
      </c>
      <c r="N19" s="9" t="str">
        <f t="array" ref="N19">LET(
    _xlpm.thresholds, XLOOKUP('2. Результаты'!$D19, Sections!$K$27:$K$47, Sections!$L$27:$N$47),
    XLOOKUP('2. Результаты'!$M19, _xlpm.thresholds, Sections!$L$26:$N$26, "Ниже базового", -1)
)</f>
        <v>Базовый</v>
      </c>
      <c r="O19" s="9">
        <v>17.0</v>
      </c>
      <c r="P19" s="9" t="str">
        <f t="array" ref="P19">LET(
    _xlpm.thresholds, XLOOKUP('2. Результаты'!$D19, Sections!$P$3:$P$23, Sections!$Q$3:$S$23),
    XLOOKUP('2. Результаты'!$O19, _xlpm.thresholds, Sections!$Q$2:$S$2, "Ниже базового", -1)
)</f>
        <v>Средний</v>
      </c>
      <c r="Q19" s="9">
        <v>14.0</v>
      </c>
      <c r="R19" s="9" t="str">
        <f t="array" ref="R19">LET(
    _xlpm.thresholds, XLOOKUP('2. Результаты'!$D19, Sections!$F$3:$F$23, Sections!$G$3:$I$23),
    XLOOKUP('2. Результаты'!$Q19, _xlpm.thresholds, Sections!$G$2:$I$2, "Ниже базового", -1)
)</f>
        <v>Средний</v>
      </c>
      <c r="S19" s="9">
        <v>27.0</v>
      </c>
      <c r="T19" s="9" t="str">
        <f t="array" ref="T19">LET(
    _xlpm.thresholds, XLOOKUP('2. Результаты'!$D19, Sections!$A$3:$A$23, Sections!$B$3:$D$23),
    XLOOKUP('2. Результаты'!$S19, _xlpm.thresholds, Sections!$B$2:$D$2, "Ниже базового", -1)
)</f>
        <v>Средний</v>
      </c>
      <c r="U19" s="9">
        <v>13.0</v>
      </c>
      <c r="V19" s="9" t="str">
        <f t="array" ref="V19">LET(
    _xlpm.thresholds, XLOOKUP('2. Результаты'!$D19, Sections!$A$27:$A$47, Sections!$B$27:$D$47),
    XLOOKUP('2. Результаты'!$U19, _xlpm.thresholds, Sections!$B$26:$D$26, "Ниже базового", -1)
)</f>
        <v>Высокий</v>
      </c>
      <c r="W19" s="9">
        <v>13.0</v>
      </c>
      <c r="X19" s="9" t="str">
        <f t="array" ref="X19">LET(
    _xlpm.thresholds, XLOOKUP('2. Результаты'!$D19, Sections!$K$3:$K$23, Sections!$L$3:$N$23),
    XLOOKUP('2. Результаты'!$W19, _xlpm.thresholds, Sections!$L$2:$N$2, "Ниже базового", -1)
)</f>
        <v>Базовый</v>
      </c>
    </row>
    <row r="20">
      <c r="A20" s="7">
        <v>5.02005281E8</v>
      </c>
      <c r="B20" s="6" t="s">
        <v>21</v>
      </c>
      <c r="C20" s="6" t="s">
        <v>25</v>
      </c>
      <c r="D20" s="9">
        <v>1.0</v>
      </c>
      <c r="E20" s="9">
        <v>150.0</v>
      </c>
      <c r="F20" s="9">
        <v>213.0</v>
      </c>
      <c r="G20" s="9">
        <v>3.0</v>
      </c>
      <c r="H20" s="9" t="s">
        <v>1465</v>
      </c>
      <c r="I20" s="9">
        <v>23.0</v>
      </c>
      <c r="J20" s="9" t="str">
        <f t="array" ref="J20">LET(
    _xlpm.thresholds, XLOOKUP('2. Результаты'!$D20, Sections!$F$27:$F$47, Sections!$G$27:$I$47),
    XLOOKUP('2. Результаты'!$I20, _xlpm.thresholds, Sections!$G$26:$I$26, "Ниже базового", -1)
)</f>
        <v>Средний</v>
      </c>
      <c r="K20" s="9">
        <v>13.0</v>
      </c>
      <c r="L20" s="9" t="str">
        <f t="array" ref="L20">LET(
    _xlpm.thresholds, XLOOKUP('2. Результаты'!$D20, Sections!$P$27:$P$47, Sections!$Q$27:$S$47),
    XLOOKUP('2. Результаты'!$K20, _xlpm.thresholds, Sections!$Q$26:$S$26, "Ниже базового", -1)
)</f>
        <v>Средний</v>
      </c>
      <c r="M20" s="9">
        <v>15.0</v>
      </c>
      <c r="N20" s="9" t="str">
        <f t="array" ref="N20">LET(
    _xlpm.thresholds, XLOOKUP('2. Результаты'!$D20, Sections!$K$27:$K$47, Sections!$L$27:$N$47),
    XLOOKUP('2. Результаты'!$M20, _xlpm.thresholds, Sections!$L$26:$N$26, "Ниже базового", -1)
)</f>
        <v>Средний</v>
      </c>
      <c r="O20" s="9">
        <v>17.0</v>
      </c>
      <c r="P20" s="9" t="str">
        <f t="array" ref="P20">LET(
    _xlpm.thresholds, XLOOKUP('2. Результаты'!$D20, Sections!$P$3:$P$23, Sections!$Q$3:$S$23),
    XLOOKUP('2. Результаты'!$O20, _xlpm.thresholds, Sections!$Q$2:$S$2, "Ниже базового", -1)
)</f>
        <v>Средний</v>
      </c>
      <c r="Q20" s="9">
        <v>15.0</v>
      </c>
      <c r="R20" s="9" t="str">
        <f t="array" ref="R20">LET(
    _xlpm.thresholds, XLOOKUP('2. Результаты'!$D20, Sections!$F$3:$F$23, Sections!$G$3:$I$23),
    XLOOKUP('2. Результаты'!$Q20, _xlpm.thresholds, Sections!$G$2:$I$2, "Ниже базового", -1)
)</f>
        <v>Средний</v>
      </c>
      <c r="S20" s="9">
        <v>40.0</v>
      </c>
      <c r="T20" s="9" t="str">
        <f t="array" ref="T20">LET(
    _xlpm.thresholds, XLOOKUP('2. Результаты'!$D20, Sections!$A$3:$A$23, Sections!$B$3:$D$23),
    XLOOKUP('2. Результаты'!$S20, _xlpm.thresholds, Sections!$B$2:$D$2, "Ниже базового", -1)
)</f>
        <v>Высокий</v>
      </c>
      <c r="U20" s="9">
        <v>9.0</v>
      </c>
      <c r="V20" s="9" t="str">
        <f t="array" ref="V20">LET(
    _xlpm.thresholds, XLOOKUP('2. Результаты'!$D20, Sections!$A$27:$A$47, Sections!$B$27:$D$47),
    XLOOKUP('2. Результаты'!$U20, _xlpm.thresholds, Sections!$B$26:$D$26, "Ниже базового", -1)
)</f>
        <v>Средний</v>
      </c>
      <c r="W20" s="9">
        <v>18.0</v>
      </c>
      <c r="X20" s="9" t="str">
        <f t="array" ref="X20">LET(
    _xlpm.thresholds, XLOOKUP('2. Результаты'!$D20, Sections!$K$3:$K$23, Sections!$L$3:$N$23),
    XLOOKUP('2. Результаты'!$W20, _xlpm.thresholds, Sections!$L$2:$N$2, "Ниже базового", -1)
)</f>
        <v>Средний</v>
      </c>
    </row>
    <row r="21" ht="15.75" customHeight="1">
      <c r="A21" s="7">
        <v>5.02005147E8</v>
      </c>
      <c r="B21" s="6" t="s">
        <v>21</v>
      </c>
      <c r="C21" s="6" t="s">
        <v>26</v>
      </c>
      <c r="D21" s="9">
        <v>1.0</v>
      </c>
      <c r="E21" s="9">
        <v>133.0</v>
      </c>
      <c r="F21" s="9">
        <v>213.0</v>
      </c>
      <c r="G21" s="9">
        <v>2.0</v>
      </c>
      <c r="H21" s="9" t="s">
        <v>1467</v>
      </c>
      <c r="I21" s="9">
        <v>17.0</v>
      </c>
      <c r="J21" s="9" t="str">
        <f t="array" ref="J21">LET(
    _xlpm.thresholds, XLOOKUP('2. Результаты'!$D21, Sections!$F$27:$F$47, Sections!$G$27:$I$47),
    XLOOKUP('2. Результаты'!$I21, _xlpm.thresholds, Sections!$G$26:$I$26, "Ниже базового", -1)
)</f>
        <v>Средний</v>
      </c>
      <c r="K21" s="9">
        <v>18.0</v>
      </c>
      <c r="L21" s="9" t="str">
        <f t="array" ref="L21">LET(
    _xlpm.thresholds, XLOOKUP('2. Результаты'!$D21, Sections!$P$27:$P$47, Sections!$Q$27:$S$47),
    XLOOKUP('2. Результаты'!$K21, _xlpm.thresholds, Sections!$Q$26:$S$26, "Ниже базового", -1)
)</f>
        <v>Высокий</v>
      </c>
      <c r="M21" s="9">
        <v>14.0</v>
      </c>
      <c r="N21" s="9" t="str">
        <f t="array" ref="N21">LET(
    _xlpm.thresholds, XLOOKUP('2. Результаты'!$D21, Sections!$K$27:$K$47, Sections!$L$27:$N$47),
    XLOOKUP('2. Результаты'!$M21, _xlpm.thresholds, Sections!$L$26:$N$26, "Ниже базового", -1)
)</f>
        <v>Средний</v>
      </c>
      <c r="O21" s="9">
        <v>16.0</v>
      </c>
      <c r="P21" s="9" t="str">
        <f t="array" ref="P21">LET(
    _xlpm.thresholds, XLOOKUP('2. Результаты'!$D21, Sections!$P$3:$P$23, Sections!$Q$3:$S$23),
    XLOOKUP('2. Результаты'!$O21, _xlpm.thresholds, Sections!$Q$2:$S$2, "Ниже базового", -1)
)</f>
        <v>Средний</v>
      </c>
      <c r="Q21" s="9">
        <v>11.0</v>
      </c>
      <c r="R21" s="9" t="str">
        <f t="array" ref="R21">LET(
    _xlpm.thresholds, XLOOKUP('2. Результаты'!$D21, Sections!$F$3:$F$23, Sections!$G$3:$I$23),
    XLOOKUP('2. Результаты'!$Q21, _xlpm.thresholds, Sections!$G$2:$I$2, "Ниже базового", -1)
)</f>
        <v>Базовый</v>
      </c>
      <c r="S21" s="9">
        <v>31.0</v>
      </c>
      <c r="T21" s="9" t="str">
        <f t="array" ref="T21">LET(
    _xlpm.thresholds, XLOOKUP('2. Результаты'!$D21, Sections!$A$3:$A$23, Sections!$B$3:$D$23),
    XLOOKUP('2. Результаты'!$S21, _xlpm.thresholds, Sections!$B$2:$D$2, "Ниже базового", -1)
)</f>
        <v>Средний</v>
      </c>
      <c r="U21" s="9">
        <v>11.0</v>
      </c>
      <c r="V21" s="9" t="str">
        <f t="array" ref="V21">LET(
    _xlpm.thresholds, XLOOKUP('2. Результаты'!$D21, Sections!$A$27:$A$47, Sections!$B$27:$D$47),
    XLOOKUP('2. Результаты'!$U21, _xlpm.thresholds, Sections!$B$26:$D$26, "Ниже базового", -1)
)</f>
        <v>Средний</v>
      </c>
      <c r="W21" s="9">
        <v>15.0</v>
      </c>
      <c r="X21" s="9" t="str">
        <f t="array" ref="X21">LET(
    _xlpm.thresholds, XLOOKUP('2. Результаты'!$D21, Sections!$K$3:$K$23, Sections!$L$3:$N$23),
    XLOOKUP('2. Результаты'!$W21, _xlpm.thresholds, Sections!$L$2:$N$2, "Ниже базового", -1)
)</f>
        <v>Базовый</v>
      </c>
    </row>
    <row r="22" ht="15.75" customHeight="1">
      <c r="A22" s="7">
        <v>5.02005098E8</v>
      </c>
      <c r="B22" s="6" t="s">
        <v>21</v>
      </c>
      <c r="C22" s="6" t="s">
        <v>27</v>
      </c>
      <c r="D22" s="9">
        <v>2.0</v>
      </c>
      <c r="E22" s="9">
        <v>102.0</v>
      </c>
      <c r="F22" s="9">
        <v>197.0</v>
      </c>
      <c r="G22" s="9">
        <v>2.0</v>
      </c>
      <c r="H22" s="9" t="s">
        <v>1467</v>
      </c>
      <c r="I22" s="9">
        <v>12.0</v>
      </c>
      <c r="J22" s="9" t="str">
        <f t="array" ref="J22">LET(
    _xlpm.thresholds, XLOOKUP('2. Результаты'!$D22, Sections!$F$27:$F$47, Sections!$G$27:$I$47),
    XLOOKUP('2. Результаты'!$I22, _xlpm.thresholds, Sections!$G$26:$I$26, "Ниже базового", -1)
)</f>
        <v>Базовый</v>
      </c>
      <c r="K22" s="9">
        <v>14.0</v>
      </c>
      <c r="L22" s="9" t="str">
        <f t="array" ref="L22">LET(
    _xlpm.thresholds, XLOOKUP('2. Результаты'!$D22, Sections!$P$27:$P$47, Sections!$Q$27:$S$47),
    XLOOKUP('2. Результаты'!$K22, _xlpm.thresholds, Sections!$Q$26:$S$26, "Ниже базового", -1)
)</f>
        <v>Средний</v>
      </c>
      <c r="M22" s="9">
        <v>11.0</v>
      </c>
      <c r="N22" s="9" t="str">
        <f t="array" ref="N22">LET(
    _xlpm.thresholds, XLOOKUP('2. Результаты'!$D22, Sections!$K$27:$K$47, Sections!$L$27:$N$47),
    XLOOKUP('2. Результаты'!$M22, _xlpm.thresholds, Sections!$L$26:$N$26, "Ниже базового", -1)
)</f>
        <v>Базовый</v>
      </c>
      <c r="O22" s="9">
        <v>15.0</v>
      </c>
      <c r="P22" s="9" t="str">
        <f t="array" ref="P22">LET(
    _xlpm.thresholds, XLOOKUP('2. Результаты'!$D22, Sections!$P$3:$P$23, Sections!$Q$3:$S$23),
    XLOOKUP('2. Результаты'!$O22, _xlpm.thresholds, Sections!$Q$2:$S$2, "Ниже базового", -1)
)</f>
        <v>Базовый</v>
      </c>
      <c r="Q22" s="9">
        <v>11.0</v>
      </c>
      <c r="R22" s="9" t="str">
        <f t="array" ref="R22">LET(
    _xlpm.thresholds, XLOOKUP('2. Результаты'!$D22, Sections!$F$3:$F$23, Sections!$G$3:$I$23),
    XLOOKUP('2. Результаты'!$Q22, _xlpm.thresholds, Sections!$G$2:$I$2, "Ниже базового", -1)
)</f>
        <v>Базовый</v>
      </c>
      <c r="S22" s="9">
        <v>19.0</v>
      </c>
      <c r="T22" s="9" t="str">
        <f t="array" ref="T22">LET(
    _xlpm.thresholds, XLOOKUP('2. Результаты'!$D22, Sections!$A$3:$A$23, Sections!$B$3:$D$23),
    XLOOKUP('2. Результаты'!$S22, _xlpm.thresholds, Sections!$B$2:$D$2, "Ниже базового", -1)
)</f>
        <v>Базовый</v>
      </c>
      <c r="U22" s="9">
        <v>7.0</v>
      </c>
      <c r="V22" s="9" t="str">
        <f t="array" ref="V22">LET(
    _xlpm.thresholds, XLOOKUP('2. Результаты'!$D22, Sections!$A$27:$A$47, Sections!$B$27:$D$47),
    XLOOKUP('2. Результаты'!$U22, _xlpm.thresholds, Sections!$B$26:$D$26, "Ниже базового", -1)
)</f>
        <v>Базовый</v>
      </c>
      <c r="W22" s="9">
        <v>13.0</v>
      </c>
      <c r="X22" s="9" t="str">
        <f t="array" ref="X22">LET(
    _xlpm.thresholds, XLOOKUP('2. Результаты'!$D22, Sections!$K$3:$K$23, Sections!$L$3:$N$23),
    XLOOKUP('2. Результаты'!$W22, _xlpm.thresholds, Sections!$L$2:$N$2, "Ниже базового", -1)
)</f>
        <v>Базовый</v>
      </c>
    </row>
    <row r="23" ht="15.75" customHeight="1">
      <c r="A23" s="7">
        <v>5.02005411E8</v>
      </c>
      <c r="B23" s="6" t="s">
        <v>21</v>
      </c>
      <c r="C23" s="6" t="s">
        <v>28</v>
      </c>
      <c r="D23" s="9">
        <v>2.0</v>
      </c>
      <c r="E23" s="9">
        <v>131.0</v>
      </c>
      <c r="F23" s="9">
        <v>197.0</v>
      </c>
      <c r="G23" s="9">
        <v>3.0</v>
      </c>
      <c r="H23" s="9" t="s">
        <v>1465</v>
      </c>
      <c r="I23" s="9">
        <v>16.0</v>
      </c>
      <c r="J23" s="9" t="str">
        <f t="array" ref="J23">LET(
    _xlpm.thresholds, XLOOKUP('2. Результаты'!$D23, Sections!$F$27:$F$47, Sections!$G$27:$I$47),
    XLOOKUP('2. Результаты'!$I23, _xlpm.thresholds, Sections!$G$26:$I$26, "Ниже базового", -1)
)</f>
        <v>Базовый</v>
      </c>
      <c r="K23" s="9">
        <v>19.0</v>
      </c>
      <c r="L23" s="9" t="str">
        <f t="array" ref="L23">LET(
    _xlpm.thresholds, XLOOKUP('2. Результаты'!$D23, Sections!$P$27:$P$47, Sections!$Q$27:$S$47),
    XLOOKUP('2. Результаты'!$K23, _xlpm.thresholds, Sections!$Q$26:$S$26, "Ниже базового", -1)
)</f>
        <v>Высокий</v>
      </c>
      <c r="M23" s="9">
        <v>15.0</v>
      </c>
      <c r="N23" s="9" t="str">
        <f t="array" ref="N23">LET(
    _xlpm.thresholds, XLOOKUP('2. Результаты'!$D23, Sections!$K$27:$K$47, Sections!$L$27:$N$47),
    XLOOKUP('2. Результаты'!$M23, _xlpm.thresholds, Sections!$L$26:$N$26, "Ниже базового", -1)
)</f>
        <v>Средний</v>
      </c>
      <c r="O23" s="9">
        <v>15.0</v>
      </c>
      <c r="P23" s="9" t="str">
        <f t="array" ref="P23">LET(
    _xlpm.thresholds, XLOOKUP('2. Результаты'!$D23, Sections!$P$3:$P$23, Sections!$Q$3:$S$23),
    XLOOKUP('2. Результаты'!$O23, _xlpm.thresholds, Sections!$Q$2:$S$2, "Ниже базового", -1)
)</f>
        <v>Базовый</v>
      </c>
      <c r="Q23" s="9">
        <v>16.0</v>
      </c>
      <c r="R23" s="9" t="str">
        <f t="array" ref="R23">LET(
    _xlpm.thresholds, XLOOKUP('2. Результаты'!$D23, Sections!$F$3:$F$23, Sections!$G$3:$I$23),
    XLOOKUP('2. Результаты'!$Q23, _xlpm.thresholds, Sections!$G$2:$I$2, "Ниже базового", -1)
)</f>
        <v>Средний</v>
      </c>
      <c r="S23" s="9">
        <v>21.0</v>
      </c>
      <c r="T23" s="9" t="str">
        <f t="array" ref="T23">LET(
    _xlpm.thresholds, XLOOKUP('2. Результаты'!$D23, Sections!$A$3:$A$23, Sections!$B$3:$D$23),
    XLOOKUP('2. Результаты'!$S23, _xlpm.thresholds, Sections!$B$2:$D$2, "Ниже базового", -1)
)</f>
        <v>Базовый</v>
      </c>
      <c r="U23" s="9">
        <v>10.0</v>
      </c>
      <c r="V23" s="9" t="str">
        <f t="array" ref="V23">LET(
    _xlpm.thresholds, XLOOKUP('2. Результаты'!$D23, Sections!$A$27:$A$47, Sections!$B$27:$D$47),
    XLOOKUP('2. Результаты'!$U23, _xlpm.thresholds, Sections!$B$26:$D$26, "Ниже базового", -1)
)</f>
        <v>Средний</v>
      </c>
      <c r="W23" s="9">
        <v>19.0</v>
      </c>
      <c r="X23" s="9" t="str">
        <f t="array" ref="X23">LET(
    _xlpm.thresholds, XLOOKUP('2. Результаты'!$D23, Sections!$K$3:$K$23, Sections!$L$3:$N$23),
    XLOOKUP('2. Результаты'!$W23, _xlpm.thresholds, Sections!$L$2:$N$2, "Ниже базового", -1)
)</f>
        <v>Средний</v>
      </c>
    </row>
    <row r="24" ht="15.75" customHeight="1">
      <c r="A24" s="7">
        <v>5.0200488E8</v>
      </c>
      <c r="B24" s="6" t="s">
        <v>21</v>
      </c>
      <c r="C24" s="6" t="s">
        <v>29</v>
      </c>
      <c r="D24" s="9">
        <v>1.0</v>
      </c>
      <c r="E24" s="9">
        <v>128.0</v>
      </c>
      <c r="F24" s="9">
        <v>213.0</v>
      </c>
      <c r="G24" s="9">
        <v>3.0</v>
      </c>
      <c r="H24" s="9" t="s">
        <v>1465</v>
      </c>
      <c r="I24" s="9">
        <v>18.0</v>
      </c>
      <c r="J24" s="9" t="str">
        <f t="array" ref="J24">LET(
    _xlpm.thresholds, XLOOKUP('2. Результаты'!$D24, Sections!$F$27:$F$47, Sections!$G$27:$I$47),
    XLOOKUP('2. Результаты'!$I24, _xlpm.thresholds, Sections!$G$26:$I$26, "Ниже базового", -1)
)</f>
        <v>Средний</v>
      </c>
      <c r="K24" s="9">
        <v>14.0</v>
      </c>
      <c r="L24" s="9" t="str">
        <f t="array" ref="L24">LET(
    _xlpm.thresholds, XLOOKUP('2. Результаты'!$D24, Sections!$P$27:$P$47, Sections!$Q$27:$S$47),
    XLOOKUP('2. Результаты'!$K24, _xlpm.thresholds, Sections!$Q$26:$S$26, "Ниже базового", -1)
)</f>
        <v>Средний</v>
      </c>
      <c r="M24" s="9">
        <v>12.0</v>
      </c>
      <c r="N24" s="9" t="str">
        <f t="array" ref="N24">LET(
    _xlpm.thresholds, XLOOKUP('2. Результаты'!$D24, Sections!$K$27:$K$47, Sections!$L$27:$N$47),
    XLOOKUP('2. Результаты'!$M24, _xlpm.thresholds, Sections!$L$26:$N$26, "Ниже базового", -1)
)</f>
        <v>Базовый</v>
      </c>
      <c r="O24" s="9">
        <v>17.0</v>
      </c>
      <c r="P24" s="9" t="str">
        <f t="array" ref="P24">LET(
    _xlpm.thresholds, XLOOKUP('2. Результаты'!$D24, Sections!$P$3:$P$23, Sections!$Q$3:$S$23),
    XLOOKUP('2. Результаты'!$O24, _xlpm.thresholds, Sections!$Q$2:$S$2, "Ниже базового", -1)
)</f>
        <v>Средний</v>
      </c>
      <c r="Q24" s="9">
        <v>15.0</v>
      </c>
      <c r="R24" s="9" t="str">
        <f t="array" ref="R24">LET(
    _xlpm.thresholds, XLOOKUP('2. Результаты'!$D24, Sections!$F$3:$F$23, Sections!$G$3:$I$23),
    XLOOKUP('2. Результаты'!$Q24, _xlpm.thresholds, Sections!$G$2:$I$2, "Ниже базового", -1)
)</f>
        <v>Средний</v>
      </c>
      <c r="S24" s="9">
        <v>29.0</v>
      </c>
      <c r="T24" s="9" t="str">
        <f t="array" ref="T24">LET(
    _xlpm.thresholds, XLOOKUP('2. Результаты'!$D24, Sections!$A$3:$A$23, Sections!$B$3:$D$23),
    XLOOKUP('2. Результаты'!$S24, _xlpm.thresholds, Sections!$B$2:$D$2, "Ниже базового", -1)
)</f>
        <v>Средний</v>
      </c>
      <c r="U24" s="9">
        <v>8.0</v>
      </c>
      <c r="V24" s="9" t="str">
        <f t="array" ref="V24">LET(
    _xlpm.thresholds, XLOOKUP('2. Результаты'!$D24, Sections!$A$27:$A$47, Sections!$B$27:$D$47),
    XLOOKUP('2. Результаты'!$U24, _xlpm.thresholds, Sections!$B$26:$D$26, "Ниже базового", -1)
)</f>
        <v>Средний</v>
      </c>
      <c r="W24" s="9">
        <v>15.0</v>
      </c>
      <c r="X24" s="9" t="str">
        <f t="array" ref="X24">LET(
    _xlpm.thresholds, XLOOKUP('2. Результаты'!$D24, Sections!$K$3:$K$23, Sections!$L$3:$N$23),
    XLOOKUP('2. Результаты'!$W24, _xlpm.thresholds, Sections!$L$2:$N$2, "Ниже базового", -1)
)</f>
        <v>Базовый</v>
      </c>
    </row>
    <row r="25" ht="15.75" customHeight="1">
      <c r="A25" s="7">
        <v>5.02005108E8</v>
      </c>
      <c r="B25" s="6" t="s">
        <v>21</v>
      </c>
      <c r="C25" s="6" t="s">
        <v>30</v>
      </c>
      <c r="D25" s="9">
        <v>2.0</v>
      </c>
      <c r="E25" s="9">
        <v>146.0</v>
      </c>
      <c r="F25" s="9">
        <v>197.0</v>
      </c>
      <c r="G25" s="9">
        <v>3.0</v>
      </c>
      <c r="H25" s="9" t="s">
        <v>1465</v>
      </c>
      <c r="I25" s="9">
        <v>20.0</v>
      </c>
      <c r="J25" s="9" t="str">
        <f t="array" ref="J25">LET(
    _xlpm.thresholds, XLOOKUP('2. Результаты'!$D25, Sections!$F$27:$F$47, Sections!$G$27:$I$47),
    XLOOKUP('2. Результаты'!$I25, _xlpm.thresholds, Sections!$G$26:$I$26, "Ниже базового", -1)
)</f>
        <v>Средний</v>
      </c>
      <c r="K25" s="9">
        <v>20.0</v>
      </c>
      <c r="L25" s="9" t="str">
        <f t="array" ref="L25">LET(
    _xlpm.thresholds, XLOOKUP('2. Результаты'!$D25, Sections!$P$27:$P$47, Sections!$Q$27:$S$47),
    XLOOKUP('2. Результаты'!$K25, _xlpm.thresholds, Sections!$Q$26:$S$26, "Ниже базового", -1)
)</f>
        <v>Высокий</v>
      </c>
      <c r="M25" s="9">
        <v>15.0</v>
      </c>
      <c r="N25" s="9" t="str">
        <f t="array" ref="N25">LET(
    _xlpm.thresholds, XLOOKUP('2. Результаты'!$D25, Sections!$K$27:$K$47, Sections!$L$27:$N$47),
    XLOOKUP('2. Результаты'!$M25, _xlpm.thresholds, Sections!$L$26:$N$26, "Ниже базового", -1)
)</f>
        <v>Средний</v>
      </c>
      <c r="O25" s="9">
        <v>17.0</v>
      </c>
      <c r="P25" s="9" t="str">
        <f t="array" ref="P25">LET(
    _xlpm.thresholds, XLOOKUP('2. Результаты'!$D25, Sections!$P$3:$P$23, Sections!$Q$3:$S$23),
    XLOOKUP('2. Результаты'!$O25, _xlpm.thresholds, Sections!$Q$2:$S$2, "Ниже базового", -1)
)</f>
        <v>Средний</v>
      </c>
      <c r="Q25" s="9">
        <v>13.0</v>
      </c>
      <c r="R25" s="9" t="str">
        <f t="array" ref="R25">LET(
    _xlpm.thresholds, XLOOKUP('2. Результаты'!$D25, Sections!$F$3:$F$23, Sections!$G$3:$I$23),
    XLOOKUP('2. Результаты'!$Q25, _xlpm.thresholds, Sections!$G$2:$I$2, "Ниже базового", -1)
)</f>
        <v>Средний</v>
      </c>
      <c r="S25" s="9">
        <v>31.0</v>
      </c>
      <c r="T25" s="9" t="str">
        <f t="array" ref="T25">LET(
    _xlpm.thresholds, XLOOKUP('2. Результаты'!$D25, Sections!$A$3:$A$23, Sections!$B$3:$D$23),
    XLOOKUP('2. Результаты'!$S25, _xlpm.thresholds, Sections!$B$2:$D$2, "Ниже базового", -1)
)</f>
        <v>Средний</v>
      </c>
      <c r="U25" s="9">
        <v>12.0</v>
      </c>
      <c r="V25" s="9" t="str">
        <f t="array" ref="V25">LET(
    _xlpm.thresholds, XLOOKUP('2. Результаты'!$D25, Sections!$A$27:$A$47, Sections!$B$27:$D$47),
    XLOOKUP('2. Результаты'!$U25, _xlpm.thresholds, Sections!$B$26:$D$26, "Ниже базового", -1)
)</f>
        <v>Высокий</v>
      </c>
      <c r="W25" s="9">
        <v>18.0</v>
      </c>
      <c r="X25" s="9" t="str">
        <f t="array" ref="X25">LET(
    _xlpm.thresholds, XLOOKUP('2. Результаты'!$D25, Sections!$K$3:$K$23, Sections!$L$3:$N$23),
    XLOOKUP('2. Результаты'!$W25, _xlpm.thresholds, Sections!$L$2:$N$2, "Ниже базового", -1)
)</f>
        <v>Средний</v>
      </c>
    </row>
    <row r="26" ht="15.75" customHeight="1">
      <c r="A26" s="7">
        <v>5.0200508E8</v>
      </c>
      <c r="B26" s="6" t="s">
        <v>21</v>
      </c>
      <c r="C26" s="6" t="s">
        <v>31</v>
      </c>
      <c r="D26" s="9">
        <v>2.0</v>
      </c>
      <c r="E26" s="9">
        <v>135.0</v>
      </c>
      <c r="F26" s="9">
        <v>197.0</v>
      </c>
      <c r="G26" s="9">
        <v>3.0</v>
      </c>
      <c r="H26" s="9" t="s">
        <v>1465</v>
      </c>
      <c r="I26" s="9">
        <v>24.0</v>
      </c>
      <c r="J26" s="9" t="str">
        <f t="array" ref="J26">LET(
    _xlpm.thresholds, XLOOKUP('2. Результаты'!$D26, Sections!$F$27:$F$47, Sections!$G$27:$I$47),
    XLOOKUP('2. Результаты'!$I26, _xlpm.thresholds, Sections!$G$26:$I$26, "Ниже базового", -1)
)</f>
        <v>Средний</v>
      </c>
      <c r="K26" s="9">
        <v>12.0</v>
      </c>
      <c r="L26" s="9" t="str">
        <f t="array" ref="L26">LET(
    _xlpm.thresholds, XLOOKUP('2. Результаты'!$D26, Sections!$P$27:$P$47, Sections!$Q$27:$S$47),
    XLOOKUP('2. Результаты'!$K26, _xlpm.thresholds, Sections!$Q$26:$S$26, "Ниже базового", -1)
)</f>
        <v>Базовый</v>
      </c>
      <c r="M26" s="9">
        <v>9.0</v>
      </c>
      <c r="N26" s="9" t="str">
        <f t="array" ref="N26">LET(
    _xlpm.thresholds, XLOOKUP('2. Результаты'!$D26, Sections!$K$27:$K$47, Sections!$L$27:$N$47),
    XLOOKUP('2. Результаты'!$M26, _xlpm.thresholds, Sections!$L$26:$N$26, "Ниже базового", -1)
)</f>
        <v>Базовый</v>
      </c>
      <c r="O26" s="9">
        <v>18.0</v>
      </c>
      <c r="P26" s="9" t="str">
        <f t="array" ref="P26">LET(
    _xlpm.thresholds, XLOOKUP('2. Результаты'!$D26, Sections!$P$3:$P$23, Sections!$Q$3:$S$23),
    XLOOKUP('2. Результаты'!$O26, _xlpm.thresholds, Sections!$Q$2:$S$2, "Ниже базового", -1)
)</f>
        <v>Средний</v>
      </c>
      <c r="Q26" s="9">
        <v>14.0</v>
      </c>
      <c r="R26" s="9" t="str">
        <f t="array" ref="R26">LET(
    _xlpm.thresholds, XLOOKUP('2. Результаты'!$D26, Sections!$F$3:$F$23, Sections!$G$3:$I$23),
    XLOOKUP('2. Результаты'!$Q26, _xlpm.thresholds, Sections!$G$2:$I$2, "Ниже базового", -1)
)</f>
        <v>Средний</v>
      </c>
      <c r="S26" s="9">
        <v>25.0</v>
      </c>
      <c r="T26" s="9" t="str">
        <f t="array" ref="T26">LET(
    _xlpm.thresholds, XLOOKUP('2. Результаты'!$D26, Sections!$A$3:$A$23, Sections!$B$3:$D$23),
    XLOOKUP('2. Результаты'!$S26, _xlpm.thresholds, Sections!$B$2:$D$2, "Ниже базового", -1)
)</f>
        <v>Средний</v>
      </c>
      <c r="U26" s="9">
        <v>11.0</v>
      </c>
      <c r="V26" s="9" t="str">
        <f t="array" ref="V26">LET(
    _xlpm.thresholds, XLOOKUP('2. Результаты'!$D26, Sections!$A$27:$A$47, Sections!$B$27:$D$47),
    XLOOKUP('2. Результаты'!$U26, _xlpm.thresholds, Sections!$B$26:$D$26, "Ниже базового", -1)
)</f>
        <v>Средний</v>
      </c>
      <c r="W26" s="9">
        <v>22.0</v>
      </c>
      <c r="X26" s="9" t="str">
        <f t="array" ref="X26">LET(
    _xlpm.thresholds, XLOOKUP('2. Результаты'!$D26, Sections!$K$3:$K$23, Sections!$L$3:$N$23),
    XLOOKUP('2. Результаты'!$W26, _xlpm.thresholds, Sections!$L$2:$N$2, "Ниже базового", -1)
)</f>
        <v>Средний</v>
      </c>
    </row>
    <row r="27" ht="15.75" customHeight="1">
      <c r="A27" s="7">
        <v>5.0200513E8</v>
      </c>
      <c r="B27" s="6" t="s">
        <v>21</v>
      </c>
      <c r="C27" s="6" t="s">
        <v>32</v>
      </c>
      <c r="D27" s="9">
        <v>2.0</v>
      </c>
      <c r="E27" s="9">
        <v>134.0</v>
      </c>
      <c r="F27" s="9">
        <v>197.0</v>
      </c>
      <c r="G27" s="9">
        <v>3.0</v>
      </c>
      <c r="H27" s="9" t="s">
        <v>1465</v>
      </c>
      <c r="I27" s="9">
        <v>26.0</v>
      </c>
      <c r="J27" s="9" t="str">
        <f t="array" ref="J27">LET(
    _xlpm.thresholds, XLOOKUP('2. Результаты'!$D27, Sections!$F$27:$F$47, Sections!$G$27:$I$47),
    XLOOKUP('2. Результаты'!$I27, _xlpm.thresholds, Sections!$G$26:$I$26, "Ниже базового", -1)
)</f>
        <v>Средний</v>
      </c>
      <c r="K27" s="9">
        <v>14.0</v>
      </c>
      <c r="L27" s="9" t="str">
        <f t="array" ref="L27">LET(
    _xlpm.thresholds, XLOOKUP('2. Результаты'!$D27, Sections!$P$27:$P$47, Sections!$Q$27:$S$47),
    XLOOKUP('2. Результаты'!$K27, _xlpm.thresholds, Sections!$Q$26:$S$26, "Ниже базового", -1)
)</f>
        <v>Средний</v>
      </c>
      <c r="M27" s="9">
        <v>11.0</v>
      </c>
      <c r="N27" s="9" t="str">
        <f t="array" ref="N27">LET(
    _xlpm.thresholds, XLOOKUP('2. Результаты'!$D27, Sections!$K$27:$K$47, Sections!$L$27:$N$47),
    XLOOKUP('2. Результаты'!$M27, _xlpm.thresholds, Sections!$L$26:$N$26, "Ниже базового", -1)
)</f>
        <v>Базовый</v>
      </c>
      <c r="O27" s="9">
        <v>18.0</v>
      </c>
      <c r="P27" s="9" t="str">
        <f t="array" ref="P27">LET(
    _xlpm.thresholds, XLOOKUP('2. Результаты'!$D27, Sections!$P$3:$P$23, Sections!$Q$3:$S$23),
    XLOOKUP('2. Результаты'!$O27, _xlpm.thresholds, Sections!$Q$2:$S$2, "Ниже базового", -1)
)</f>
        <v>Средний</v>
      </c>
      <c r="Q27" s="9">
        <v>16.0</v>
      </c>
      <c r="R27" s="9" t="str">
        <f t="array" ref="R27">LET(
    _xlpm.thresholds, XLOOKUP('2. Результаты'!$D27, Sections!$F$3:$F$23, Sections!$G$3:$I$23),
    XLOOKUP('2. Результаты'!$Q27, _xlpm.thresholds, Sections!$G$2:$I$2, "Ниже базового", -1)
)</f>
        <v>Средний</v>
      </c>
      <c r="S27" s="9">
        <v>21.0</v>
      </c>
      <c r="T27" s="9" t="str">
        <f t="array" ref="T27">LET(
    _xlpm.thresholds, XLOOKUP('2. Результаты'!$D27, Sections!$A$3:$A$23, Sections!$B$3:$D$23),
    XLOOKUP('2. Результаты'!$S27, _xlpm.thresholds, Sections!$B$2:$D$2, "Ниже базового", -1)
)</f>
        <v>Базовый</v>
      </c>
      <c r="U27" s="9">
        <v>9.0</v>
      </c>
      <c r="V27" s="9" t="str">
        <f t="array" ref="V27">LET(
    _xlpm.thresholds, XLOOKUP('2. Результаты'!$D27, Sections!$A$27:$A$47, Sections!$B$27:$D$47),
    XLOOKUP('2. Результаты'!$U27, _xlpm.thresholds, Sections!$B$26:$D$26, "Ниже базового", -1)
)</f>
        <v>Средний</v>
      </c>
      <c r="W27" s="9">
        <v>19.0</v>
      </c>
      <c r="X27" s="9" t="str">
        <f t="array" ref="X27">LET(
    _xlpm.thresholds, XLOOKUP('2. Результаты'!$D27, Sections!$K$3:$K$23, Sections!$L$3:$N$23),
    XLOOKUP('2. Результаты'!$W27, _xlpm.thresholds, Sections!$L$2:$N$2, "Ниже базового", -1)
)</f>
        <v>Средний</v>
      </c>
    </row>
    <row r="28" ht="15.75" customHeight="1">
      <c r="A28" s="7">
        <v>5.020055E8</v>
      </c>
      <c r="B28" s="6" t="s">
        <v>21</v>
      </c>
      <c r="C28" s="6" t="s">
        <v>33</v>
      </c>
      <c r="D28" s="9">
        <v>2.0</v>
      </c>
      <c r="E28" s="9">
        <v>130.0</v>
      </c>
      <c r="F28" s="9">
        <v>197.0</v>
      </c>
      <c r="G28" s="9">
        <v>3.0</v>
      </c>
      <c r="H28" s="9" t="s">
        <v>1465</v>
      </c>
      <c r="I28" s="9">
        <v>19.0</v>
      </c>
      <c r="J28" s="9" t="str">
        <f t="array" ref="J28">LET(
    _xlpm.thresholds, XLOOKUP('2. Результаты'!$D28, Sections!$F$27:$F$47, Sections!$G$27:$I$47),
    XLOOKUP('2. Результаты'!$I28, _xlpm.thresholds, Sections!$G$26:$I$26, "Ниже базового", -1)
)</f>
        <v>Средний</v>
      </c>
      <c r="K28" s="9">
        <v>16.0</v>
      </c>
      <c r="L28" s="9" t="str">
        <f t="array" ref="L28">LET(
    _xlpm.thresholds, XLOOKUP('2. Результаты'!$D28, Sections!$P$27:$P$47, Sections!$Q$27:$S$47),
    XLOOKUP('2. Результаты'!$K28, _xlpm.thresholds, Sections!$Q$26:$S$26, "Ниже базового", -1)
)</f>
        <v>Высокий</v>
      </c>
      <c r="M28" s="9">
        <v>12.0</v>
      </c>
      <c r="N28" s="9" t="str">
        <f t="array" ref="N28">LET(
    _xlpm.thresholds, XLOOKUP('2. Результаты'!$D28, Sections!$K$27:$K$47, Sections!$L$27:$N$47),
    XLOOKUP('2. Результаты'!$M28, _xlpm.thresholds, Sections!$L$26:$N$26, "Ниже базового", -1)
)</f>
        <v>Базовый</v>
      </c>
      <c r="O28" s="9">
        <v>17.0</v>
      </c>
      <c r="P28" s="9" t="str">
        <f t="array" ref="P28">LET(
    _xlpm.thresholds, XLOOKUP('2. Результаты'!$D28, Sections!$P$3:$P$23, Sections!$Q$3:$S$23),
    XLOOKUP('2. Результаты'!$O28, _xlpm.thresholds, Sections!$Q$2:$S$2, "Ниже базового", -1)
)</f>
        <v>Средний</v>
      </c>
      <c r="Q28" s="9">
        <v>14.0</v>
      </c>
      <c r="R28" s="9" t="str">
        <f t="array" ref="R28">LET(
    _xlpm.thresholds, XLOOKUP('2. Результаты'!$D28, Sections!$F$3:$F$23, Sections!$G$3:$I$23),
    XLOOKUP('2. Результаты'!$Q28, _xlpm.thresholds, Sections!$G$2:$I$2, "Ниже базового", -1)
)</f>
        <v>Средний</v>
      </c>
      <c r="S28" s="9">
        <v>23.0</v>
      </c>
      <c r="T28" s="9" t="str">
        <f t="array" ref="T28">LET(
    _xlpm.thresholds, XLOOKUP('2. Результаты'!$D28, Sections!$A$3:$A$23, Sections!$B$3:$D$23),
    XLOOKUP('2. Результаты'!$S28, _xlpm.thresholds, Sections!$B$2:$D$2, "Ниже базового", -1)
)</f>
        <v>Средний</v>
      </c>
      <c r="U28" s="9">
        <v>10.0</v>
      </c>
      <c r="V28" s="9" t="str">
        <f t="array" ref="V28">LET(
    _xlpm.thresholds, XLOOKUP('2. Результаты'!$D28, Sections!$A$27:$A$47, Sections!$B$27:$D$47),
    XLOOKUP('2. Результаты'!$U28, _xlpm.thresholds, Sections!$B$26:$D$26, "Ниже базового", -1)
)</f>
        <v>Средний</v>
      </c>
      <c r="W28" s="9">
        <v>19.0</v>
      </c>
      <c r="X28" s="9" t="str">
        <f t="array" ref="X28">LET(
    _xlpm.thresholds, XLOOKUP('2. Результаты'!$D28, Sections!$K$3:$K$23, Sections!$L$3:$N$23),
    XLOOKUP('2. Результаты'!$W28, _xlpm.thresholds, Sections!$L$2:$N$2, "Ниже базового", -1)
)</f>
        <v>Средний</v>
      </c>
    </row>
    <row r="29" ht="15.75" customHeight="1">
      <c r="A29" s="7">
        <v>5.02005355E8</v>
      </c>
      <c r="B29" s="6" t="s">
        <v>21</v>
      </c>
      <c r="C29" s="6" t="s">
        <v>34</v>
      </c>
      <c r="D29" s="9">
        <v>2.0</v>
      </c>
      <c r="E29" s="9">
        <v>113.0</v>
      </c>
      <c r="F29" s="9">
        <v>197.0</v>
      </c>
      <c r="G29" s="9">
        <v>2.0</v>
      </c>
      <c r="H29" s="9" t="s">
        <v>1467</v>
      </c>
      <c r="I29" s="9">
        <v>14.0</v>
      </c>
      <c r="J29" s="9" t="str">
        <f t="array" ref="J29">LET(
    _xlpm.thresholds, XLOOKUP('2. Результаты'!$D29, Sections!$F$27:$F$47, Sections!$G$27:$I$47),
    XLOOKUP('2. Результаты'!$I29, _xlpm.thresholds, Sections!$G$26:$I$26, "Ниже базового", -1)
)</f>
        <v>Базовый</v>
      </c>
      <c r="K29" s="9">
        <v>13.0</v>
      </c>
      <c r="L29" s="9" t="str">
        <f t="array" ref="L29">LET(
    _xlpm.thresholds, XLOOKUP('2. Результаты'!$D29, Sections!$P$27:$P$47, Sections!$Q$27:$S$47),
    XLOOKUP('2. Результаты'!$K29, _xlpm.thresholds, Sections!$Q$26:$S$26, "Ниже базового", -1)
)</f>
        <v>Средний</v>
      </c>
      <c r="M29" s="9">
        <v>9.0</v>
      </c>
      <c r="N29" s="9" t="str">
        <f t="array" ref="N29">LET(
    _xlpm.thresholds, XLOOKUP('2. Результаты'!$D29, Sections!$K$27:$K$47, Sections!$L$27:$N$47),
    XLOOKUP('2. Результаты'!$M29, _xlpm.thresholds, Sections!$L$26:$N$26, "Ниже базового", -1)
)</f>
        <v>Базовый</v>
      </c>
      <c r="O29" s="9">
        <v>16.0</v>
      </c>
      <c r="P29" s="9" t="str">
        <f t="array" ref="P29">LET(
    _xlpm.thresholds, XLOOKUP('2. Результаты'!$D29, Sections!$P$3:$P$23, Sections!$Q$3:$S$23),
    XLOOKUP('2. Результаты'!$O29, _xlpm.thresholds, Sections!$Q$2:$S$2, "Ниже базового", -1)
)</f>
        <v>Средний</v>
      </c>
      <c r="Q29" s="9">
        <v>14.0</v>
      </c>
      <c r="R29" s="9" t="str">
        <f t="array" ref="R29">LET(
    _xlpm.thresholds, XLOOKUP('2. Результаты'!$D29, Sections!$F$3:$F$23, Sections!$G$3:$I$23),
    XLOOKUP('2. Результаты'!$Q29, _xlpm.thresholds, Sections!$G$2:$I$2, "Ниже базового", -1)
)</f>
        <v>Средний</v>
      </c>
      <c r="S29" s="9">
        <v>24.0</v>
      </c>
      <c r="T29" s="9" t="str">
        <f t="array" ref="T29">LET(
    _xlpm.thresholds, XLOOKUP('2. Результаты'!$D29, Sections!$A$3:$A$23, Sections!$B$3:$D$23),
    XLOOKUP('2. Результаты'!$S29, _xlpm.thresholds, Sections!$B$2:$D$2, "Ниже базового", -1)
)</f>
        <v>Средний</v>
      </c>
      <c r="U29" s="9">
        <v>9.0</v>
      </c>
      <c r="V29" s="9" t="str">
        <f t="array" ref="V29">LET(
    _xlpm.thresholds, XLOOKUP('2. Результаты'!$D29, Sections!$A$27:$A$47, Sections!$B$27:$D$47),
    XLOOKUP('2. Результаты'!$U29, _xlpm.thresholds, Sections!$B$26:$D$26, "Ниже базового", -1)
)</f>
        <v>Средний</v>
      </c>
      <c r="W29" s="9">
        <v>14.0</v>
      </c>
      <c r="X29" s="9" t="str">
        <f t="array" ref="X29">LET(
    _xlpm.thresholds, XLOOKUP('2. Результаты'!$D29, Sections!$K$3:$K$23, Sections!$L$3:$N$23),
    XLOOKUP('2. Результаты'!$W29, _xlpm.thresholds, Sections!$L$2:$N$2, "Ниже базового", -1)
)</f>
        <v>Базовый</v>
      </c>
    </row>
    <row r="30" ht="15.75" customHeight="1">
      <c r="A30" s="7">
        <v>5.02004993E8</v>
      </c>
      <c r="B30" s="6" t="s">
        <v>21</v>
      </c>
      <c r="C30" s="6" t="s">
        <v>35</v>
      </c>
      <c r="D30" s="9">
        <v>2.0</v>
      </c>
      <c r="E30" s="9">
        <v>148.0</v>
      </c>
      <c r="F30" s="9">
        <v>197.0</v>
      </c>
      <c r="G30" s="9">
        <v>3.0</v>
      </c>
      <c r="H30" s="9" t="s">
        <v>1465</v>
      </c>
      <c r="I30" s="9">
        <v>22.0</v>
      </c>
      <c r="J30" s="9" t="str">
        <f t="array" ref="J30">LET(
    _xlpm.thresholds, XLOOKUP('2. Результаты'!$D30, Sections!$F$27:$F$47, Sections!$G$27:$I$47),
    XLOOKUP('2. Результаты'!$I30, _xlpm.thresholds, Sections!$G$26:$I$26, "Ниже базового", -1)
)</f>
        <v>Средний</v>
      </c>
      <c r="K30" s="9">
        <v>21.0</v>
      </c>
      <c r="L30" s="9" t="str">
        <f t="array" ref="L30">LET(
    _xlpm.thresholds, XLOOKUP('2. Результаты'!$D30, Sections!$P$27:$P$47, Sections!$Q$27:$S$47),
    XLOOKUP('2. Результаты'!$K30, _xlpm.thresholds, Sections!$Q$26:$S$26, "Ниже базового", -1)
)</f>
        <v>Высокий</v>
      </c>
      <c r="M30" s="9">
        <v>17.0</v>
      </c>
      <c r="N30" s="9" t="str">
        <f t="array" ref="N30">LET(
    _xlpm.thresholds, XLOOKUP('2. Результаты'!$D30, Sections!$K$27:$K$47, Sections!$L$27:$N$47),
    XLOOKUP('2. Результаты'!$M30, _xlpm.thresholds, Sections!$L$26:$N$26, "Ниже базового", -1)
)</f>
        <v>Высокий</v>
      </c>
      <c r="O30" s="9">
        <v>16.0</v>
      </c>
      <c r="P30" s="9" t="str">
        <f t="array" ref="P30">LET(
    _xlpm.thresholds, XLOOKUP('2. Результаты'!$D30, Sections!$P$3:$P$23, Sections!$Q$3:$S$23),
    XLOOKUP('2. Результаты'!$O30, _xlpm.thresholds, Sections!$Q$2:$S$2, "Ниже базового", -1)
)</f>
        <v>Средний</v>
      </c>
      <c r="Q30" s="9">
        <v>17.0</v>
      </c>
      <c r="R30" s="9" t="str">
        <f t="array" ref="R30">LET(
    _xlpm.thresholds, XLOOKUP('2. Результаты'!$D30, Sections!$F$3:$F$23, Sections!$G$3:$I$23),
    XLOOKUP('2. Результаты'!$Q30, _xlpm.thresholds, Sections!$G$2:$I$2, "Ниже базового", -1)
)</f>
        <v>Средний</v>
      </c>
      <c r="S30" s="9">
        <v>27.0</v>
      </c>
      <c r="T30" s="9" t="str">
        <f t="array" ref="T30">LET(
    _xlpm.thresholds, XLOOKUP('2. Результаты'!$D30, Sections!$A$3:$A$23, Sections!$B$3:$D$23),
    XLOOKUP('2. Результаты'!$S30, _xlpm.thresholds, Sections!$B$2:$D$2, "Ниже базового", -1)
)</f>
        <v>Средний</v>
      </c>
      <c r="U30" s="9">
        <v>10.0</v>
      </c>
      <c r="V30" s="9" t="str">
        <f t="array" ref="V30">LET(
    _xlpm.thresholds, XLOOKUP('2. Результаты'!$D30, Sections!$A$27:$A$47, Sections!$B$27:$D$47),
    XLOOKUP('2. Результаты'!$U30, _xlpm.thresholds, Sections!$B$26:$D$26, "Ниже базового", -1)
)</f>
        <v>Средний</v>
      </c>
      <c r="W30" s="9">
        <v>18.0</v>
      </c>
      <c r="X30" s="9" t="str">
        <f t="array" ref="X30">LET(
    _xlpm.thresholds, XLOOKUP('2. Результаты'!$D30, Sections!$K$3:$K$23, Sections!$L$3:$N$23),
    XLOOKUP('2. Результаты'!$W30, _xlpm.thresholds, Sections!$L$2:$N$2, "Ниже базового", -1)
)</f>
        <v>Средний</v>
      </c>
    </row>
    <row r="31" ht="15.75" customHeight="1">
      <c r="A31" s="7">
        <v>5.02005041E8</v>
      </c>
      <c r="B31" s="6" t="s">
        <v>21</v>
      </c>
      <c r="C31" s="6" t="s">
        <v>36</v>
      </c>
      <c r="D31" s="9">
        <v>2.0</v>
      </c>
      <c r="E31" s="9">
        <v>122.0</v>
      </c>
      <c r="F31" s="9">
        <v>197.0</v>
      </c>
      <c r="G31" s="9">
        <v>2.0</v>
      </c>
      <c r="H31" s="9" t="s">
        <v>1467</v>
      </c>
      <c r="I31" s="9">
        <v>14.0</v>
      </c>
      <c r="J31" s="9" t="str">
        <f t="array" ref="J31">LET(
    _xlpm.thresholds, XLOOKUP('2. Результаты'!$D31, Sections!$F$27:$F$47, Sections!$G$27:$I$47),
    XLOOKUP('2. Результаты'!$I31, _xlpm.thresholds, Sections!$G$26:$I$26, "Ниже базового", -1)
)</f>
        <v>Базовый</v>
      </c>
      <c r="K31" s="9">
        <v>16.0</v>
      </c>
      <c r="L31" s="9" t="str">
        <f t="array" ref="L31">LET(
    _xlpm.thresholds, XLOOKUP('2. Результаты'!$D31, Sections!$P$27:$P$47, Sections!$Q$27:$S$47),
    XLOOKUP('2. Результаты'!$K31, _xlpm.thresholds, Sections!$Q$26:$S$26, "Ниже базового", -1)
)</f>
        <v>Высокий</v>
      </c>
      <c r="M31" s="9">
        <v>11.0</v>
      </c>
      <c r="N31" s="9" t="str">
        <f t="array" ref="N31">LET(
    _xlpm.thresholds, XLOOKUP('2. Результаты'!$D31, Sections!$K$27:$K$47, Sections!$L$27:$N$47),
    XLOOKUP('2. Результаты'!$M31, _xlpm.thresholds, Sections!$L$26:$N$26, "Ниже базового", -1)
)</f>
        <v>Базовый</v>
      </c>
      <c r="O31" s="9">
        <v>17.0</v>
      </c>
      <c r="P31" s="9" t="str">
        <f t="array" ref="P31">LET(
    _xlpm.thresholds, XLOOKUP('2. Результаты'!$D31, Sections!$P$3:$P$23, Sections!$Q$3:$S$23),
    XLOOKUP('2. Результаты'!$O31, _xlpm.thresholds, Sections!$Q$2:$S$2, "Ниже базового", -1)
)</f>
        <v>Средний</v>
      </c>
      <c r="Q31" s="9">
        <v>15.0</v>
      </c>
      <c r="R31" s="9" t="str">
        <f t="array" ref="R31">LET(
    _xlpm.thresholds, XLOOKUP('2. Результаты'!$D31, Sections!$F$3:$F$23, Sections!$G$3:$I$23),
    XLOOKUP('2. Результаты'!$Q31, _xlpm.thresholds, Sections!$G$2:$I$2, "Ниже базового", -1)
)</f>
        <v>Средний</v>
      </c>
      <c r="S31" s="9">
        <v>22.0</v>
      </c>
      <c r="T31" s="9" t="str">
        <f t="array" ref="T31">LET(
    _xlpm.thresholds, XLOOKUP('2. Результаты'!$D31, Sections!$A$3:$A$23, Sections!$B$3:$D$23),
    XLOOKUP('2. Результаты'!$S31, _xlpm.thresholds, Sections!$B$2:$D$2, "Ниже базового", -1)
)</f>
        <v>Базовый</v>
      </c>
      <c r="U31" s="9">
        <v>10.0</v>
      </c>
      <c r="V31" s="9" t="str">
        <f t="array" ref="V31">LET(
    _xlpm.thresholds, XLOOKUP('2. Результаты'!$D31, Sections!$A$27:$A$47, Sections!$B$27:$D$47),
    XLOOKUP('2. Результаты'!$U31, _xlpm.thresholds, Sections!$B$26:$D$26, "Ниже базового", -1)
)</f>
        <v>Средний</v>
      </c>
      <c r="W31" s="9">
        <v>17.0</v>
      </c>
      <c r="X31" s="9" t="str">
        <f t="array" ref="X31">LET(
    _xlpm.thresholds, XLOOKUP('2. Результаты'!$D31, Sections!$K$3:$K$23, Sections!$L$3:$N$23),
    XLOOKUP('2. Результаты'!$W31, _xlpm.thresholds, Sections!$L$2:$N$2, "Ниже базового", -1)
)</f>
        <v>Средний</v>
      </c>
    </row>
    <row r="32" ht="15.75" customHeight="1">
      <c r="A32" s="7">
        <v>5.02005228E8</v>
      </c>
      <c r="B32" s="6" t="s">
        <v>21</v>
      </c>
      <c r="C32" s="6" t="s">
        <v>37</v>
      </c>
      <c r="D32" s="9">
        <v>1.0</v>
      </c>
      <c r="E32" s="9">
        <v>155.0</v>
      </c>
      <c r="F32" s="9">
        <v>213.0</v>
      </c>
      <c r="G32" s="9">
        <v>3.0</v>
      </c>
      <c r="H32" s="9" t="s">
        <v>1465</v>
      </c>
      <c r="I32" s="9">
        <v>19.0</v>
      </c>
      <c r="J32" s="9" t="str">
        <f t="array" ref="J32">LET(
    _xlpm.thresholds, XLOOKUP('2. Результаты'!$D32, Sections!$F$27:$F$47, Sections!$G$27:$I$47),
    XLOOKUP('2. Результаты'!$I32, _xlpm.thresholds, Sections!$G$26:$I$26, "Ниже базового", -1)
)</f>
        <v>Средний</v>
      </c>
      <c r="K32" s="9">
        <v>15.0</v>
      </c>
      <c r="L32" s="9" t="str">
        <f t="array" ref="L32">LET(
    _xlpm.thresholds, XLOOKUP('2. Результаты'!$D32, Sections!$P$27:$P$47, Sections!$Q$27:$S$47),
    XLOOKUP('2. Результаты'!$K32, _xlpm.thresholds, Sections!$Q$26:$S$26, "Ниже базового", -1)
)</f>
        <v>Средний</v>
      </c>
      <c r="M32" s="9">
        <v>17.0</v>
      </c>
      <c r="N32" s="9" t="str">
        <f t="array" ref="N32">LET(
    _xlpm.thresholds, XLOOKUP('2. Результаты'!$D32, Sections!$K$27:$K$47, Sections!$L$27:$N$47),
    XLOOKUP('2. Результаты'!$M32, _xlpm.thresholds, Sections!$L$26:$N$26, "Ниже базового", -1)
)</f>
        <v>Высокий</v>
      </c>
      <c r="O32" s="9">
        <v>18.0</v>
      </c>
      <c r="P32" s="9" t="str">
        <f t="array" ref="P32">LET(
    _xlpm.thresholds, XLOOKUP('2. Результаты'!$D32, Sections!$P$3:$P$23, Sections!$Q$3:$S$23),
    XLOOKUP('2. Результаты'!$O32, _xlpm.thresholds, Sections!$Q$2:$S$2, "Ниже базового", -1)
)</f>
        <v>Средний</v>
      </c>
      <c r="Q32" s="9">
        <v>17.0</v>
      </c>
      <c r="R32" s="9" t="str">
        <f t="array" ref="R32">LET(
    _xlpm.thresholds, XLOOKUP('2. Результаты'!$D32, Sections!$F$3:$F$23, Sections!$G$3:$I$23),
    XLOOKUP('2. Результаты'!$Q32, _xlpm.thresholds, Sections!$G$2:$I$2, "Ниже базового", -1)
)</f>
        <v>Средний</v>
      </c>
      <c r="S32" s="9">
        <v>38.0</v>
      </c>
      <c r="T32" s="9" t="str">
        <f t="array" ref="T32">LET(
    _xlpm.thresholds, XLOOKUP('2. Результаты'!$D32, Sections!$A$3:$A$23, Sections!$B$3:$D$23),
    XLOOKUP('2. Результаты'!$S32, _xlpm.thresholds, Sections!$B$2:$D$2, "Ниже базового", -1)
)</f>
        <v>Средний</v>
      </c>
      <c r="U32" s="9">
        <v>10.0</v>
      </c>
      <c r="V32" s="9" t="str">
        <f t="array" ref="V32">LET(
    _xlpm.thresholds, XLOOKUP('2. Результаты'!$D32, Sections!$A$27:$A$47, Sections!$B$27:$D$47),
    XLOOKUP('2. Результаты'!$U32, _xlpm.thresholds, Sections!$B$26:$D$26, "Ниже базового", -1)
)</f>
        <v>Средний</v>
      </c>
      <c r="W32" s="9">
        <v>21.0</v>
      </c>
      <c r="X32" s="9" t="str">
        <f t="array" ref="X32">LET(
    _xlpm.thresholds, XLOOKUP('2. Результаты'!$D32, Sections!$K$3:$K$23, Sections!$L$3:$N$23),
    XLOOKUP('2. Результаты'!$W32, _xlpm.thresholds, Sections!$L$2:$N$2, "Ниже базового", -1)
)</f>
        <v>Средний</v>
      </c>
    </row>
    <row r="33" ht="15.75" customHeight="1">
      <c r="A33" s="7">
        <v>5.02004954E8</v>
      </c>
      <c r="B33" s="6" t="s">
        <v>21</v>
      </c>
      <c r="C33" s="6" t="s">
        <v>38</v>
      </c>
      <c r="D33" s="9">
        <v>5.0</v>
      </c>
      <c r="E33" s="9">
        <v>98.0</v>
      </c>
      <c r="F33" s="9">
        <v>208.0</v>
      </c>
      <c r="G33" s="9">
        <v>1.0</v>
      </c>
      <c r="H33" s="9" t="s">
        <v>1468</v>
      </c>
      <c r="I33" s="9">
        <v>0.0</v>
      </c>
      <c r="J33" s="9" t="str">
        <f t="array" ref="J33">LET(
    _xlpm.thresholds, XLOOKUP('2. Результаты'!$D33, Sections!$F$27:$F$47, Sections!$G$27:$I$47),
    XLOOKUP('2. Результаты'!$I33, _xlpm.thresholds, Sections!$G$26:$I$26, "Ниже базового", -1)
)</f>
        <v>Ниже базового</v>
      </c>
      <c r="K33" s="9">
        <v>16.0</v>
      </c>
      <c r="L33" s="9" t="str">
        <f t="array" ref="L33">LET(
    _xlpm.thresholds, XLOOKUP('2. Результаты'!$D33, Sections!$P$27:$P$47, Sections!$Q$27:$S$47),
    XLOOKUP('2. Результаты'!$K33, _xlpm.thresholds, Sections!$Q$26:$S$26, "Ниже базового", -1)
)</f>
        <v>Высокий</v>
      </c>
      <c r="M33" s="9">
        <v>11.0</v>
      </c>
      <c r="N33" s="9" t="str">
        <f t="array" ref="N33">LET(
    _xlpm.thresholds, XLOOKUP('2. Результаты'!$D33, Sections!$K$27:$K$47, Sections!$L$27:$N$47),
    XLOOKUP('2. Результаты'!$M33, _xlpm.thresholds, Sections!$L$26:$N$26, "Ниже базового", -1)
)</f>
        <v>Базовый</v>
      </c>
      <c r="O33" s="9">
        <v>13.0</v>
      </c>
      <c r="P33" s="9" t="str">
        <f t="array" ref="P33">LET(
    _xlpm.thresholds, XLOOKUP('2. Результаты'!$D33, Sections!$P$3:$P$23, Sections!$Q$3:$S$23),
    XLOOKUP('2. Результаты'!$O33, _xlpm.thresholds, Sections!$Q$2:$S$2, "Ниже базового", -1)
)</f>
        <v>Базовый</v>
      </c>
      <c r="Q33" s="9">
        <v>11.0</v>
      </c>
      <c r="R33" s="9" t="str">
        <f t="array" ref="R33">LET(
    _xlpm.thresholds, XLOOKUP('2. Результаты'!$D33, Sections!$F$3:$F$23, Sections!$G$3:$I$23),
    XLOOKUP('2. Результаты'!$Q33, _xlpm.thresholds, Sections!$G$2:$I$2, "Ниже базового", -1)
)</f>
        <v>Базовый</v>
      </c>
      <c r="S33" s="9">
        <v>27.0</v>
      </c>
      <c r="T33" s="9" t="str">
        <f t="array" ref="T33">LET(
    _xlpm.thresholds, XLOOKUP('2. Результаты'!$D33, Sections!$A$3:$A$23, Sections!$B$3:$D$23),
    XLOOKUP('2. Результаты'!$S33, _xlpm.thresholds, Sections!$B$2:$D$2, "Ниже базового", -1)
)</f>
        <v>Средний</v>
      </c>
      <c r="U33" s="9">
        <v>7.0</v>
      </c>
      <c r="V33" s="9" t="str">
        <f t="array" ref="V33">LET(
    _xlpm.thresholds, XLOOKUP('2. Результаты'!$D33, Sections!$A$27:$A$47, Sections!$B$27:$D$47),
    XLOOKUP('2. Результаты'!$U33, _xlpm.thresholds, Sections!$B$26:$D$26, "Ниже базового", -1)
)</f>
        <v>Базовый</v>
      </c>
      <c r="W33" s="9">
        <v>13.0</v>
      </c>
      <c r="X33" s="9" t="str">
        <f t="array" ref="X33">LET(
    _xlpm.thresholds, XLOOKUP('2. Результаты'!$D33, Sections!$K$3:$K$23, Sections!$L$3:$N$23),
    XLOOKUP('2. Результаты'!$W33, _xlpm.thresholds, Sections!$L$2:$N$2, "Ниже базового", -1)
)</f>
        <v>Базовый</v>
      </c>
    </row>
    <row r="34" ht="15.75" customHeight="1">
      <c r="A34" s="7">
        <v>5.02005299E8</v>
      </c>
      <c r="B34" s="6" t="s">
        <v>21</v>
      </c>
      <c r="C34" s="6" t="s">
        <v>39</v>
      </c>
      <c r="D34" s="9">
        <v>1.0</v>
      </c>
      <c r="E34" s="9">
        <v>144.0</v>
      </c>
      <c r="F34" s="9">
        <v>213.0</v>
      </c>
      <c r="G34" s="9">
        <v>3.0</v>
      </c>
      <c r="H34" s="9" t="s">
        <v>1465</v>
      </c>
      <c r="I34" s="9">
        <v>20.0</v>
      </c>
      <c r="J34" s="9" t="str">
        <f t="array" ref="J34">LET(
    _xlpm.thresholds, XLOOKUP('2. Результаты'!$D34, Sections!$F$27:$F$47, Sections!$G$27:$I$47),
    XLOOKUP('2. Результаты'!$I34, _xlpm.thresholds, Sections!$G$26:$I$26, "Ниже базового", -1)
)</f>
        <v>Средний</v>
      </c>
      <c r="K34" s="9">
        <v>18.0</v>
      </c>
      <c r="L34" s="9" t="str">
        <f t="array" ref="L34">LET(
    _xlpm.thresholds, XLOOKUP('2. Результаты'!$D34, Sections!$P$27:$P$47, Sections!$Q$27:$S$47),
    XLOOKUP('2. Результаты'!$K34, _xlpm.thresholds, Sections!$Q$26:$S$26, "Ниже базового", -1)
)</f>
        <v>Высокий</v>
      </c>
      <c r="M34" s="9">
        <v>14.0</v>
      </c>
      <c r="N34" s="9" t="str">
        <f t="array" ref="N34">LET(
    _xlpm.thresholds, XLOOKUP('2. Результаты'!$D34, Sections!$K$27:$K$47, Sections!$L$27:$N$47),
    XLOOKUP('2. Результаты'!$M34, _xlpm.thresholds, Sections!$L$26:$N$26, "Ниже базового", -1)
)</f>
        <v>Средний</v>
      </c>
      <c r="O34" s="9">
        <v>18.0</v>
      </c>
      <c r="P34" s="9" t="str">
        <f t="array" ref="P34">LET(
    _xlpm.thresholds, XLOOKUP('2. Результаты'!$D34, Sections!$P$3:$P$23, Sections!$Q$3:$S$23),
    XLOOKUP('2. Результаты'!$O34, _xlpm.thresholds, Sections!$Q$2:$S$2, "Ниже базового", -1)
)</f>
        <v>Средний</v>
      </c>
      <c r="Q34" s="9">
        <v>14.0</v>
      </c>
      <c r="R34" s="9" t="str">
        <f t="array" ref="R34">LET(
    _xlpm.thresholds, XLOOKUP('2. Результаты'!$D34, Sections!$F$3:$F$23, Sections!$G$3:$I$23),
    XLOOKUP('2. Результаты'!$Q34, _xlpm.thresholds, Sections!$G$2:$I$2, "Ниже базового", -1)
)</f>
        <v>Средний</v>
      </c>
      <c r="S34" s="9">
        <v>29.0</v>
      </c>
      <c r="T34" s="9" t="str">
        <f t="array" ref="T34">LET(
    _xlpm.thresholds, XLOOKUP('2. Результаты'!$D34, Sections!$A$3:$A$23, Sections!$B$3:$D$23),
    XLOOKUP('2. Результаты'!$S34, _xlpm.thresholds, Sections!$B$2:$D$2, "Ниже базового", -1)
)</f>
        <v>Средний</v>
      </c>
      <c r="U34" s="9">
        <v>9.0</v>
      </c>
      <c r="V34" s="9" t="str">
        <f t="array" ref="V34">LET(
    _xlpm.thresholds, XLOOKUP('2. Результаты'!$D34, Sections!$A$27:$A$47, Sections!$B$27:$D$47),
    XLOOKUP('2. Результаты'!$U34, _xlpm.thresholds, Sections!$B$26:$D$26, "Ниже базового", -1)
)</f>
        <v>Средний</v>
      </c>
      <c r="W34" s="9">
        <v>22.0</v>
      </c>
      <c r="X34" s="9" t="str">
        <f t="array" ref="X34">LET(
    _xlpm.thresholds, XLOOKUP('2. Результаты'!$D34, Sections!$K$3:$K$23, Sections!$L$3:$N$23),
    XLOOKUP('2. Результаты'!$W34, _xlpm.thresholds, Sections!$L$2:$N$2, "Ниже базового", -1)
)</f>
        <v>Средний</v>
      </c>
    </row>
    <row r="35" ht="15.75" customHeight="1">
      <c r="A35" s="7">
        <v>5.02005154E8</v>
      </c>
      <c r="B35" s="6" t="s">
        <v>21</v>
      </c>
      <c r="C35" s="6" t="s">
        <v>40</v>
      </c>
      <c r="D35" s="9">
        <v>2.0</v>
      </c>
      <c r="E35" s="9">
        <v>130.0</v>
      </c>
      <c r="F35" s="9">
        <v>197.0</v>
      </c>
      <c r="G35" s="9">
        <v>1.0</v>
      </c>
      <c r="H35" s="9" t="s">
        <v>1468</v>
      </c>
      <c r="I35" s="9">
        <v>21.0</v>
      </c>
      <c r="J35" s="9" t="str">
        <f t="array" ref="J35">LET(
    _xlpm.thresholds, XLOOKUP('2. Результаты'!$D35, Sections!$F$27:$F$47, Sections!$G$27:$I$47),
    XLOOKUP('2. Результаты'!$I35, _xlpm.thresholds, Sections!$G$26:$I$26, "Ниже базового", -1)
)</f>
        <v>Средний</v>
      </c>
      <c r="K35" s="9">
        <v>16.0</v>
      </c>
      <c r="L35" s="9" t="str">
        <f t="array" ref="L35">LET(
    _xlpm.thresholds, XLOOKUP('2. Результаты'!$D35, Sections!$P$27:$P$47, Sections!$Q$27:$S$47),
    XLOOKUP('2. Результаты'!$K35, _xlpm.thresholds, Sections!$Q$26:$S$26, "Ниже базового", -1)
)</f>
        <v>Высокий</v>
      </c>
      <c r="M35" s="9">
        <v>0.0</v>
      </c>
      <c r="N35" s="9" t="str">
        <f t="array" ref="N35">LET(
    _xlpm.thresholds, XLOOKUP('2. Результаты'!$D35, Sections!$K$27:$K$47, Sections!$L$27:$N$47),
    XLOOKUP('2. Результаты'!$M35, _xlpm.thresholds, Sections!$L$26:$N$26, "Ниже базового", -1)
)</f>
        <v>Ниже базового</v>
      </c>
      <c r="O35" s="9">
        <v>19.0</v>
      </c>
      <c r="P35" s="9" t="str">
        <f t="array" ref="P35">LET(
    _xlpm.thresholds, XLOOKUP('2. Результаты'!$D35, Sections!$P$3:$P$23, Sections!$Q$3:$S$23),
    XLOOKUP('2. Результаты'!$O35, _xlpm.thresholds, Sections!$Q$2:$S$2, "Ниже базового", -1)
)</f>
        <v>Средний</v>
      </c>
      <c r="Q35" s="9">
        <v>15.0</v>
      </c>
      <c r="R35" s="9" t="str">
        <f t="array" ref="R35">LET(
    _xlpm.thresholds, XLOOKUP('2. Результаты'!$D35, Sections!$F$3:$F$23, Sections!$G$3:$I$23),
    XLOOKUP('2. Результаты'!$Q35, _xlpm.thresholds, Sections!$G$2:$I$2, "Ниже базового", -1)
)</f>
        <v>Средний</v>
      </c>
      <c r="S35" s="9">
        <v>27.0</v>
      </c>
      <c r="T35" s="9" t="str">
        <f t="array" ref="T35">LET(
    _xlpm.thresholds, XLOOKUP('2. Результаты'!$D35, Sections!$A$3:$A$23, Sections!$B$3:$D$23),
    XLOOKUP('2. Результаты'!$S35, _xlpm.thresholds, Sections!$B$2:$D$2, "Ниже базового", -1)
)</f>
        <v>Средний</v>
      </c>
      <c r="U35" s="9">
        <v>12.0</v>
      </c>
      <c r="V35" s="9" t="str">
        <f t="array" ref="V35">LET(
    _xlpm.thresholds, XLOOKUP('2. Результаты'!$D35, Sections!$A$27:$A$47, Sections!$B$27:$D$47),
    XLOOKUP('2. Результаты'!$U35, _xlpm.thresholds, Sections!$B$26:$D$26, "Ниже базового", -1)
)</f>
        <v>Высокий</v>
      </c>
      <c r="W35" s="9">
        <v>20.0</v>
      </c>
      <c r="X35" s="9" t="str">
        <f t="array" ref="X35">LET(
    _xlpm.thresholds, XLOOKUP('2. Результаты'!$D35, Sections!$K$3:$K$23, Sections!$L$3:$N$23),
    XLOOKUP('2. Результаты'!$W35, _xlpm.thresholds, Sections!$L$2:$N$2, "Ниже базового", -1)
)</f>
        <v>Средний</v>
      </c>
    </row>
    <row r="36" ht="15.75" customHeight="1">
      <c r="A36" s="7">
        <v>5.02004425E8</v>
      </c>
      <c r="B36" s="6" t="s">
        <v>21</v>
      </c>
      <c r="C36" s="6" t="s">
        <v>41</v>
      </c>
      <c r="D36" s="9">
        <v>1.0</v>
      </c>
      <c r="E36" s="9">
        <v>156.0</v>
      </c>
      <c r="F36" s="9">
        <v>213.0</v>
      </c>
      <c r="G36" s="9">
        <v>3.0</v>
      </c>
      <c r="H36" s="9" t="s">
        <v>1465</v>
      </c>
      <c r="I36" s="9">
        <v>22.0</v>
      </c>
      <c r="J36" s="9" t="str">
        <f t="array" ref="J36">LET(
    _xlpm.thresholds, XLOOKUP('2. Результаты'!$D36, Sections!$F$27:$F$47, Sections!$G$27:$I$47),
    XLOOKUP('2. Результаты'!$I36, _xlpm.thresholds, Sections!$G$26:$I$26, "Ниже базового", -1)
)</f>
        <v>Средний</v>
      </c>
      <c r="K36" s="9">
        <v>14.0</v>
      </c>
      <c r="L36" s="9" t="str">
        <f t="array" ref="L36">LET(
    _xlpm.thresholds, XLOOKUP('2. Результаты'!$D36, Sections!$P$27:$P$47, Sections!$Q$27:$S$47),
    XLOOKUP('2. Результаты'!$K36, _xlpm.thresholds, Sections!$Q$26:$S$26, "Ниже базового", -1)
)</f>
        <v>Средний</v>
      </c>
      <c r="M36" s="9">
        <v>15.0</v>
      </c>
      <c r="N36" s="9" t="str">
        <f t="array" ref="N36">LET(
    _xlpm.thresholds, XLOOKUP('2. Результаты'!$D36, Sections!$K$27:$K$47, Sections!$L$27:$N$47),
    XLOOKUP('2. Результаты'!$M36, _xlpm.thresholds, Sections!$L$26:$N$26, "Ниже базового", -1)
)</f>
        <v>Средний</v>
      </c>
      <c r="O36" s="9">
        <v>18.0</v>
      </c>
      <c r="P36" s="9" t="str">
        <f t="array" ref="P36">LET(
    _xlpm.thresholds, XLOOKUP('2. Результаты'!$D36, Sections!$P$3:$P$23, Sections!$Q$3:$S$23),
    XLOOKUP('2. Результаты'!$O36, _xlpm.thresholds, Sections!$Q$2:$S$2, "Ниже базового", -1)
)</f>
        <v>Средний</v>
      </c>
      <c r="Q36" s="9">
        <v>18.0</v>
      </c>
      <c r="R36" s="9" t="str">
        <f t="array" ref="R36">LET(
    _xlpm.thresholds, XLOOKUP('2. Результаты'!$D36, Sections!$F$3:$F$23, Sections!$G$3:$I$23),
    XLOOKUP('2. Результаты'!$Q36, _xlpm.thresholds, Sections!$G$2:$I$2, "Ниже базового", -1)
)</f>
        <v>Средний</v>
      </c>
      <c r="S36" s="9">
        <v>37.0</v>
      </c>
      <c r="T36" s="9" t="str">
        <f t="array" ref="T36">LET(
    _xlpm.thresholds, XLOOKUP('2. Результаты'!$D36, Sections!$A$3:$A$23, Sections!$B$3:$D$23),
    XLOOKUP('2. Результаты'!$S36, _xlpm.thresholds, Sections!$B$2:$D$2, "Ниже базового", -1)
)</f>
        <v>Средний</v>
      </c>
      <c r="U36" s="9">
        <v>11.0</v>
      </c>
      <c r="V36" s="9" t="str">
        <f t="array" ref="V36">LET(
    _xlpm.thresholds, XLOOKUP('2. Результаты'!$D36, Sections!$A$27:$A$47, Sections!$B$27:$D$47),
    XLOOKUP('2. Результаты'!$U36, _xlpm.thresholds, Sections!$B$26:$D$26, "Ниже базового", -1)
)</f>
        <v>Средний</v>
      </c>
      <c r="W36" s="9">
        <v>21.0</v>
      </c>
      <c r="X36" s="9" t="str">
        <f t="array" ref="X36">LET(
    _xlpm.thresholds, XLOOKUP('2. Результаты'!$D36, Sections!$K$3:$K$23, Sections!$L$3:$N$23),
    XLOOKUP('2. Результаты'!$W36, _xlpm.thresholds, Sections!$L$2:$N$2, "Ниже базового", -1)
)</f>
        <v>Средний</v>
      </c>
    </row>
    <row r="37" ht="15.75" customHeight="1">
      <c r="A37" s="7">
        <v>5.02005274E8</v>
      </c>
      <c r="B37" s="6" t="s">
        <v>21</v>
      </c>
      <c r="C37" s="6" t="s">
        <v>42</v>
      </c>
      <c r="D37" s="9">
        <v>6.0</v>
      </c>
      <c r="E37" s="9">
        <v>112.0</v>
      </c>
      <c r="F37" s="9">
        <v>192.0</v>
      </c>
      <c r="G37" s="9">
        <v>2.0</v>
      </c>
      <c r="H37" s="9" t="s">
        <v>1467</v>
      </c>
      <c r="I37" s="9">
        <v>12.0</v>
      </c>
      <c r="J37" s="9" t="str">
        <f t="array" ref="J37">LET(
    _xlpm.thresholds, XLOOKUP('2. Результаты'!$D37, Sections!$F$27:$F$47, Sections!$G$27:$I$47),
    XLOOKUP('2. Результаты'!$I37, _xlpm.thresholds, Sections!$G$26:$I$26, "Ниже базового", -1)
)</f>
        <v>Базовый</v>
      </c>
      <c r="K37" s="9">
        <v>12.0</v>
      </c>
      <c r="L37" s="9" t="str">
        <f t="array" ref="L37">LET(
    _xlpm.thresholds, XLOOKUP('2. Результаты'!$D37, Sections!$P$27:$P$47, Sections!$Q$27:$S$47),
    XLOOKUP('2. Результаты'!$K37, _xlpm.thresholds, Sections!$Q$26:$S$26, "Ниже базового", -1)
)</f>
        <v>Базовый</v>
      </c>
      <c r="M37" s="9">
        <v>12.0</v>
      </c>
      <c r="N37" s="9" t="str">
        <f t="array" ref="N37">LET(
    _xlpm.thresholds, XLOOKUP('2. Результаты'!$D37, Sections!$K$27:$K$47, Sections!$L$27:$N$47),
    XLOOKUP('2. Результаты'!$M37, _xlpm.thresholds, Sections!$L$26:$N$26, "Ниже базового", -1)
)</f>
        <v>Базовый</v>
      </c>
      <c r="O37" s="9">
        <v>18.0</v>
      </c>
      <c r="P37" s="9" t="str">
        <f t="array" ref="P37">LET(
    _xlpm.thresholds, XLOOKUP('2. Результаты'!$D37, Sections!$P$3:$P$23, Sections!$Q$3:$S$23),
    XLOOKUP('2. Результаты'!$O37, _xlpm.thresholds, Sections!$Q$2:$S$2, "Ниже базового", -1)
)</f>
        <v>Средний</v>
      </c>
      <c r="Q37" s="9">
        <v>14.0</v>
      </c>
      <c r="R37" s="9" t="str">
        <f t="array" ref="R37">LET(
    _xlpm.thresholds, XLOOKUP('2. Результаты'!$D37, Sections!$F$3:$F$23, Sections!$G$3:$I$23),
    XLOOKUP('2. Результаты'!$Q37, _xlpm.thresholds, Sections!$G$2:$I$2, "Ниже базового", -1)
)</f>
        <v>Средний</v>
      </c>
      <c r="S37" s="9">
        <v>19.0</v>
      </c>
      <c r="T37" s="9" t="str">
        <f t="array" ref="T37">LET(
    _xlpm.thresholds, XLOOKUP('2. Результаты'!$D37, Sections!$A$3:$A$23, Sections!$B$3:$D$23),
    XLOOKUP('2. Результаты'!$S37, _xlpm.thresholds, Sections!$B$2:$D$2, "Ниже базового", -1)
)</f>
        <v>Базовый</v>
      </c>
      <c r="U37" s="9">
        <v>10.0</v>
      </c>
      <c r="V37" s="9" t="str">
        <f t="array" ref="V37">LET(
    _xlpm.thresholds, XLOOKUP('2. Результаты'!$D37, Sections!$A$27:$A$47, Sections!$B$27:$D$47),
    XLOOKUP('2. Результаты'!$U37, _xlpm.thresholds, Sections!$B$26:$D$26, "Ниже базового", -1)
)</f>
        <v>Средний</v>
      </c>
      <c r="W37" s="9">
        <v>15.0</v>
      </c>
      <c r="X37" s="9" t="str">
        <f t="array" ref="X37">LET(
    _xlpm.thresholds, XLOOKUP('2. Результаты'!$D37, Sections!$K$3:$K$23, Sections!$L$3:$N$23),
    XLOOKUP('2. Результаты'!$W37, _xlpm.thresholds, Sections!$L$2:$N$2, "Ниже базового", -1)
)</f>
        <v>Базовый</v>
      </c>
    </row>
    <row r="38" ht="15.75" customHeight="1">
      <c r="A38" s="7">
        <v>5.0200521E8</v>
      </c>
      <c r="B38" s="6" t="s">
        <v>21</v>
      </c>
      <c r="C38" s="6" t="s">
        <v>43</v>
      </c>
      <c r="D38" s="9">
        <v>2.0</v>
      </c>
      <c r="E38" s="9">
        <v>123.0</v>
      </c>
      <c r="F38" s="9">
        <v>197.0</v>
      </c>
      <c r="G38" s="9">
        <v>3.0</v>
      </c>
      <c r="H38" s="9" t="s">
        <v>1465</v>
      </c>
      <c r="I38" s="9">
        <v>19.0</v>
      </c>
      <c r="J38" s="9" t="str">
        <f t="array" ref="J38">LET(
    _xlpm.thresholds, XLOOKUP('2. Результаты'!$D38, Sections!$F$27:$F$47, Sections!$G$27:$I$47),
    XLOOKUP('2. Результаты'!$I38, _xlpm.thresholds, Sections!$G$26:$I$26, "Ниже базового", -1)
)</f>
        <v>Средний</v>
      </c>
      <c r="K38" s="9">
        <v>15.0</v>
      </c>
      <c r="L38" s="9" t="str">
        <f t="array" ref="L38">LET(
    _xlpm.thresholds, XLOOKUP('2. Результаты'!$D38, Sections!$P$27:$P$47, Sections!$Q$27:$S$47),
    XLOOKUP('2. Результаты'!$K38, _xlpm.thresholds, Sections!$Q$26:$S$26, "Ниже базового", -1)
)</f>
        <v>Средний</v>
      </c>
      <c r="M38" s="9">
        <v>11.0</v>
      </c>
      <c r="N38" s="9" t="str">
        <f t="array" ref="N38">LET(
    _xlpm.thresholds, XLOOKUP('2. Результаты'!$D38, Sections!$K$27:$K$47, Sections!$L$27:$N$47),
    XLOOKUP('2. Результаты'!$M38, _xlpm.thresholds, Sections!$L$26:$N$26, "Ниже базового", -1)
)</f>
        <v>Базовый</v>
      </c>
      <c r="O38" s="9">
        <v>16.0</v>
      </c>
      <c r="P38" s="9" t="str">
        <f t="array" ref="P38">LET(
    _xlpm.thresholds, XLOOKUP('2. Результаты'!$D38, Sections!$P$3:$P$23, Sections!$Q$3:$S$23),
    XLOOKUP('2. Результаты'!$O38, _xlpm.thresholds, Sections!$Q$2:$S$2, "Ниже базового", -1)
)</f>
        <v>Средний</v>
      </c>
      <c r="Q38" s="9">
        <v>14.0</v>
      </c>
      <c r="R38" s="9" t="str">
        <f t="array" ref="R38">LET(
    _xlpm.thresholds, XLOOKUP('2. Результаты'!$D38, Sections!$F$3:$F$23, Sections!$G$3:$I$23),
    XLOOKUP('2. Результаты'!$Q38, _xlpm.thresholds, Sections!$G$2:$I$2, "Ниже базового", -1)
)</f>
        <v>Средний</v>
      </c>
      <c r="S38" s="9">
        <v>21.0</v>
      </c>
      <c r="T38" s="9" t="str">
        <f t="array" ref="T38">LET(
    _xlpm.thresholds, XLOOKUP('2. Результаты'!$D38, Sections!$A$3:$A$23, Sections!$B$3:$D$23),
    XLOOKUP('2. Результаты'!$S38, _xlpm.thresholds, Sections!$B$2:$D$2, "Ниже базового", -1)
)</f>
        <v>Базовый</v>
      </c>
      <c r="U38" s="9">
        <v>8.0</v>
      </c>
      <c r="V38" s="9" t="str">
        <f t="array" ref="V38">LET(
    _xlpm.thresholds, XLOOKUP('2. Результаты'!$D38, Sections!$A$27:$A$47, Sections!$B$27:$D$47),
    XLOOKUP('2. Результаты'!$U38, _xlpm.thresholds, Sections!$B$26:$D$26, "Ниже базового", -1)
)</f>
        <v>Средний</v>
      </c>
      <c r="W38" s="9">
        <v>19.0</v>
      </c>
      <c r="X38" s="9" t="str">
        <f t="array" ref="X38">LET(
    _xlpm.thresholds, XLOOKUP('2. Результаты'!$D38, Sections!$K$3:$K$23, Sections!$L$3:$N$23),
    XLOOKUP('2. Результаты'!$W38, _xlpm.thresholds, Sections!$L$2:$N$2, "Ниже базового", -1)
)</f>
        <v>Средний</v>
      </c>
    </row>
    <row r="39" ht="15.75" customHeight="1">
      <c r="A39" s="7">
        <v>5.02006782E8</v>
      </c>
      <c r="B39" s="6" t="s">
        <v>21</v>
      </c>
      <c r="C39" s="6" t="s">
        <v>44</v>
      </c>
      <c r="D39" s="9">
        <v>4.0</v>
      </c>
      <c r="E39" s="9">
        <v>54.0</v>
      </c>
      <c r="F39" s="9">
        <v>166.0</v>
      </c>
      <c r="G39" s="9">
        <v>1.0</v>
      </c>
      <c r="H39" s="9" t="s">
        <v>1468</v>
      </c>
      <c r="I39" s="9">
        <v>0.0</v>
      </c>
      <c r="J39" s="9" t="str">
        <f t="array" ref="J39">LET(
    _xlpm.thresholds, XLOOKUP('2. Результаты'!$D39, Sections!$F$27:$F$47, Sections!$G$27:$I$47),
    XLOOKUP('2. Результаты'!$I39, _xlpm.thresholds, Sections!$G$26:$I$26, "Ниже базового", -1)
)</f>
        <v>Ниже базового</v>
      </c>
      <c r="K39" s="9">
        <v>11.0</v>
      </c>
      <c r="L39" s="9" t="str">
        <f t="array" ref="L39">LET(
    _xlpm.thresholds, XLOOKUP('2. Результаты'!$D39, Sections!$P$27:$P$47, Sections!$Q$27:$S$47),
    XLOOKUP('2. Результаты'!$K39, _xlpm.thresholds, Sections!$Q$26:$S$26, "Ниже базового", -1)
)</f>
        <v>Базовый</v>
      </c>
      <c r="M39" s="9">
        <v>6.0</v>
      </c>
      <c r="N39" s="9" t="str">
        <f t="array" ref="N39">LET(
    _xlpm.thresholds, XLOOKUP('2. Результаты'!$D39, Sections!$K$27:$K$47, Sections!$L$27:$N$47),
    XLOOKUP('2. Результаты'!$M39, _xlpm.thresholds, Sections!$L$26:$N$26, "Ниже базового", -1)
)</f>
        <v>Базовый</v>
      </c>
      <c r="O39" s="9">
        <v>11.0</v>
      </c>
      <c r="P39" s="9" t="str">
        <f t="array" ref="P39">LET(
    _xlpm.thresholds, XLOOKUP('2. Результаты'!$D39, Sections!$P$3:$P$23, Sections!$Q$3:$S$23),
    XLOOKUP('2. Результаты'!$O39, _xlpm.thresholds, Sections!$Q$2:$S$2, "Ниже базового", -1)
)</f>
        <v>Базовый</v>
      </c>
      <c r="Q39" s="9">
        <v>6.0</v>
      </c>
      <c r="R39" s="9" t="str">
        <f t="array" ref="R39">LET(
    _xlpm.thresholds, XLOOKUP('2. Результаты'!$D39, Sections!$F$3:$F$23, Sections!$G$3:$I$23),
    XLOOKUP('2. Результаты'!$Q39, _xlpm.thresholds, Sections!$G$2:$I$2, "Ниже базового", -1)
)</f>
        <v>Ниже базового</v>
      </c>
      <c r="S39" s="9">
        <v>12.0</v>
      </c>
      <c r="T39" s="9" t="str">
        <f t="array" ref="T39">LET(
    _xlpm.thresholds, XLOOKUP('2. Результаты'!$D39, Sections!$A$3:$A$23, Sections!$B$3:$D$23),
    XLOOKUP('2. Результаты'!$S39, _xlpm.thresholds, Sections!$B$2:$D$2, "Ниже базового", -1)
)</f>
        <v>Базовый</v>
      </c>
      <c r="U39" s="9">
        <v>0.0</v>
      </c>
      <c r="V39" s="9" t="str">
        <f t="array" ref="V39">LET(
    _xlpm.thresholds, XLOOKUP('2. Результаты'!$D39, Sections!$A$27:$A$47, Sections!$B$27:$D$47),
    XLOOKUP('2. Результаты'!$U39, _xlpm.thresholds, Sections!$B$26:$D$26, "Ниже базового", -1)
)</f>
        <v>Базовый</v>
      </c>
      <c r="W39" s="9">
        <v>8.0</v>
      </c>
      <c r="X39" s="9" t="str">
        <f t="array" ref="X39">LET(
    _xlpm.thresholds, XLOOKUP('2. Результаты'!$D39, Sections!$K$3:$K$23, Sections!$L$3:$N$23),
    XLOOKUP('2. Результаты'!$W39, _xlpm.thresholds, Sections!$L$2:$N$2, "Ниже базового", -1)
)</f>
        <v>Ниже базового</v>
      </c>
    </row>
    <row r="40" ht="15.75" customHeight="1">
      <c r="A40" s="7">
        <v>5.0200501E8</v>
      </c>
      <c r="B40" s="6" t="s">
        <v>21</v>
      </c>
      <c r="C40" s="6" t="s">
        <v>45</v>
      </c>
      <c r="D40" s="9">
        <v>5.0</v>
      </c>
      <c r="E40" s="9">
        <v>155.0</v>
      </c>
      <c r="F40" s="9">
        <v>208.0</v>
      </c>
      <c r="G40" s="9">
        <v>3.0</v>
      </c>
      <c r="H40" s="9" t="s">
        <v>1465</v>
      </c>
      <c r="I40" s="9">
        <v>26.0</v>
      </c>
      <c r="J40" s="9" t="str">
        <f t="array" ref="J40">LET(
    _xlpm.thresholds, XLOOKUP('2. Результаты'!$D40, Sections!$F$27:$F$47, Sections!$G$27:$I$47),
    XLOOKUP('2. Результаты'!$I40, _xlpm.thresholds, Sections!$G$26:$I$26, "Ниже базового", -1)
)</f>
        <v>Средний</v>
      </c>
      <c r="K40" s="9">
        <v>17.0</v>
      </c>
      <c r="L40" s="9" t="str">
        <f t="array" ref="L40">LET(
    _xlpm.thresholds, XLOOKUP('2. Результаты'!$D40, Sections!$P$27:$P$47, Sections!$Q$27:$S$47),
    XLOOKUP('2. Результаты'!$K40, _xlpm.thresholds, Sections!$Q$26:$S$26, "Ниже базового", -1)
)</f>
        <v>Высокий</v>
      </c>
      <c r="M40" s="9">
        <v>12.0</v>
      </c>
      <c r="N40" s="9" t="str">
        <f t="array" ref="N40">LET(
    _xlpm.thresholds, XLOOKUP('2. Результаты'!$D40, Sections!$K$27:$K$47, Sections!$L$27:$N$47),
    XLOOKUP('2. Результаты'!$M40, _xlpm.thresholds, Sections!$L$26:$N$26, "Ниже базового", -1)
)</f>
        <v>Базовый</v>
      </c>
      <c r="O40" s="9">
        <v>18.0</v>
      </c>
      <c r="P40" s="9" t="str">
        <f t="array" ref="P40">LET(
    _xlpm.thresholds, XLOOKUP('2. Результаты'!$D40, Sections!$P$3:$P$23, Sections!$Q$3:$S$23),
    XLOOKUP('2. Результаты'!$O40, _xlpm.thresholds, Sections!$Q$2:$S$2, "Ниже базового", -1)
)</f>
        <v>Средний</v>
      </c>
      <c r="Q40" s="9">
        <v>18.0</v>
      </c>
      <c r="R40" s="9" t="str">
        <f t="array" ref="R40">LET(
    _xlpm.thresholds, XLOOKUP('2. Результаты'!$D40, Sections!$F$3:$F$23, Sections!$G$3:$I$23),
    XLOOKUP('2. Результаты'!$Q40, _xlpm.thresholds, Sections!$G$2:$I$2, "Ниже базового", -1)
)</f>
        <v>Средний</v>
      </c>
      <c r="S40" s="9">
        <v>31.0</v>
      </c>
      <c r="T40" s="9" t="str">
        <f t="array" ref="T40">LET(
    _xlpm.thresholds, XLOOKUP('2. Результаты'!$D40, Sections!$A$3:$A$23, Sections!$B$3:$D$23),
    XLOOKUP('2. Результаты'!$S40, _xlpm.thresholds, Sections!$B$2:$D$2, "Ниже базового", -1)
)</f>
        <v>Средний</v>
      </c>
      <c r="U40" s="9">
        <v>8.0</v>
      </c>
      <c r="V40" s="9" t="str">
        <f t="array" ref="V40">LET(
    _xlpm.thresholds, XLOOKUP('2. Результаты'!$D40, Sections!$A$27:$A$47, Sections!$B$27:$D$47),
    XLOOKUP('2. Результаты'!$U40, _xlpm.thresholds, Sections!$B$26:$D$26, "Ниже базового", -1)
)</f>
        <v>Средний</v>
      </c>
      <c r="W40" s="9">
        <v>25.0</v>
      </c>
      <c r="X40" s="9" t="str">
        <f t="array" ref="X40">LET(
    _xlpm.thresholds, XLOOKUP('2. Результаты'!$D40, Sections!$K$3:$K$23, Sections!$L$3:$N$23),
    XLOOKUP('2. Результаты'!$W40, _xlpm.thresholds, Sections!$L$2:$N$2, "Ниже базового", -1)
)</f>
        <v>Высокий</v>
      </c>
    </row>
    <row r="41" ht="15.75" customHeight="1">
      <c r="A41" s="7">
        <v>5.02004947E8</v>
      </c>
      <c r="B41" s="6" t="s">
        <v>21</v>
      </c>
      <c r="C41" s="6" t="s">
        <v>46</v>
      </c>
      <c r="D41" s="9">
        <v>1.0</v>
      </c>
      <c r="E41" s="9">
        <v>118.0</v>
      </c>
      <c r="F41" s="9">
        <v>213.0</v>
      </c>
      <c r="G41" s="9">
        <v>2.0</v>
      </c>
      <c r="H41" s="9" t="s">
        <v>1467</v>
      </c>
      <c r="I41" s="9">
        <v>16.0</v>
      </c>
      <c r="J41" s="9" t="str">
        <f t="array" ref="J41">LET(
    _xlpm.thresholds, XLOOKUP('2. Результаты'!$D41, Sections!$F$27:$F$47, Sections!$G$27:$I$47),
    XLOOKUP('2. Результаты'!$I41, _xlpm.thresholds, Sections!$G$26:$I$26, "Ниже базового", -1)
)</f>
        <v>Базовый</v>
      </c>
      <c r="K41" s="9">
        <v>14.0</v>
      </c>
      <c r="L41" s="9" t="str">
        <f t="array" ref="L41">LET(
    _xlpm.thresholds, XLOOKUP('2. Результаты'!$D41, Sections!$P$27:$P$47, Sections!$Q$27:$S$47),
    XLOOKUP('2. Результаты'!$K41, _xlpm.thresholds, Sections!$Q$26:$S$26, "Ниже базового", -1)
)</f>
        <v>Средний</v>
      </c>
      <c r="M41" s="9">
        <v>7.0</v>
      </c>
      <c r="N41" s="9" t="str">
        <f t="array" ref="N41">LET(
    _xlpm.thresholds, XLOOKUP('2. Результаты'!$D41, Sections!$K$27:$K$47, Sections!$L$27:$N$47),
    XLOOKUP('2. Результаты'!$M41, _xlpm.thresholds, Sections!$L$26:$N$26, "Ниже базового", -1)
)</f>
        <v>Базовый</v>
      </c>
      <c r="O41" s="9">
        <v>16.0</v>
      </c>
      <c r="P41" s="9" t="str">
        <f t="array" ref="P41">LET(
    _xlpm.thresholds, XLOOKUP('2. Результаты'!$D41, Sections!$P$3:$P$23, Sections!$Q$3:$S$23),
    XLOOKUP('2. Результаты'!$O41, _xlpm.thresholds, Sections!$Q$2:$S$2, "Ниже базового", -1)
)</f>
        <v>Средний</v>
      </c>
      <c r="Q41" s="9">
        <v>13.0</v>
      </c>
      <c r="R41" s="9" t="str">
        <f t="array" ref="R41">LET(
    _xlpm.thresholds, XLOOKUP('2. Результаты'!$D41, Sections!$F$3:$F$23, Sections!$G$3:$I$23),
    XLOOKUP('2. Результаты'!$Q41, _xlpm.thresholds, Sections!$G$2:$I$2, "Ниже базового", -1)
)</f>
        <v>Средний</v>
      </c>
      <c r="S41" s="9">
        <v>27.0</v>
      </c>
      <c r="T41" s="9" t="str">
        <f t="array" ref="T41">LET(
    _xlpm.thresholds, XLOOKUP('2. Результаты'!$D41, Sections!$A$3:$A$23, Sections!$B$3:$D$23),
    XLOOKUP('2. Результаты'!$S41, _xlpm.thresholds, Sections!$B$2:$D$2, "Ниже базового", -1)
)</f>
        <v>Базовый</v>
      </c>
      <c r="U41" s="9">
        <v>8.0</v>
      </c>
      <c r="V41" s="9" t="str">
        <f t="array" ref="V41">LET(
    _xlpm.thresholds, XLOOKUP('2. Результаты'!$D41, Sections!$A$27:$A$47, Sections!$B$27:$D$47),
    XLOOKUP('2. Результаты'!$U41, _xlpm.thresholds, Sections!$B$26:$D$26, "Ниже базового", -1)
)</f>
        <v>Средний</v>
      </c>
      <c r="W41" s="9">
        <v>17.0</v>
      </c>
      <c r="X41" s="9" t="str">
        <f t="array" ref="X41">LET(
    _xlpm.thresholds, XLOOKUP('2. Результаты'!$D41, Sections!$K$3:$K$23, Sections!$L$3:$N$23),
    XLOOKUP('2. Результаты'!$W41, _xlpm.thresholds, Sections!$L$2:$N$2, "Ниже базового", -1)
)</f>
        <v>Средний</v>
      </c>
    </row>
    <row r="42" ht="15.75" customHeight="1">
      <c r="A42" s="7">
        <v>5.02009832E8</v>
      </c>
      <c r="B42" s="6" t="s">
        <v>21</v>
      </c>
      <c r="C42" s="6" t="s">
        <v>47</v>
      </c>
      <c r="D42" s="9">
        <v>1.0</v>
      </c>
      <c r="E42" s="9">
        <v>165.0</v>
      </c>
      <c r="F42" s="9">
        <v>213.0</v>
      </c>
      <c r="G42" s="9">
        <v>3.0</v>
      </c>
      <c r="H42" s="9" t="s">
        <v>1465</v>
      </c>
      <c r="I42" s="9">
        <v>27.0</v>
      </c>
      <c r="J42" s="9" t="str">
        <f t="array" ref="J42">LET(
    _xlpm.thresholds, XLOOKUP('2. Результаты'!$D42, Sections!$F$27:$F$47, Sections!$G$27:$I$47),
    XLOOKUP('2. Результаты'!$I42, _xlpm.thresholds, Sections!$G$26:$I$26, "Ниже базового", -1)
)</f>
        <v>Высокий</v>
      </c>
      <c r="K42" s="9">
        <v>18.0</v>
      </c>
      <c r="L42" s="9" t="str">
        <f t="array" ref="L42">LET(
    _xlpm.thresholds, XLOOKUP('2. Результаты'!$D42, Sections!$P$27:$P$47, Sections!$Q$27:$S$47),
    XLOOKUP('2. Результаты'!$K42, _xlpm.thresholds, Sections!$Q$26:$S$26, "Ниже базового", -1)
)</f>
        <v>Высокий</v>
      </c>
      <c r="M42" s="9">
        <v>15.0</v>
      </c>
      <c r="N42" s="9" t="str">
        <f t="array" ref="N42">LET(
    _xlpm.thresholds, XLOOKUP('2. Результаты'!$D42, Sections!$K$27:$K$47, Sections!$L$27:$N$47),
    XLOOKUP('2. Результаты'!$M42, _xlpm.thresholds, Sections!$L$26:$N$26, "Ниже базового", -1)
)</f>
        <v>Средний</v>
      </c>
      <c r="O42" s="9">
        <v>18.0</v>
      </c>
      <c r="P42" s="9" t="str">
        <f t="array" ref="P42">LET(
    _xlpm.thresholds, XLOOKUP('2. Результаты'!$D42, Sections!$P$3:$P$23, Sections!$Q$3:$S$23),
    XLOOKUP('2. Результаты'!$O42, _xlpm.thresholds, Sections!$Q$2:$S$2, "Ниже базового", -1)
)</f>
        <v>Средний</v>
      </c>
      <c r="Q42" s="9">
        <v>15.0</v>
      </c>
      <c r="R42" s="9" t="str">
        <f t="array" ref="R42">LET(
    _xlpm.thresholds, XLOOKUP('2. Результаты'!$D42, Sections!$F$3:$F$23, Sections!$G$3:$I$23),
    XLOOKUP('2. Результаты'!$Q42, _xlpm.thresholds, Sections!$G$2:$I$2, "Ниже базового", -1)
)</f>
        <v>Средний</v>
      </c>
      <c r="S42" s="9">
        <v>34.0</v>
      </c>
      <c r="T42" s="9" t="str">
        <f t="array" ref="T42">LET(
    _xlpm.thresholds, XLOOKUP('2. Результаты'!$D42, Sections!$A$3:$A$23, Sections!$B$3:$D$23),
    XLOOKUP('2. Результаты'!$S42, _xlpm.thresholds, Sections!$B$2:$D$2, "Ниже базового", -1)
)</f>
        <v>Средний</v>
      </c>
      <c r="U42" s="9">
        <v>11.0</v>
      </c>
      <c r="V42" s="9" t="str">
        <f t="array" ref="V42">LET(
    _xlpm.thresholds, XLOOKUP('2. Результаты'!$D42, Sections!$A$27:$A$47, Sections!$B$27:$D$47),
    XLOOKUP('2. Результаты'!$U42, _xlpm.thresholds, Sections!$B$26:$D$26, "Ниже базового", -1)
)</f>
        <v>Средний</v>
      </c>
      <c r="W42" s="9">
        <v>27.0</v>
      </c>
      <c r="X42" s="9" t="str">
        <f t="array" ref="X42">LET(
    _xlpm.thresholds, XLOOKUP('2. Результаты'!$D42, Sections!$K$3:$K$23, Sections!$L$3:$N$23),
    XLOOKUP('2. Результаты'!$W42, _xlpm.thresholds, Sections!$L$2:$N$2, "Ниже базового", -1)
)</f>
        <v>Высокий</v>
      </c>
    </row>
    <row r="43" ht="15.75" customHeight="1">
      <c r="A43" s="7">
        <v>5.02004464E8</v>
      </c>
      <c r="B43" s="6" t="s">
        <v>21</v>
      </c>
      <c r="C43" s="6" t="s">
        <v>48</v>
      </c>
      <c r="D43" s="9">
        <v>1.0</v>
      </c>
      <c r="E43" s="9">
        <v>161.0</v>
      </c>
      <c r="F43" s="9">
        <v>213.0</v>
      </c>
      <c r="G43" s="9">
        <v>3.0</v>
      </c>
      <c r="H43" s="9" t="s">
        <v>1465</v>
      </c>
      <c r="I43" s="9">
        <v>24.0</v>
      </c>
      <c r="J43" s="9" t="str">
        <f t="array" ref="J43">LET(
    _xlpm.thresholds, XLOOKUP('2. Результаты'!$D43, Sections!$F$27:$F$47, Sections!$G$27:$I$47),
    XLOOKUP('2. Результаты'!$I43, _xlpm.thresholds, Sections!$G$26:$I$26, "Ниже базового", -1)
)</f>
        <v>Средний</v>
      </c>
      <c r="K43" s="9">
        <v>15.0</v>
      </c>
      <c r="L43" s="9" t="str">
        <f t="array" ref="L43">LET(
    _xlpm.thresholds, XLOOKUP('2. Результаты'!$D43, Sections!$P$27:$P$47, Sections!$Q$27:$S$47),
    XLOOKUP('2. Результаты'!$K43, _xlpm.thresholds, Sections!$Q$26:$S$26, "Ниже базового", -1)
)</f>
        <v>Средний</v>
      </c>
      <c r="M43" s="9">
        <v>14.0</v>
      </c>
      <c r="N43" s="9" t="str">
        <f t="array" ref="N43">LET(
    _xlpm.thresholds, XLOOKUP('2. Результаты'!$D43, Sections!$K$27:$K$47, Sections!$L$27:$N$47),
    XLOOKUP('2. Результаты'!$M43, _xlpm.thresholds, Sections!$L$26:$N$26, "Ниже базового", -1)
)</f>
        <v>Средний</v>
      </c>
      <c r="O43" s="9">
        <v>17.0</v>
      </c>
      <c r="P43" s="9" t="str">
        <f t="array" ref="P43">LET(
    _xlpm.thresholds, XLOOKUP('2. Результаты'!$D43, Sections!$P$3:$P$23, Sections!$Q$3:$S$23),
    XLOOKUP('2. Результаты'!$O43, _xlpm.thresholds, Sections!$Q$2:$S$2, "Ниже базового", -1)
)</f>
        <v>Средний</v>
      </c>
      <c r="Q43" s="9">
        <v>16.0</v>
      </c>
      <c r="R43" s="9" t="str">
        <f t="array" ref="R43">LET(
    _xlpm.thresholds, XLOOKUP('2. Результаты'!$D43, Sections!$F$3:$F$23, Sections!$G$3:$I$23),
    XLOOKUP('2. Результаты'!$Q43, _xlpm.thresholds, Sections!$G$2:$I$2, "Ниже базового", -1)
)</f>
        <v>Средний</v>
      </c>
      <c r="S43" s="9">
        <v>40.0</v>
      </c>
      <c r="T43" s="9" t="str">
        <f t="array" ref="T43">LET(
    _xlpm.thresholds, XLOOKUP('2. Результаты'!$D43, Sections!$A$3:$A$23, Sections!$B$3:$D$23),
    XLOOKUP('2. Результаты'!$S43, _xlpm.thresholds, Sections!$B$2:$D$2, "Ниже базового", -1)
)</f>
        <v>Высокий</v>
      </c>
      <c r="U43" s="9">
        <v>13.0</v>
      </c>
      <c r="V43" s="9" t="str">
        <f t="array" ref="V43">LET(
    _xlpm.thresholds, XLOOKUP('2. Результаты'!$D43, Sections!$A$27:$A$47, Sections!$B$27:$D$47),
    XLOOKUP('2. Результаты'!$U43, _xlpm.thresholds, Sections!$B$26:$D$26, "Ниже базового", -1)
)</f>
        <v>Высокий</v>
      </c>
      <c r="W43" s="9">
        <v>22.0</v>
      </c>
      <c r="X43" s="9" t="str">
        <f t="array" ref="X43">LET(
    _xlpm.thresholds, XLOOKUP('2. Результаты'!$D43, Sections!$K$3:$K$23, Sections!$L$3:$N$23),
    XLOOKUP('2. Результаты'!$W43, _xlpm.thresholds, Sections!$L$2:$N$2, "Ниже базового", -1)
)</f>
        <v>Средний</v>
      </c>
    </row>
    <row r="44" ht="15.75" customHeight="1">
      <c r="A44" s="7">
        <v>5.02005348E8</v>
      </c>
      <c r="B44" s="6" t="s">
        <v>21</v>
      </c>
      <c r="C44" s="6" t="s">
        <v>49</v>
      </c>
      <c r="D44" s="9">
        <v>6.0</v>
      </c>
      <c r="E44" s="9">
        <v>74.0</v>
      </c>
      <c r="F44" s="9">
        <v>192.0</v>
      </c>
      <c r="G44" s="9">
        <v>1.0</v>
      </c>
      <c r="H44" s="9" t="s">
        <v>1468</v>
      </c>
      <c r="I44" s="9">
        <v>15.0</v>
      </c>
      <c r="J44" s="9" t="str">
        <f t="array" ref="J44">LET(
    _xlpm.thresholds, XLOOKUP('2. Результаты'!$D44, Sections!$F$27:$F$47, Sections!$G$27:$I$47),
    XLOOKUP('2. Результаты'!$I44, _xlpm.thresholds, Sections!$G$26:$I$26, "Ниже базового", -1)
)</f>
        <v>Базовый</v>
      </c>
      <c r="K44" s="9">
        <v>16.0</v>
      </c>
      <c r="L44" s="9" t="str">
        <f t="array" ref="L44">LET(
    _xlpm.thresholds, XLOOKUP('2. Результаты'!$D44, Sections!$P$27:$P$47, Sections!$Q$27:$S$47),
    XLOOKUP('2. Результаты'!$K44, _xlpm.thresholds, Sections!$Q$26:$S$26, "Ниже базового", -1)
)</f>
        <v>Высокий</v>
      </c>
      <c r="M44" s="9">
        <v>0.0</v>
      </c>
      <c r="N44" s="9" t="str">
        <f t="array" ref="N44">LET(
    _xlpm.thresholds, XLOOKUP('2. Результаты'!$D44, Sections!$K$27:$K$47, Sections!$L$27:$N$47),
    XLOOKUP('2. Результаты'!$M44, _xlpm.thresholds, Sections!$L$26:$N$26, "Ниже базового", -1)
)</f>
        <v>Ниже базового</v>
      </c>
      <c r="O44" s="9">
        <v>15.0</v>
      </c>
      <c r="P44" s="9" t="str">
        <f t="array" ref="P44">LET(
    _xlpm.thresholds, XLOOKUP('2. Результаты'!$D44, Sections!$P$3:$P$23, Sections!$Q$3:$S$23),
    XLOOKUP('2. Результаты'!$O44, _xlpm.thresholds, Sections!$Q$2:$S$2, "Ниже базового", -1)
)</f>
        <v>Базовый</v>
      </c>
      <c r="Q44" s="9">
        <v>11.0</v>
      </c>
      <c r="R44" s="9" t="str">
        <f t="array" ref="R44">LET(
    _xlpm.thresholds, XLOOKUP('2. Результаты'!$D44, Sections!$F$3:$F$23, Sections!$G$3:$I$23),
    XLOOKUP('2. Результаты'!$Q44, _xlpm.thresholds, Sections!$G$2:$I$2, "Ниже базового", -1)
)</f>
        <v>Базовый</v>
      </c>
      <c r="S44" s="9">
        <v>0.0</v>
      </c>
      <c r="T44" s="9" t="str">
        <f t="array" ref="T44">LET(
    _xlpm.thresholds, XLOOKUP('2. Результаты'!$D44, Sections!$A$3:$A$23, Sections!$B$3:$D$23),
    XLOOKUP('2. Результаты'!$S44, _xlpm.thresholds, Sections!$B$2:$D$2, "Ниже базового", -1)
)</f>
        <v>Ниже базового</v>
      </c>
      <c r="U44" s="9">
        <v>9.0</v>
      </c>
      <c r="V44" s="9" t="str">
        <f t="array" ref="V44">LET(
    _xlpm.thresholds, XLOOKUP('2. Результаты'!$D44, Sections!$A$27:$A$47, Sections!$B$27:$D$47),
    XLOOKUP('2. Результаты'!$U44, _xlpm.thresholds, Sections!$B$26:$D$26, "Ниже базового", -1)
)</f>
        <v>Средний</v>
      </c>
      <c r="W44" s="9">
        <v>8.0</v>
      </c>
      <c r="X44" s="9" t="str">
        <f t="array" ref="X44">LET(
    _xlpm.thresholds, XLOOKUP('2. Результаты'!$D44, Sections!$K$3:$K$23, Sections!$L$3:$N$23),
    XLOOKUP('2. Результаты'!$W44, _xlpm.thresholds, Sections!$L$2:$N$2, "Ниже базового", -1)
)</f>
        <v>Ниже базового</v>
      </c>
    </row>
    <row r="45" ht="15.75" customHeight="1">
      <c r="A45" s="7">
        <v>5.02005066E8</v>
      </c>
      <c r="B45" s="6" t="s">
        <v>21</v>
      </c>
      <c r="C45" s="6" t="s">
        <v>50</v>
      </c>
      <c r="D45" s="9">
        <v>2.0</v>
      </c>
      <c r="E45" s="9">
        <v>128.0</v>
      </c>
      <c r="F45" s="9">
        <v>197.0</v>
      </c>
      <c r="G45" s="9">
        <v>2.0</v>
      </c>
      <c r="H45" s="9" t="s">
        <v>1467</v>
      </c>
      <c r="I45" s="9">
        <v>19.0</v>
      </c>
      <c r="J45" s="9" t="str">
        <f t="array" ref="J45">LET(
    _xlpm.thresholds, XLOOKUP('2. Результаты'!$D45, Sections!$F$27:$F$47, Sections!$G$27:$I$47),
    XLOOKUP('2. Результаты'!$I45, _xlpm.thresholds, Sections!$G$26:$I$26, "Ниже базового", -1)
)</f>
        <v>Средний</v>
      </c>
      <c r="K45" s="9">
        <v>19.0</v>
      </c>
      <c r="L45" s="9" t="str">
        <f t="array" ref="L45">LET(
    _xlpm.thresholds, XLOOKUP('2. Результаты'!$D45, Sections!$P$27:$P$47, Sections!$Q$27:$S$47),
    XLOOKUP('2. Результаты'!$K45, _xlpm.thresholds, Sections!$Q$26:$S$26, "Ниже базового", -1)
)</f>
        <v>Высокий</v>
      </c>
      <c r="M45" s="9">
        <v>13.0</v>
      </c>
      <c r="N45" s="9" t="str">
        <f t="array" ref="N45">LET(
    _xlpm.thresholds, XLOOKUP('2. Результаты'!$D45, Sections!$K$27:$K$47, Sections!$L$27:$N$47),
    XLOOKUP('2. Результаты'!$M45, _xlpm.thresholds, Sections!$L$26:$N$26, "Ниже базового", -1)
)</f>
        <v>Средний</v>
      </c>
      <c r="O45" s="9">
        <v>17.0</v>
      </c>
      <c r="P45" s="9" t="str">
        <f t="array" ref="P45">LET(
    _xlpm.thresholds, XLOOKUP('2. Результаты'!$D45, Sections!$P$3:$P$23, Sections!$Q$3:$S$23),
    XLOOKUP('2. Результаты'!$O45, _xlpm.thresholds, Sections!$Q$2:$S$2, "Ниже базового", -1)
)</f>
        <v>Средний</v>
      </c>
      <c r="Q45" s="9">
        <v>15.0</v>
      </c>
      <c r="R45" s="9" t="str">
        <f t="array" ref="R45">LET(
    _xlpm.thresholds, XLOOKUP('2. Результаты'!$D45, Sections!$F$3:$F$23, Sections!$G$3:$I$23),
    XLOOKUP('2. Результаты'!$Q45, _xlpm.thresholds, Sections!$G$2:$I$2, "Ниже базового", -1)
)</f>
        <v>Средний</v>
      </c>
      <c r="S45" s="9">
        <v>19.0</v>
      </c>
      <c r="T45" s="9" t="str">
        <f t="array" ref="T45">LET(
    _xlpm.thresholds, XLOOKUP('2. Результаты'!$D45, Sections!$A$3:$A$23, Sections!$B$3:$D$23),
    XLOOKUP('2. Результаты'!$S45, _xlpm.thresholds, Sections!$B$2:$D$2, "Ниже базового", -1)
)</f>
        <v>Базовый</v>
      </c>
      <c r="U45" s="9">
        <v>9.0</v>
      </c>
      <c r="V45" s="9" t="str">
        <f t="array" ref="V45">LET(
    _xlpm.thresholds, XLOOKUP('2. Результаты'!$D45, Sections!$A$27:$A$47, Sections!$B$27:$D$47),
    XLOOKUP('2. Результаты'!$U45, _xlpm.thresholds, Sections!$B$26:$D$26, "Ниже базового", -1)
)</f>
        <v>Средний</v>
      </c>
      <c r="W45" s="9">
        <v>17.0</v>
      </c>
      <c r="X45" s="9" t="str">
        <f t="array" ref="X45">LET(
    _xlpm.thresholds, XLOOKUP('2. Результаты'!$D45, Sections!$K$3:$K$23, Sections!$L$3:$N$23),
    XLOOKUP('2. Результаты'!$W45, _xlpm.thresholds, Sections!$L$2:$N$2, "Ниже базового", -1)
)</f>
        <v>Средний</v>
      </c>
    </row>
    <row r="46" ht="15.75" customHeight="1">
      <c r="A46" s="7">
        <v>5.02004898E8</v>
      </c>
      <c r="B46" s="6" t="s">
        <v>21</v>
      </c>
      <c r="C46" s="6" t="s">
        <v>51</v>
      </c>
      <c r="D46" s="9">
        <v>2.0</v>
      </c>
      <c r="E46" s="9">
        <v>121.0</v>
      </c>
      <c r="F46" s="9">
        <v>197.0</v>
      </c>
      <c r="G46" s="9">
        <v>2.0</v>
      </c>
      <c r="H46" s="9" t="s">
        <v>1467</v>
      </c>
      <c r="I46" s="9">
        <v>17.0</v>
      </c>
      <c r="J46" s="9" t="str">
        <f t="array" ref="J46">LET(
    _xlpm.thresholds, XLOOKUP('2. Результаты'!$D46, Sections!$F$27:$F$47, Sections!$G$27:$I$47),
    XLOOKUP('2. Результаты'!$I46, _xlpm.thresholds, Sections!$G$26:$I$26, "Ниже базового", -1)
)</f>
        <v>Средний</v>
      </c>
      <c r="K46" s="9">
        <v>11.0</v>
      </c>
      <c r="L46" s="9" t="str">
        <f t="array" ref="L46">LET(
    _xlpm.thresholds, XLOOKUP('2. Результаты'!$D46, Sections!$P$27:$P$47, Sections!$Q$27:$S$47),
    XLOOKUP('2. Результаты'!$K46, _xlpm.thresholds, Sections!$Q$26:$S$26, "Ниже базового", -1)
)</f>
        <v>Базовый</v>
      </c>
      <c r="M46" s="9">
        <v>8.0</v>
      </c>
      <c r="N46" s="9" t="str">
        <f t="array" ref="N46">LET(
    _xlpm.thresholds, XLOOKUP('2. Результаты'!$D46, Sections!$K$27:$K$47, Sections!$L$27:$N$47),
    XLOOKUP('2. Результаты'!$M46, _xlpm.thresholds, Sections!$L$26:$N$26, "Ниже базового", -1)
)</f>
        <v>Базовый</v>
      </c>
      <c r="O46" s="9">
        <v>18.0</v>
      </c>
      <c r="P46" s="9" t="str">
        <f t="array" ref="P46">LET(
    _xlpm.thresholds, XLOOKUP('2. Результаты'!$D46, Sections!$P$3:$P$23, Sections!$Q$3:$S$23),
    XLOOKUP('2. Результаты'!$O46, _xlpm.thresholds, Sections!$Q$2:$S$2, "Ниже базового", -1)
)</f>
        <v>Средний</v>
      </c>
      <c r="Q46" s="9">
        <v>14.0</v>
      </c>
      <c r="R46" s="9" t="str">
        <f t="array" ref="R46">LET(
    _xlpm.thresholds, XLOOKUP('2. Результаты'!$D46, Sections!$F$3:$F$23, Sections!$G$3:$I$23),
    XLOOKUP('2. Результаты'!$Q46, _xlpm.thresholds, Sections!$G$2:$I$2, "Ниже базового", -1)
)</f>
        <v>Средний</v>
      </c>
      <c r="S46" s="9">
        <v>23.0</v>
      </c>
      <c r="T46" s="9" t="str">
        <f t="array" ref="T46">LET(
    _xlpm.thresholds, XLOOKUP('2. Результаты'!$D46, Sections!$A$3:$A$23, Sections!$B$3:$D$23),
    XLOOKUP('2. Результаты'!$S46, _xlpm.thresholds, Sections!$B$2:$D$2, "Ниже базового", -1)
)</f>
        <v>Средний</v>
      </c>
      <c r="U46" s="9">
        <v>10.0</v>
      </c>
      <c r="V46" s="9" t="str">
        <f t="array" ref="V46">LET(
    _xlpm.thresholds, XLOOKUP('2. Результаты'!$D46, Sections!$A$27:$A$47, Sections!$B$27:$D$47),
    XLOOKUP('2. Результаты'!$U46, _xlpm.thresholds, Sections!$B$26:$D$26, "Ниже базового", -1)
)</f>
        <v>Средний</v>
      </c>
      <c r="W46" s="9">
        <v>20.0</v>
      </c>
      <c r="X46" s="9" t="str">
        <f t="array" ref="X46">LET(
    _xlpm.thresholds, XLOOKUP('2. Результаты'!$D46, Sections!$K$3:$K$23, Sections!$L$3:$N$23),
    XLOOKUP('2. Результаты'!$W46, _xlpm.thresholds, Sections!$L$2:$N$2, "Ниже базового", -1)
)</f>
        <v>Средний</v>
      </c>
    </row>
    <row r="47" ht="15.75" customHeight="1">
      <c r="A47" s="7">
        <v>5.02004383E8</v>
      </c>
      <c r="B47" s="6" t="s">
        <v>21</v>
      </c>
      <c r="C47" s="6" t="s">
        <v>52</v>
      </c>
      <c r="D47" s="9">
        <v>1.0</v>
      </c>
      <c r="E47" s="9">
        <v>140.0</v>
      </c>
      <c r="F47" s="9">
        <v>213.0</v>
      </c>
      <c r="G47" s="9">
        <v>3.0</v>
      </c>
      <c r="H47" s="9" t="s">
        <v>1465</v>
      </c>
      <c r="I47" s="9">
        <v>17.0</v>
      </c>
      <c r="J47" s="9" t="str">
        <f t="array" ref="J47">LET(
    _xlpm.thresholds, XLOOKUP('2. Результаты'!$D47, Sections!$F$27:$F$47, Sections!$G$27:$I$47),
    XLOOKUP('2. Результаты'!$I47, _xlpm.thresholds, Sections!$G$26:$I$26, "Ниже базового", -1)
)</f>
        <v>Средний</v>
      </c>
      <c r="K47" s="9">
        <v>19.0</v>
      </c>
      <c r="L47" s="9" t="str">
        <f t="array" ref="L47">LET(
    _xlpm.thresholds, XLOOKUP('2. Результаты'!$D47, Sections!$P$27:$P$47, Sections!$Q$27:$S$47),
    XLOOKUP('2. Результаты'!$K47, _xlpm.thresholds, Sections!$Q$26:$S$26, "Ниже базового", -1)
)</f>
        <v>Высокий</v>
      </c>
      <c r="M47" s="9">
        <v>12.0</v>
      </c>
      <c r="N47" s="9" t="str">
        <f t="array" ref="N47">LET(
    _xlpm.thresholds, XLOOKUP('2. Результаты'!$D47, Sections!$K$27:$K$47, Sections!$L$27:$N$47),
    XLOOKUP('2. Результаты'!$M47, _xlpm.thresholds, Sections!$L$26:$N$26, "Ниже базового", -1)
)</f>
        <v>Базовый</v>
      </c>
      <c r="O47" s="9">
        <v>18.0</v>
      </c>
      <c r="P47" s="9" t="str">
        <f t="array" ref="P47">LET(
    _xlpm.thresholds, XLOOKUP('2. Результаты'!$D47, Sections!$P$3:$P$23, Sections!$Q$3:$S$23),
    XLOOKUP('2. Результаты'!$O47, _xlpm.thresholds, Sections!$Q$2:$S$2, "Ниже базового", -1)
)</f>
        <v>Средний</v>
      </c>
      <c r="Q47" s="9">
        <v>14.0</v>
      </c>
      <c r="R47" s="9" t="str">
        <f t="array" ref="R47">LET(
    _xlpm.thresholds, XLOOKUP('2. Результаты'!$D47, Sections!$F$3:$F$23, Sections!$G$3:$I$23),
    XLOOKUP('2. Результаты'!$Q47, _xlpm.thresholds, Sections!$G$2:$I$2, "Ниже базового", -1)
)</f>
        <v>Средний</v>
      </c>
      <c r="S47" s="9">
        <v>28.0</v>
      </c>
      <c r="T47" s="9" t="str">
        <f t="array" ref="T47">LET(
    _xlpm.thresholds, XLOOKUP('2. Результаты'!$D47, Sections!$A$3:$A$23, Sections!$B$3:$D$23),
    XLOOKUP('2. Результаты'!$S47, _xlpm.thresholds, Sections!$B$2:$D$2, "Ниже базового", -1)
)</f>
        <v>Базовый</v>
      </c>
      <c r="U47" s="9">
        <v>10.0</v>
      </c>
      <c r="V47" s="9" t="str">
        <f t="array" ref="V47">LET(
    _xlpm.thresholds, XLOOKUP('2. Результаты'!$D47, Sections!$A$27:$A$47, Sections!$B$27:$D$47),
    XLOOKUP('2. Результаты'!$U47, _xlpm.thresholds, Sections!$B$26:$D$26, "Ниже базового", -1)
)</f>
        <v>Средний</v>
      </c>
      <c r="W47" s="9">
        <v>22.0</v>
      </c>
      <c r="X47" s="9" t="str">
        <f t="array" ref="X47">LET(
    _xlpm.thresholds, XLOOKUP('2. Результаты'!$D47, Sections!$K$3:$K$23, Sections!$L$3:$N$23),
    XLOOKUP('2. Результаты'!$W47, _xlpm.thresholds, Sections!$L$2:$N$2, "Ниже базового", -1)
)</f>
        <v>Средний</v>
      </c>
    </row>
    <row r="48" ht="15.75" customHeight="1">
      <c r="A48" s="7">
        <v>5.02005186E8</v>
      </c>
      <c r="B48" s="6" t="s">
        <v>21</v>
      </c>
      <c r="C48" s="6" t="s">
        <v>53</v>
      </c>
      <c r="D48" s="9">
        <v>2.0</v>
      </c>
      <c r="E48" s="9">
        <v>127.0</v>
      </c>
      <c r="F48" s="9">
        <v>197.0</v>
      </c>
      <c r="G48" s="9">
        <v>3.0</v>
      </c>
      <c r="H48" s="9" t="s">
        <v>1465</v>
      </c>
      <c r="I48" s="9">
        <v>21.0</v>
      </c>
      <c r="J48" s="9" t="str">
        <f t="array" ref="J48">LET(
    _xlpm.thresholds, XLOOKUP('2. Результаты'!$D48, Sections!$F$27:$F$47, Sections!$G$27:$I$47),
    XLOOKUP('2. Результаты'!$I48, _xlpm.thresholds, Sections!$G$26:$I$26, "Ниже базового", -1)
)</f>
        <v>Средний</v>
      </c>
      <c r="K48" s="9">
        <v>14.0</v>
      </c>
      <c r="L48" s="9" t="str">
        <f t="array" ref="L48">LET(
    _xlpm.thresholds, XLOOKUP('2. Результаты'!$D48, Sections!$P$27:$P$47, Sections!$Q$27:$S$47),
    XLOOKUP('2. Результаты'!$K48, _xlpm.thresholds, Sections!$Q$26:$S$26, "Ниже базового", -1)
)</f>
        <v>Средний</v>
      </c>
      <c r="M48" s="9">
        <v>14.0</v>
      </c>
      <c r="N48" s="9" t="str">
        <f t="array" ref="N48">LET(
    _xlpm.thresholds, XLOOKUP('2. Результаты'!$D48, Sections!$K$27:$K$47, Sections!$L$27:$N$47),
    XLOOKUP('2. Результаты'!$M48, _xlpm.thresholds, Sections!$L$26:$N$26, "Ниже базового", -1)
)</f>
        <v>Средний</v>
      </c>
      <c r="O48" s="9">
        <v>16.0</v>
      </c>
      <c r="P48" s="9" t="str">
        <f t="array" ref="P48">LET(
    _xlpm.thresholds, XLOOKUP('2. Результаты'!$D48, Sections!$P$3:$P$23, Sections!$Q$3:$S$23),
    XLOOKUP('2. Результаты'!$O48, _xlpm.thresholds, Sections!$Q$2:$S$2, "Ниже базового", -1)
)</f>
        <v>Средний</v>
      </c>
      <c r="Q48" s="9">
        <v>14.0</v>
      </c>
      <c r="R48" s="9" t="str">
        <f t="array" ref="R48">LET(
    _xlpm.thresholds, XLOOKUP('2. Результаты'!$D48, Sections!$F$3:$F$23, Sections!$G$3:$I$23),
    XLOOKUP('2. Результаты'!$Q48, _xlpm.thresholds, Sections!$G$2:$I$2, "Ниже базового", -1)
)</f>
        <v>Средний</v>
      </c>
      <c r="S48" s="9">
        <v>24.0</v>
      </c>
      <c r="T48" s="9" t="str">
        <f t="array" ref="T48">LET(
    _xlpm.thresholds, XLOOKUP('2. Результаты'!$D48, Sections!$A$3:$A$23, Sections!$B$3:$D$23),
    XLOOKUP('2. Результаты'!$S48, _xlpm.thresholds, Sections!$B$2:$D$2, "Ниже базового", -1)
)</f>
        <v>Средний</v>
      </c>
      <c r="U48" s="9">
        <v>9.0</v>
      </c>
      <c r="V48" s="9" t="str">
        <f t="array" ref="V48">LET(
    _xlpm.thresholds, XLOOKUP('2. Результаты'!$D48, Sections!$A$27:$A$47, Sections!$B$27:$D$47),
    XLOOKUP('2. Результаты'!$U48, _xlpm.thresholds, Sections!$B$26:$D$26, "Ниже базового", -1)
)</f>
        <v>Средний</v>
      </c>
      <c r="W48" s="9">
        <v>15.0</v>
      </c>
      <c r="X48" s="9" t="str">
        <f t="array" ref="X48">LET(
    _xlpm.thresholds, XLOOKUP('2. Результаты'!$D48, Sections!$K$3:$K$23, Sections!$L$3:$N$23),
    XLOOKUP('2. Результаты'!$W48, _xlpm.thresholds, Sections!$L$2:$N$2, "Ниже базового", -1)
)</f>
        <v>Базовый</v>
      </c>
    </row>
    <row r="49" ht="15.75" customHeight="1">
      <c r="A49" s="7">
        <v>5.02005027E8</v>
      </c>
      <c r="B49" s="6" t="s">
        <v>21</v>
      </c>
      <c r="C49" s="6" t="s">
        <v>54</v>
      </c>
      <c r="D49" s="9">
        <v>5.0</v>
      </c>
      <c r="E49" s="9">
        <v>131.0</v>
      </c>
      <c r="F49" s="9">
        <v>208.0</v>
      </c>
      <c r="G49" s="9">
        <v>3.0</v>
      </c>
      <c r="H49" s="9" t="s">
        <v>1465</v>
      </c>
      <c r="I49" s="9">
        <v>16.0</v>
      </c>
      <c r="J49" s="9" t="str">
        <f t="array" ref="J49">LET(
    _xlpm.thresholds, XLOOKUP('2. Результаты'!$D49, Sections!$F$27:$F$47, Sections!$G$27:$I$47),
    XLOOKUP('2. Результаты'!$I49, _xlpm.thresholds, Sections!$G$26:$I$26, "Ниже базового", -1)
)</f>
        <v>Базовый</v>
      </c>
      <c r="K49" s="9">
        <v>13.0</v>
      </c>
      <c r="L49" s="9" t="str">
        <f t="array" ref="L49">LET(
    _xlpm.thresholds, XLOOKUP('2. Результаты'!$D49, Sections!$P$27:$P$47, Sections!$Q$27:$S$47),
    XLOOKUP('2. Результаты'!$K49, _xlpm.thresholds, Sections!$Q$26:$S$26, "Ниже базового", -1)
)</f>
        <v>Средний</v>
      </c>
      <c r="M49" s="9">
        <v>15.0</v>
      </c>
      <c r="N49" s="9" t="str">
        <f t="array" ref="N49">LET(
    _xlpm.thresholds, XLOOKUP('2. Результаты'!$D49, Sections!$K$27:$K$47, Sections!$L$27:$N$47),
    XLOOKUP('2. Результаты'!$M49, _xlpm.thresholds, Sections!$L$26:$N$26, "Ниже базового", -1)
)</f>
        <v>Средний</v>
      </c>
      <c r="O49" s="9">
        <v>17.0</v>
      </c>
      <c r="P49" s="9" t="str">
        <f t="array" ref="P49">LET(
    _xlpm.thresholds, XLOOKUP('2. Результаты'!$D49, Sections!$P$3:$P$23, Sections!$Q$3:$S$23),
    XLOOKUP('2. Результаты'!$O49, _xlpm.thresholds, Sections!$Q$2:$S$2, "Ниже базового", -1)
)</f>
        <v>Средний</v>
      </c>
      <c r="Q49" s="9">
        <v>14.0</v>
      </c>
      <c r="R49" s="9" t="str">
        <f t="array" ref="R49">LET(
    _xlpm.thresholds, XLOOKUP('2. Результаты'!$D49, Sections!$F$3:$F$23, Sections!$G$3:$I$23),
    XLOOKUP('2. Результаты'!$Q49, _xlpm.thresholds, Sections!$G$2:$I$2, "Ниже базового", -1)
)</f>
        <v>Средний</v>
      </c>
      <c r="S49" s="9">
        <v>27.0</v>
      </c>
      <c r="T49" s="9" t="str">
        <f t="array" ref="T49">LET(
    _xlpm.thresholds, XLOOKUP('2. Результаты'!$D49, Sections!$A$3:$A$23, Sections!$B$3:$D$23),
    XLOOKUP('2. Результаты'!$S49, _xlpm.thresholds, Sections!$B$2:$D$2, "Ниже базового", -1)
)</f>
        <v>Средний</v>
      </c>
      <c r="U49" s="9">
        <v>9.0</v>
      </c>
      <c r="V49" s="9" t="str">
        <f t="array" ref="V49">LET(
    _xlpm.thresholds, XLOOKUP('2. Результаты'!$D49, Sections!$A$27:$A$47, Sections!$B$27:$D$47),
    XLOOKUP('2. Результаты'!$U49, _xlpm.thresholds, Sections!$B$26:$D$26, "Ниже базового", -1)
)</f>
        <v>Средний</v>
      </c>
      <c r="W49" s="9">
        <v>20.0</v>
      </c>
      <c r="X49" s="9" t="str">
        <f t="array" ref="X49">LET(
    _xlpm.thresholds, XLOOKUP('2. Результаты'!$D49, Sections!$K$3:$K$23, Sections!$L$3:$N$23),
    XLOOKUP('2. Результаты'!$W49, _xlpm.thresholds, Sections!$L$2:$N$2, "Ниже базового", -1)
)</f>
        <v>Средний</v>
      </c>
    </row>
    <row r="50" ht="15.75" customHeight="1">
      <c r="A50" s="7">
        <v>5.02004986E8</v>
      </c>
      <c r="B50" s="6" t="s">
        <v>21</v>
      </c>
      <c r="C50" s="6" t="s">
        <v>55</v>
      </c>
      <c r="D50" s="9">
        <v>8.0</v>
      </c>
      <c r="E50" s="9">
        <v>116.0</v>
      </c>
      <c r="F50" s="9">
        <v>190.0</v>
      </c>
      <c r="G50" s="9">
        <v>3.0</v>
      </c>
      <c r="H50" s="9" t="s">
        <v>1465</v>
      </c>
      <c r="I50" s="9">
        <v>16.0</v>
      </c>
      <c r="J50" s="9" t="str">
        <f t="array" ref="J50">LET(
    _xlpm.thresholds, XLOOKUP('2. Результаты'!$D50, Sections!$F$27:$F$47, Sections!$G$27:$I$47),
    XLOOKUP('2. Результаты'!$I50, _xlpm.thresholds, Sections!$G$26:$I$26, "Ниже базового", -1)
)</f>
        <v>Базовый</v>
      </c>
      <c r="K50" s="9">
        <v>15.0</v>
      </c>
      <c r="L50" s="9" t="str">
        <f t="array" ref="L50">LET(
    _xlpm.thresholds, XLOOKUP('2. Результаты'!$D50, Sections!$P$27:$P$47, Sections!$Q$27:$S$47),
    XLOOKUP('2. Результаты'!$K50, _xlpm.thresholds, Sections!$Q$26:$S$26, "Ниже базового", -1)
)</f>
        <v>Средний</v>
      </c>
      <c r="M50" s="9">
        <v>10.0</v>
      </c>
      <c r="N50" s="9" t="str">
        <f t="array" ref="N50">LET(
    _xlpm.thresholds, XLOOKUP('2. Результаты'!$D50, Sections!$K$27:$K$47, Sections!$L$27:$N$47),
    XLOOKUP('2. Результаты'!$M50, _xlpm.thresholds, Sections!$L$26:$N$26, "Ниже базового", -1)
)</f>
        <v>Базовый</v>
      </c>
      <c r="O50" s="9">
        <v>15.0</v>
      </c>
      <c r="P50" s="9" t="str">
        <f t="array" ref="P50">LET(
    _xlpm.thresholds, XLOOKUP('2. Результаты'!$D50, Sections!$P$3:$P$23, Sections!$Q$3:$S$23),
    XLOOKUP('2. Результаты'!$O50, _xlpm.thresholds, Sections!$Q$2:$S$2, "Ниже базового", -1)
)</f>
        <v>Средний</v>
      </c>
      <c r="Q50" s="9">
        <v>12.0</v>
      </c>
      <c r="R50" s="9" t="str">
        <f t="array" ref="R50">LET(
    _xlpm.thresholds, XLOOKUP('2. Результаты'!$D50, Sections!$F$3:$F$23, Sections!$G$3:$I$23),
    XLOOKUP('2. Результаты'!$Q50, _xlpm.thresholds, Sections!$G$2:$I$2, "Ниже базового", -1)
)</f>
        <v>Средний</v>
      </c>
      <c r="S50" s="9">
        <v>21.0</v>
      </c>
      <c r="T50" s="9" t="str">
        <f t="array" ref="T50">LET(
    _xlpm.thresholds, XLOOKUP('2. Результаты'!$D50, Sections!$A$3:$A$23, Sections!$B$3:$D$23),
    XLOOKUP('2. Результаты'!$S50, _xlpm.thresholds, Sections!$B$2:$D$2, "Ниже базового", -1)
)</f>
        <v>Базовый</v>
      </c>
      <c r="U50" s="9">
        <v>10.0</v>
      </c>
      <c r="V50" s="9" t="str">
        <f t="array" ref="V50">LET(
    _xlpm.thresholds, XLOOKUP('2. Результаты'!$D50, Sections!$A$27:$A$47, Sections!$B$27:$D$47),
    XLOOKUP('2. Результаты'!$U50, _xlpm.thresholds, Sections!$B$26:$D$26, "Ниже базового", -1)
)</f>
        <v>Средний</v>
      </c>
      <c r="W50" s="9">
        <v>17.0</v>
      </c>
      <c r="X50" s="9" t="str">
        <f t="array" ref="X50">LET(
    _xlpm.thresholds, XLOOKUP('2. Результаты'!$D50, Sections!$K$3:$K$23, Sections!$L$3:$N$23),
    XLOOKUP('2. Результаты'!$W50, _xlpm.thresholds, Sections!$L$2:$N$2, "Ниже базового", -1)
)</f>
        <v>Средний</v>
      </c>
    </row>
    <row r="51" ht="15.75" customHeight="1">
      <c r="A51" s="7">
        <v>5.02005179E8</v>
      </c>
      <c r="B51" s="6" t="s">
        <v>21</v>
      </c>
      <c r="C51" s="6" t="s">
        <v>56</v>
      </c>
      <c r="D51" s="9">
        <v>2.0</v>
      </c>
      <c r="E51" s="9">
        <v>113.0</v>
      </c>
      <c r="F51" s="9">
        <v>197.0</v>
      </c>
      <c r="G51" s="9">
        <v>1.0</v>
      </c>
      <c r="H51" s="9" t="s">
        <v>1468</v>
      </c>
      <c r="I51" s="9">
        <v>18.0</v>
      </c>
      <c r="J51" s="9" t="str">
        <f t="array" ref="J51">LET(
    _xlpm.thresholds, XLOOKUP('2. Результаты'!$D51, Sections!$F$27:$F$47, Sections!$G$27:$I$47),
    XLOOKUP('2. Результаты'!$I51, _xlpm.thresholds, Sections!$G$26:$I$26, "Ниже базового", -1)
)</f>
        <v>Средний</v>
      </c>
      <c r="K51" s="9">
        <v>14.0</v>
      </c>
      <c r="L51" s="9" t="str">
        <f t="array" ref="L51">LET(
    _xlpm.thresholds, XLOOKUP('2. Результаты'!$D51, Sections!$P$27:$P$47, Sections!$Q$27:$S$47),
    XLOOKUP('2. Результаты'!$K51, _xlpm.thresholds, Sections!$Q$26:$S$26, "Ниже базового", -1)
)</f>
        <v>Средний</v>
      </c>
      <c r="M51" s="9">
        <v>0.0</v>
      </c>
      <c r="N51" s="9" t="str">
        <f t="array" ref="N51">LET(
    _xlpm.thresholds, XLOOKUP('2. Результаты'!$D51, Sections!$K$27:$K$47, Sections!$L$27:$N$47),
    XLOOKUP('2. Результаты'!$M51, _xlpm.thresholds, Sections!$L$26:$N$26, "Ниже базового", -1)
)</f>
        <v>Ниже базового</v>
      </c>
      <c r="O51" s="9">
        <v>18.0</v>
      </c>
      <c r="P51" s="9" t="str">
        <f t="array" ref="P51">LET(
    _xlpm.thresholds, XLOOKUP('2. Результаты'!$D51, Sections!$P$3:$P$23, Sections!$Q$3:$S$23),
    XLOOKUP('2. Результаты'!$O51, _xlpm.thresholds, Sections!$Q$2:$S$2, "Ниже базового", -1)
)</f>
        <v>Средний</v>
      </c>
      <c r="Q51" s="9">
        <v>11.0</v>
      </c>
      <c r="R51" s="9" t="str">
        <f t="array" ref="R51">LET(
    _xlpm.thresholds, XLOOKUP('2. Результаты'!$D51, Sections!$F$3:$F$23, Sections!$G$3:$I$23),
    XLOOKUP('2. Результаты'!$Q51, _xlpm.thresholds, Sections!$G$2:$I$2, "Ниже базового", -1)
)</f>
        <v>Базовый</v>
      </c>
      <c r="S51" s="9">
        <v>22.0</v>
      </c>
      <c r="T51" s="9" t="str">
        <f t="array" ref="T51">LET(
    _xlpm.thresholds, XLOOKUP('2. Результаты'!$D51, Sections!$A$3:$A$23, Sections!$B$3:$D$23),
    XLOOKUP('2. Результаты'!$S51, _xlpm.thresholds, Sections!$B$2:$D$2, "Ниже базового", -1)
)</f>
        <v>Базовый</v>
      </c>
      <c r="U51" s="9">
        <v>10.0</v>
      </c>
      <c r="V51" s="9" t="str">
        <f t="array" ref="V51">LET(
    _xlpm.thresholds, XLOOKUP('2. Результаты'!$D51, Sections!$A$27:$A$47, Sections!$B$27:$D$47),
    XLOOKUP('2. Результаты'!$U51, _xlpm.thresholds, Sections!$B$26:$D$26, "Ниже базового", -1)
)</f>
        <v>Средний</v>
      </c>
      <c r="W51" s="9">
        <v>20.0</v>
      </c>
      <c r="X51" s="9" t="str">
        <f t="array" ref="X51">LET(
    _xlpm.thresholds, XLOOKUP('2. Результаты'!$D51, Sections!$K$3:$K$23, Sections!$L$3:$N$23),
    XLOOKUP('2. Результаты'!$W51, _xlpm.thresholds, Sections!$L$2:$N$2, "Ниже базового", -1)
)</f>
        <v>Средний</v>
      </c>
    </row>
    <row r="52" ht="15.75" customHeight="1">
      <c r="A52" s="7">
        <v>5.0200557E8</v>
      </c>
      <c r="B52" s="6" t="s">
        <v>21</v>
      </c>
      <c r="C52" s="6" t="s">
        <v>57</v>
      </c>
      <c r="D52" s="9">
        <v>1.0</v>
      </c>
      <c r="E52" s="9">
        <v>146.0</v>
      </c>
      <c r="F52" s="9">
        <v>213.0</v>
      </c>
      <c r="G52" s="9">
        <v>3.0</v>
      </c>
      <c r="H52" s="9" t="s">
        <v>1465</v>
      </c>
      <c r="I52" s="9">
        <v>23.0</v>
      </c>
      <c r="J52" s="9" t="str">
        <f t="array" ref="J52">LET(
    _xlpm.thresholds, XLOOKUP('2. Результаты'!$D52, Sections!$F$27:$F$47, Sections!$G$27:$I$47),
    XLOOKUP('2. Результаты'!$I52, _xlpm.thresholds, Sections!$G$26:$I$26, "Ниже базового", -1)
)</f>
        <v>Средний</v>
      </c>
      <c r="K52" s="9">
        <v>15.0</v>
      </c>
      <c r="L52" s="9" t="str">
        <f t="array" ref="L52">LET(
    _xlpm.thresholds, XLOOKUP('2. Результаты'!$D52, Sections!$P$27:$P$47, Sections!$Q$27:$S$47),
    XLOOKUP('2. Результаты'!$K52, _xlpm.thresholds, Sections!$Q$26:$S$26, "Ниже базового", -1)
)</f>
        <v>Средний</v>
      </c>
      <c r="M52" s="9">
        <v>11.0</v>
      </c>
      <c r="N52" s="9" t="str">
        <f t="array" ref="N52">LET(
    _xlpm.thresholds, XLOOKUP('2. Результаты'!$D52, Sections!$K$27:$K$47, Sections!$L$27:$N$47),
    XLOOKUP('2. Результаты'!$M52, _xlpm.thresholds, Sections!$L$26:$N$26, "Ниже базового", -1)
)</f>
        <v>Базовый</v>
      </c>
      <c r="O52" s="9">
        <v>17.0</v>
      </c>
      <c r="P52" s="9" t="str">
        <f t="array" ref="P52">LET(
    _xlpm.thresholds, XLOOKUP('2. Результаты'!$D52, Sections!$P$3:$P$23, Sections!$Q$3:$S$23),
    XLOOKUP('2. Результаты'!$O52, _xlpm.thresholds, Sections!$Q$2:$S$2, "Ниже базового", -1)
)</f>
        <v>Средний</v>
      </c>
      <c r="Q52" s="9">
        <v>14.0</v>
      </c>
      <c r="R52" s="9" t="str">
        <f t="array" ref="R52">LET(
    _xlpm.thresholds, XLOOKUP('2. Результаты'!$D52, Sections!$F$3:$F$23, Sections!$G$3:$I$23),
    XLOOKUP('2. Результаты'!$Q52, _xlpm.thresholds, Sections!$G$2:$I$2, "Ниже базового", -1)
)</f>
        <v>Средний</v>
      </c>
      <c r="S52" s="9">
        <v>37.0</v>
      </c>
      <c r="T52" s="9" t="str">
        <f t="array" ref="T52">LET(
    _xlpm.thresholds, XLOOKUP('2. Результаты'!$D52, Sections!$A$3:$A$23, Sections!$B$3:$D$23),
    XLOOKUP('2. Результаты'!$S52, _xlpm.thresholds, Sections!$B$2:$D$2, "Ниже базового", -1)
)</f>
        <v>Средний</v>
      </c>
      <c r="U52" s="9">
        <v>9.0</v>
      </c>
      <c r="V52" s="9" t="str">
        <f t="array" ref="V52">LET(
    _xlpm.thresholds, XLOOKUP('2. Результаты'!$D52, Sections!$A$27:$A$47, Sections!$B$27:$D$47),
    XLOOKUP('2. Результаты'!$U52, _xlpm.thresholds, Sections!$B$26:$D$26, "Ниже базового", -1)
)</f>
        <v>Средний</v>
      </c>
      <c r="W52" s="9">
        <v>20.0</v>
      </c>
      <c r="X52" s="9" t="str">
        <f t="array" ref="X52">LET(
    _xlpm.thresholds, XLOOKUP('2. Результаты'!$D52, Sections!$K$3:$K$23, Sections!$L$3:$N$23),
    XLOOKUP('2. Результаты'!$W52, _xlpm.thresholds, Sections!$L$2:$N$2, "Ниже базового", -1)
)</f>
        <v>Средний</v>
      </c>
    </row>
    <row r="53" ht="15.75" customHeight="1">
      <c r="A53" s="7">
        <v>5.02005161E8</v>
      </c>
      <c r="B53" s="6" t="s">
        <v>21</v>
      </c>
      <c r="C53" s="6" t="s">
        <v>58</v>
      </c>
      <c r="D53" s="9">
        <v>1.0</v>
      </c>
      <c r="E53" s="9">
        <v>128.0</v>
      </c>
      <c r="F53" s="9">
        <v>213.0</v>
      </c>
      <c r="G53" s="9">
        <v>2.0</v>
      </c>
      <c r="H53" s="9" t="s">
        <v>1467</v>
      </c>
      <c r="I53" s="9">
        <v>14.0</v>
      </c>
      <c r="J53" s="9" t="str">
        <f t="array" ref="J53">LET(
    _xlpm.thresholds, XLOOKUP('2. Результаты'!$D53, Sections!$F$27:$F$47, Sections!$G$27:$I$47),
    XLOOKUP('2. Результаты'!$I53, _xlpm.thresholds, Sections!$G$26:$I$26, "Ниже базового", -1)
)</f>
        <v>Базовый</v>
      </c>
      <c r="K53" s="9">
        <v>14.0</v>
      </c>
      <c r="L53" s="9" t="str">
        <f t="array" ref="L53">LET(
    _xlpm.thresholds, XLOOKUP('2. Результаты'!$D53, Sections!$P$27:$P$47, Sections!$Q$27:$S$47),
    XLOOKUP('2. Результаты'!$K53, _xlpm.thresholds, Sections!$Q$26:$S$26, "Ниже базового", -1)
)</f>
        <v>Средний</v>
      </c>
      <c r="M53" s="9">
        <v>13.0</v>
      </c>
      <c r="N53" s="9" t="str">
        <f t="array" ref="N53">LET(
    _xlpm.thresholds, XLOOKUP('2. Результаты'!$D53, Sections!$K$27:$K$47, Sections!$L$27:$N$47),
    XLOOKUP('2. Результаты'!$M53, _xlpm.thresholds, Sections!$L$26:$N$26, "Ниже базового", -1)
)</f>
        <v>Базовый</v>
      </c>
      <c r="O53" s="9">
        <v>17.0</v>
      </c>
      <c r="P53" s="9" t="str">
        <f t="array" ref="P53">LET(
    _xlpm.thresholds, XLOOKUP('2. Результаты'!$D53, Sections!$P$3:$P$23, Sections!$Q$3:$S$23),
    XLOOKUP('2. Результаты'!$O53, _xlpm.thresholds, Sections!$Q$2:$S$2, "Ниже базового", -1)
)</f>
        <v>Средний</v>
      </c>
      <c r="Q53" s="9">
        <v>12.0</v>
      </c>
      <c r="R53" s="9" t="str">
        <f t="array" ref="R53">LET(
    _xlpm.thresholds, XLOOKUP('2. Результаты'!$D53, Sections!$F$3:$F$23, Sections!$G$3:$I$23),
    XLOOKUP('2. Результаты'!$Q53, _xlpm.thresholds, Sections!$G$2:$I$2, "Ниже базового", -1)
)</f>
        <v>Базовый</v>
      </c>
      <c r="S53" s="9">
        <v>30.0</v>
      </c>
      <c r="T53" s="9" t="str">
        <f t="array" ref="T53">LET(
    _xlpm.thresholds, XLOOKUP('2. Результаты'!$D53, Sections!$A$3:$A$23, Sections!$B$3:$D$23),
    XLOOKUP('2. Результаты'!$S53, _xlpm.thresholds, Sections!$B$2:$D$2, "Ниже базового", -1)
)</f>
        <v>Средний</v>
      </c>
      <c r="U53" s="9">
        <v>10.0</v>
      </c>
      <c r="V53" s="9" t="str">
        <f t="array" ref="V53">LET(
    _xlpm.thresholds, XLOOKUP('2. Результаты'!$D53, Sections!$A$27:$A$47, Sections!$B$27:$D$47),
    XLOOKUP('2. Результаты'!$U53, _xlpm.thresholds, Sections!$B$26:$D$26, "Ниже базового", -1)
)</f>
        <v>Средний</v>
      </c>
      <c r="W53" s="9">
        <v>18.0</v>
      </c>
      <c r="X53" s="9" t="str">
        <f t="array" ref="X53">LET(
    _xlpm.thresholds, XLOOKUP('2. Результаты'!$D53, Sections!$K$3:$K$23, Sections!$L$3:$N$23),
    XLOOKUP('2. Результаты'!$W53, _xlpm.thresholds, Sections!$L$2:$N$2, "Ниже базового", -1)
)</f>
        <v>Средний</v>
      </c>
    </row>
    <row r="54" ht="15.75" customHeight="1">
      <c r="A54" s="7">
        <v>5.02004979E8</v>
      </c>
      <c r="B54" s="6" t="s">
        <v>21</v>
      </c>
      <c r="C54" s="6" t="s">
        <v>59</v>
      </c>
      <c r="D54" s="9">
        <v>1.0</v>
      </c>
      <c r="E54" s="9">
        <v>152.0</v>
      </c>
      <c r="F54" s="9">
        <v>213.0</v>
      </c>
      <c r="G54" s="9">
        <v>3.0</v>
      </c>
      <c r="H54" s="9" t="s">
        <v>1465</v>
      </c>
      <c r="I54" s="9">
        <v>20.0</v>
      </c>
      <c r="J54" s="9" t="str">
        <f t="array" ref="J54">LET(
    _xlpm.thresholds, XLOOKUP('2. Результаты'!$D54, Sections!$F$27:$F$47, Sections!$G$27:$I$47),
    XLOOKUP('2. Результаты'!$I54, _xlpm.thresholds, Sections!$G$26:$I$26, "Ниже базового", -1)
)</f>
        <v>Средний</v>
      </c>
      <c r="K54" s="9">
        <v>17.0</v>
      </c>
      <c r="L54" s="9" t="str">
        <f t="array" ref="L54">LET(
    _xlpm.thresholds, XLOOKUP('2. Результаты'!$D54, Sections!$P$27:$P$47, Sections!$Q$27:$S$47),
    XLOOKUP('2. Результаты'!$K54, _xlpm.thresholds, Sections!$Q$26:$S$26, "Ниже базового", -1)
)</f>
        <v>Высокий</v>
      </c>
      <c r="M54" s="9">
        <v>12.0</v>
      </c>
      <c r="N54" s="9" t="str">
        <f t="array" ref="N54">LET(
    _xlpm.thresholds, XLOOKUP('2. Результаты'!$D54, Sections!$K$27:$K$47, Sections!$L$27:$N$47),
    XLOOKUP('2. Результаты'!$M54, _xlpm.thresholds, Sections!$L$26:$N$26, "Ниже базового", -1)
)</f>
        <v>Базовый</v>
      </c>
      <c r="O54" s="9">
        <v>17.0</v>
      </c>
      <c r="P54" s="9" t="str">
        <f t="array" ref="P54">LET(
    _xlpm.thresholds, XLOOKUP('2. Результаты'!$D54, Sections!$P$3:$P$23, Sections!$Q$3:$S$23),
    XLOOKUP('2. Результаты'!$O54, _xlpm.thresholds, Sections!$Q$2:$S$2, "Ниже базового", -1)
)</f>
        <v>Средний</v>
      </c>
      <c r="Q54" s="9">
        <v>15.0</v>
      </c>
      <c r="R54" s="9" t="str">
        <f t="array" ref="R54">LET(
    _xlpm.thresholds, XLOOKUP('2. Результаты'!$D54, Sections!$F$3:$F$23, Sections!$G$3:$I$23),
    XLOOKUP('2. Результаты'!$Q54, _xlpm.thresholds, Sections!$G$2:$I$2, "Ниже базового", -1)
)</f>
        <v>Средний</v>
      </c>
      <c r="S54" s="9">
        <v>38.0</v>
      </c>
      <c r="T54" s="9" t="str">
        <f t="array" ref="T54">LET(
    _xlpm.thresholds, XLOOKUP('2. Результаты'!$D54, Sections!$A$3:$A$23, Sections!$B$3:$D$23),
    XLOOKUP('2. Результаты'!$S54, _xlpm.thresholds, Sections!$B$2:$D$2, "Ниже базового", -1)
)</f>
        <v>Средний</v>
      </c>
      <c r="U54" s="9">
        <v>9.0</v>
      </c>
      <c r="V54" s="9" t="str">
        <f t="array" ref="V54">LET(
    _xlpm.thresholds, XLOOKUP('2. Результаты'!$D54, Sections!$A$27:$A$47, Sections!$B$27:$D$47),
    XLOOKUP('2. Результаты'!$U54, _xlpm.thresholds, Sections!$B$26:$D$26, "Ниже базового", -1)
)</f>
        <v>Средний</v>
      </c>
      <c r="W54" s="9">
        <v>24.0</v>
      </c>
      <c r="X54" s="9" t="str">
        <f t="array" ref="X54">LET(
    _xlpm.thresholds, XLOOKUP('2. Результаты'!$D54, Sections!$K$3:$K$23, Sections!$L$3:$N$23),
    XLOOKUP('2. Результаты'!$W54, _xlpm.thresholds, Sections!$L$2:$N$2, "Ниже базового", -1)
)</f>
        <v>Средний</v>
      </c>
    </row>
    <row r="55" ht="15.75" customHeight="1">
      <c r="A55" s="7">
        <v>5.02004908E8</v>
      </c>
      <c r="B55" s="6" t="s">
        <v>21</v>
      </c>
      <c r="C55" s="6" t="s">
        <v>60</v>
      </c>
      <c r="D55" s="9">
        <v>1.0</v>
      </c>
      <c r="E55" s="9">
        <v>144.0</v>
      </c>
      <c r="F55" s="9">
        <v>213.0</v>
      </c>
      <c r="G55" s="9">
        <v>3.0</v>
      </c>
      <c r="H55" s="9" t="s">
        <v>1465</v>
      </c>
      <c r="I55" s="9">
        <v>22.0</v>
      </c>
      <c r="J55" s="9" t="str">
        <f t="array" ref="J55">LET(
    _xlpm.thresholds, XLOOKUP('2. Результаты'!$D55, Sections!$F$27:$F$47, Sections!$G$27:$I$47),
    XLOOKUP('2. Результаты'!$I55, _xlpm.thresholds, Sections!$G$26:$I$26, "Ниже базового", -1)
)</f>
        <v>Средний</v>
      </c>
      <c r="K55" s="9">
        <v>13.0</v>
      </c>
      <c r="L55" s="9" t="str">
        <f t="array" ref="L55">LET(
    _xlpm.thresholds, XLOOKUP('2. Результаты'!$D55, Sections!$P$27:$P$47, Sections!$Q$27:$S$47),
    XLOOKUP('2. Результаты'!$K55, _xlpm.thresholds, Sections!$Q$26:$S$26, "Ниже базового", -1)
)</f>
        <v>Средний</v>
      </c>
      <c r="M55" s="9">
        <v>11.0</v>
      </c>
      <c r="N55" s="9" t="str">
        <f t="array" ref="N55">LET(
    _xlpm.thresholds, XLOOKUP('2. Результаты'!$D55, Sections!$K$27:$K$47, Sections!$L$27:$N$47),
    XLOOKUP('2. Результаты'!$M55, _xlpm.thresholds, Sections!$L$26:$N$26, "Ниже базового", -1)
)</f>
        <v>Базовый</v>
      </c>
      <c r="O55" s="9">
        <v>20.0</v>
      </c>
      <c r="P55" s="9" t="str">
        <f t="array" ref="P55">LET(
    _xlpm.thresholds, XLOOKUP('2. Результаты'!$D55, Sections!$P$3:$P$23, Sections!$Q$3:$S$23),
    XLOOKUP('2. Результаты'!$O55, _xlpm.thresholds, Sections!$Q$2:$S$2, "Ниже базового", -1)
)</f>
        <v>Высокий</v>
      </c>
      <c r="Q55" s="9">
        <v>14.0</v>
      </c>
      <c r="R55" s="9" t="str">
        <f t="array" ref="R55">LET(
    _xlpm.thresholds, XLOOKUP('2. Результаты'!$D55, Sections!$F$3:$F$23, Sections!$G$3:$I$23),
    XLOOKUP('2. Результаты'!$Q55, _xlpm.thresholds, Sections!$G$2:$I$2, "Ниже базового", -1)
)</f>
        <v>Средний</v>
      </c>
      <c r="S55" s="9">
        <v>31.0</v>
      </c>
      <c r="T55" s="9" t="str">
        <f t="array" ref="T55">LET(
    _xlpm.thresholds, XLOOKUP('2. Результаты'!$D55, Sections!$A$3:$A$23, Sections!$B$3:$D$23),
    XLOOKUP('2. Результаты'!$S55, _xlpm.thresholds, Sections!$B$2:$D$2, "Ниже базового", -1)
)</f>
        <v>Средний</v>
      </c>
      <c r="U55" s="9">
        <v>11.0</v>
      </c>
      <c r="V55" s="9" t="str">
        <f t="array" ref="V55">LET(
    _xlpm.thresholds, XLOOKUP('2. Результаты'!$D55, Sections!$A$27:$A$47, Sections!$B$27:$D$47),
    XLOOKUP('2. Результаты'!$U55, _xlpm.thresholds, Sections!$B$26:$D$26, "Ниже базового", -1)
)</f>
        <v>Средний</v>
      </c>
      <c r="W55" s="9">
        <v>22.0</v>
      </c>
      <c r="X55" s="9" t="str">
        <f t="array" ref="X55">LET(
    _xlpm.thresholds, XLOOKUP('2. Результаты'!$D55, Sections!$K$3:$K$23, Sections!$L$3:$N$23),
    XLOOKUP('2. Результаты'!$W55, _xlpm.thresholds, Sections!$L$2:$N$2, "Ниже базового", -1)
)</f>
        <v>Средний</v>
      </c>
    </row>
    <row r="56" ht="15.75" customHeight="1">
      <c r="A56" s="7">
        <v>5.02004915E8</v>
      </c>
      <c r="B56" s="6" t="s">
        <v>21</v>
      </c>
      <c r="C56" s="6" t="s">
        <v>61</v>
      </c>
      <c r="D56" s="9">
        <v>1.0</v>
      </c>
      <c r="E56" s="9">
        <v>169.0</v>
      </c>
      <c r="F56" s="9">
        <v>213.0</v>
      </c>
      <c r="G56" s="9">
        <v>3.0</v>
      </c>
      <c r="H56" s="9" t="s">
        <v>1465</v>
      </c>
      <c r="I56" s="9">
        <v>23.0</v>
      </c>
      <c r="J56" s="9" t="str">
        <f t="array" ref="J56">LET(
    _xlpm.thresholds, XLOOKUP('2. Результаты'!$D56, Sections!$F$27:$F$47, Sections!$G$27:$I$47),
    XLOOKUP('2. Результаты'!$I56, _xlpm.thresholds, Sections!$G$26:$I$26, "Ниже базового", -1)
)</f>
        <v>Средний</v>
      </c>
      <c r="K56" s="9">
        <v>17.0</v>
      </c>
      <c r="L56" s="9" t="str">
        <f t="array" ref="L56">LET(
    _xlpm.thresholds, XLOOKUP('2. Результаты'!$D56, Sections!$P$27:$P$47, Sections!$Q$27:$S$47),
    XLOOKUP('2. Результаты'!$K56, _xlpm.thresholds, Sections!$Q$26:$S$26, "Ниже базового", -1)
)</f>
        <v>Высокий</v>
      </c>
      <c r="M56" s="9">
        <v>16.0</v>
      </c>
      <c r="N56" s="9" t="str">
        <f t="array" ref="N56">LET(
    _xlpm.thresholds, XLOOKUP('2. Результаты'!$D56, Sections!$K$27:$K$47, Sections!$L$27:$N$47),
    XLOOKUP('2. Результаты'!$M56, _xlpm.thresholds, Sections!$L$26:$N$26, "Ниже базового", -1)
)</f>
        <v>Средний</v>
      </c>
      <c r="O56" s="9">
        <v>20.0</v>
      </c>
      <c r="P56" s="9" t="str">
        <f t="array" ref="P56">LET(
    _xlpm.thresholds, XLOOKUP('2. Результаты'!$D56, Sections!$P$3:$P$23, Sections!$Q$3:$S$23),
    XLOOKUP('2. Результаты'!$O56, _xlpm.thresholds, Sections!$Q$2:$S$2, "Ниже базового", -1)
)</f>
        <v>Высокий</v>
      </c>
      <c r="Q56" s="9">
        <v>18.0</v>
      </c>
      <c r="R56" s="9" t="str">
        <f t="array" ref="R56">LET(
    _xlpm.thresholds, XLOOKUP('2. Результаты'!$D56, Sections!$F$3:$F$23, Sections!$G$3:$I$23),
    XLOOKUP('2. Результаты'!$Q56, _xlpm.thresholds, Sections!$G$2:$I$2, "Ниже базового", -1)
)</f>
        <v>Средний</v>
      </c>
      <c r="S56" s="9">
        <v>41.0</v>
      </c>
      <c r="T56" s="9" t="str">
        <f t="array" ref="T56">LET(
    _xlpm.thresholds, XLOOKUP('2. Результаты'!$D56, Sections!$A$3:$A$23, Sections!$B$3:$D$23),
    XLOOKUP('2. Результаты'!$S56, _xlpm.thresholds, Sections!$B$2:$D$2, "Ниже базового", -1)
)</f>
        <v>Высокий</v>
      </c>
      <c r="U56" s="9">
        <v>12.0</v>
      </c>
      <c r="V56" s="9" t="str">
        <f t="array" ref="V56">LET(
    _xlpm.thresholds, XLOOKUP('2. Результаты'!$D56, Sections!$A$27:$A$47, Sections!$B$27:$D$47),
    XLOOKUP('2. Результаты'!$U56, _xlpm.thresholds, Sections!$B$26:$D$26, "Ниже базового", -1)
)</f>
        <v>Высокий</v>
      </c>
      <c r="W56" s="9">
        <v>22.0</v>
      </c>
      <c r="X56" s="9" t="str">
        <f t="array" ref="X56">LET(
    _xlpm.thresholds, XLOOKUP('2. Результаты'!$D56, Sections!$K$3:$K$23, Sections!$L$3:$N$23),
    XLOOKUP('2. Результаты'!$W56, _xlpm.thresholds, Sections!$L$2:$N$2, "Ниже базового", -1)
)</f>
        <v>Средний</v>
      </c>
    </row>
    <row r="57" ht="15.75" customHeight="1">
      <c r="A57" s="7">
        <v>5.02005429E8</v>
      </c>
      <c r="B57" s="6" t="s">
        <v>21</v>
      </c>
      <c r="C57" s="6" t="s">
        <v>62</v>
      </c>
      <c r="D57" s="9">
        <v>6.0</v>
      </c>
      <c r="E57" s="9">
        <v>129.0</v>
      </c>
      <c r="F57" s="9">
        <v>192.0</v>
      </c>
      <c r="G57" s="9">
        <v>2.0</v>
      </c>
      <c r="H57" s="9" t="s">
        <v>1467</v>
      </c>
      <c r="I57" s="9">
        <v>18.0</v>
      </c>
      <c r="J57" s="9" t="str">
        <f t="array" ref="J57">LET(
    _xlpm.thresholds, XLOOKUP('2. Результаты'!$D57, Sections!$F$27:$F$47, Sections!$G$27:$I$47),
    XLOOKUP('2. Результаты'!$I57, _xlpm.thresholds, Sections!$G$26:$I$26, "Ниже базового", -1)
)</f>
        <v>Средний</v>
      </c>
      <c r="K57" s="9">
        <v>19.0</v>
      </c>
      <c r="L57" s="9" t="str">
        <f t="array" ref="L57">LET(
    _xlpm.thresholds, XLOOKUP('2. Результаты'!$D57, Sections!$P$27:$P$47, Sections!$Q$27:$S$47),
    XLOOKUP('2. Результаты'!$K57, _xlpm.thresholds, Sections!$Q$26:$S$26, "Ниже базового", -1)
)</f>
        <v>Высокий</v>
      </c>
      <c r="M57" s="9">
        <v>14.0</v>
      </c>
      <c r="N57" s="9" t="str">
        <f t="array" ref="N57">LET(
    _xlpm.thresholds, XLOOKUP('2. Результаты'!$D57, Sections!$K$27:$K$47, Sections!$L$27:$N$47),
    XLOOKUP('2. Результаты'!$M57, _xlpm.thresholds, Sections!$L$26:$N$26, "Ниже базового", -1)
)</f>
        <v>Средний</v>
      </c>
      <c r="O57" s="9">
        <v>16.0</v>
      </c>
      <c r="P57" s="9" t="str">
        <f t="array" ref="P57">LET(
    _xlpm.thresholds, XLOOKUP('2. Результаты'!$D57, Sections!$P$3:$P$23, Sections!$Q$3:$S$23),
    XLOOKUP('2. Результаты'!$O57, _xlpm.thresholds, Sections!$Q$2:$S$2, "Ниже базового", -1)
)</f>
        <v>Средний</v>
      </c>
      <c r="Q57" s="9">
        <v>16.0</v>
      </c>
      <c r="R57" s="9" t="str">
        <f t="array" ref="R57">LET(
    _xlpm.thresholds, XLOOKUP('2. Результаты'!$D57, Sections!$F$3:$F$23, Sections!$G$3:$I$23),
    XLOOKUP('2. Результаты'!$Q57, _xlpm.thresholds, Sections!$G$2:$I$2, "Ниже базового", -1)
)</f>
        <v>Средний</v>
      </c>
      <c r="S57" s="9">
        <v>17.0</v>
      </c>
      <c r="T57" s="9" t="str">
        <f t="array" ref="T57">LET(
    _xlpm.thresholds, XLOOKUP('2. Результаты'!$D57, Sections!$A$3:$A$23, Sections!$B$3:$D$23),
    XLOOKUP('2. Результаты'!$S57, _xlpm.thresholds, Sections!$B$2:$D$2, "Ниже базового", -1)
)</f>
        <v>Базовый</v>
      </c>
      <c r="U57" s="9">
        <v>10.0</v>
      </c>
      <c r="V57" s="9" t="str">
        <f t="array" ref="V57">LET(
    _xlpm.thresholds, XLOOKUP('2. Результаты'!$D57, Sections!$A$27:$A$47, Sections!$B$27:$D$47),
    XLOOKUP('2. Результаты'!$U57, _xlpm.thresholds, Sections!$B$26:$D$26, "Ниже базового", -1)
)</f>
        <v>Средний</v>
      </c>
      <c r="W57" s="9">
        <v>19.0</v>
      </c>
      <c r="X57" s="9" t="str">
        <f t="array" ref="X57">LET(
    _xlpm.thresholds, XLOOKUP('2. Результаты'!$D57, Sections!$K$3:$K$23, Sections!$L$3:$N$23),
    XLOOKUP('2. Результаты'!$W57, _xlpm.thresholds, Sections!$L$2:$N$2, "Ниже базового", -1)
)</f>
        <v>Средний</v>
      </c>
    </row>
    <row r="58" ht="15.75" customHeight="1">
      <c r="A58" s="7">
        <v>5.0200493E8</v>
      </c>
      <c r="B58" s="6" t="s">
        <v>21</v>
      </c>
      <c r="C58" s="6" t="s">
        <v>63</v>
      </c>
      <c r="D58" s="9">
        <v>6.0</v>
      </c>
      <c r="E58" s="9">
        <v>118.0</v>
      </c>
      <c r="F58" s="9">
        <v>192.0</v>
      </c>
      <c r="G58" s="9">
        <v>3.0</v>
      </c>
      <c r="H58" s="9" t="s">
        <v>1465</v>
      </c>
      <c r="I58" s="9">
        <v>19.0</v>
      </c>
      <c r="J58" s="9" t="str">
        <f t="array" ref="J58">LET(
    _xlpm.thresholds, XLOOKUP('2. Результаты'!$D58, Sections!$F$27:$F$47, Sections!$G$27:$I$47),
    XLOOKUP('2. Результаты'!$I58, _xlpm.thresholds, Sections!$G$26:$I$26, "Ниже базового", -1)
)</f>
        <v>Средний</v>
      </c>
      <c r="K58" s="9">
        <v>16.0</v>
      </c>
      <c r="L58" s="9" t="str">
        <f t="array" ref="L58">LET(
    _xlpm.thresholds, XLOOKUP('2. Результаты'!$D58, Sections!$P$27:$P$47, Sections!$Q$27:$S$47),
    XLOOKUP('2. Результаты'!$K58, _xlpm.thresholds, Sections!$Q$26:$S$26, "Ниже базового", -1)
)</f>
        <v>Высокий</v>
      </c>
      <c r="M58" s="9">
        <v>10.0</v>
      </c>
      <c r="N58" s="9" t="str">
        <f t="array" ref="N58">LET(
    _xlpm.thresholds, XLOOKUP('2. Результаты'!$D58, Sections!$K$27:$K$47, Sections!$L$27:$N$47),
    XLOOKUP('2. Результаты'!$M58, _xlpm.thresholds, Sections!$L$26:$N$26, "Ниже базового", -1)
)</f>
        <v>Базовый</v>
      </c>
      <c r="O58" s="9">
        <v>15.0</v>
      </c>
      <c r="P58" s="9" t="str">
        <f t="array" ref="P58">LET(
    _xlpm.thresholds, XLOOKUP('2. Результаты'!$D58, Sections!$P$3:$P$23, Sections!$Q$3:$S$23),
    XLOOKUP('2. Результаты'!$O58, _xlpm.thresholds, Sections!$Q$2:$S$2, "Ниже базового", -1)
)</f>
        <v>Базовый</v>
      </c>
      <c r="Q58" s="9">
        <v>12.0</v>
      </c>
      <c r="R58" s="9" t="str">
        <f t="array" ref="R58">LET(
    _xlpm.thresholds, XLOOKUP('2. Результаты'!$D58, Sections!$F$3:$F$23, Sections!$G$3:$I$23),
    XLOOKUP('2. Результаты'!$Q58, _xlpm.thresholds, Sections!$G$2:$I$2, "Ниже базового", -1)
)</f>
        <v>Базовый</v>
      </c>
      <c r="S58" s="9">
        <v>18.0</v>
      </c>
      <c r="T58" s="9" t="str">
        <f t="array" ref="T58">LET(
    _xlpm.thresholds, XLOOKUP('2. Результаты'!$D58, Sections!$A$3:$A$23, Sections!$B$3:$D$23),
    XLOOKUP('2. Результаты'!$S58, _xlpm.thresholds, Sections!$B$2:$D$2, "Ниже базового", -1)
)</f>
        <v>Базовый</v>
      </c>
      <c r="U58" s="9">
        <v>8.0</v>
      </c>
      <c r="V58" s="9" t="str">
        <f t="array" ref="V58">LET(
    _xlpm.thresholds, XLOOKUP('2. Результаты'!$D58, Sections!$A$27:$A$47, Sections!$B$27:$D$47),
    XLOOKUP('2. Результаты'!$U58, _xlpm.thresholds, Sections!$B$26:$D$26, "Ниже базового", -1)
)</f>
        <v>Средний</v>
      </c>
      <c r="W58" s="9">
        <v>20.0</v>
      </c>
      <c r="X58" s="9" t="str">
        <f t="array" ref="X58">LET(
    _xlpm.thresholds, XLOOKUP('2. Результаты'!$D58, Sections!$K$3:$K$23, Sections!$L$3:$N$23),
    XLOOKUP('2. Результаты'!$W58, _xlpm.thresholds, Sections!$L$2:$N$2, "Ниже базового", -1)
)</f>
        <v>Средний</v>
      </c>
    </row>
    <row r="59" ht="15.75" customHeight="1">
      <c r="A59" s="7">
        <v>5.02005387E8</v>
      </c>
      <c r="B59" s="6" t="s">
        <v>21</v>
      </c>
      <c r="C59" s="6" t="s">
        <v>64</v>
      </c>
      <c r="D59" s="9">
        <v>5.0</v>
      </c>
      <c r="E59" s="9">
        <v>142.0</v>
      </c>
      <c r="F59" s="9">
        <v>208.0</v>
      </c>
      <c r="G59" s="9">
        <v>3.0</v>
      </c>
      <c r="H59" s="9" t="s">
        <v>1465</v>
      </c>
      <c r="I59" s="9">
        <v>19.0</v>
      </c>
      <c r="J59" s="9" t="str">
        <f t="array" ref="J59">LET(
    _xlpm.thresholds, XLOOKUP('2. Результаты'!$D59, Sections!$F$27:$F$47, Sections!$G$27:$I$47),
    XLOOKUP('2. Результаты'!$I59, _xlpm.thresholds, Sections!$G$26:$I$26, "Ниже базового", -1)
)</f>
        <v>Средний</v>
      </c>
      <c r="K59" s="9">
        <v>13.0</v>
      </c>
      <c r="L59" s="9" t="str">
        <f t="array" ref="L59">LET(
    _xlpm.thresholds, XLOOKUP('2. Результаты'!$D59, Sections!$P$27:$P$47, Sections!$Q$27:$S$47),
    XLOOKUP('2. Результаты'!$K59, _xlpm.thresholds, Sections!$Q$26:$S$26, "Ниже базового", -1)
)</f>
        <v>Средний</v>
      </c>
      <c r="M59" s="9">
        <v>13.0</v>
      </c>
      <c r="N59" s="9" t="str">
        <f t="array" ref="N59">LET(
    _xlpm.thresholds, XLOOKUP('2. Результаты'!$D59, Sections!$K$27:$K$47, Sections!$L$27:$N$47),
    XLOOKUP('2. Результаты'!$M59, _xlpm.thresholds, Sections!$L$26:$N$26, "Ниже базового", -1)
)</f>
        <v>Базовый</v>
      </c>
      <c r="O59" s="9">
        <v>17.0</v>
      </c>
      <c r="P59" s="9" t="str">
        <f t="array" ref="P59">LET(
    _xlpm.thresholds, XLOOKUP('2. Результаты'!$D59, Sections!$P$3:$P$23, Sections!$Q$3:$S$23),
    XLOOKUP('2. Результаты'!$O59, _xlpm.thresholds, Sections!$Q$2:$S$2, "Ниже базового", -1)
)</f>
        <v>Средний</v>
      </c>
      <c r="Q59" s="9">
        <v>17.0</v>
      </c>
      <c r="R59" s="9" t="str">
        <f t="array" ref="R59">LET(
    _xlpm.thresholds, XLOOKUP('2. Результаты'!$D59, Sections!$F$3:$F$23, Sections!$G$3:$I$23),
    XLOOKUP('2. Результаты'!$Q59, _xlpm.thresholds, Sections!$G$2:$I$2, "Ниже базового", -1)
)</f>
        <v>Средний</v>
      </c>
      <c r="S59" s="9">
        <v>32.0</v>
      </c>
      <c r="T59" s="9" t="str">
        <f t="array" ref="T59">LET(
    _xlpm.thresholds, XLOOKUP('2. Результаты'!$D59, Sections!$A$3:$A$23, Sections!$B$3:$D$23),
    XLOOKUP('2. Результаты'!$S59, _xlpm.thresholds, Sections!$B$2:$D$2, "Ниже базового", -1)
)</f>
        <v>Средний</v>
      </c>
      <c r="U59" s="9">
        <v>8.0</v>
      </c>
      <c r="V59" s="9" t="str">
        <f t="array" ref="V59">LET(
    _xlpm.thresholds, XLOOKUP('2. Результаты'!$D59, Sections!$A$27:$A$47, Sections!$B$27:$D$47),
    XLOOKUP('2. Результаты'!$U59, _xlpm.thresholds, Sections!$B$26:$D$26, "Ниже базового", -1)
)</f>
        <v>Средний</v>
      </c>
      <c r="W59" s="9">
        <v>23.0</v>
      </c>
      <c r="X59" s="9" t="str">
        <f t="array" ref="X59">LET(
    _xlpm.thresholds, XLOOKUP('2. Результаты'!$D59, Sections!$K$3:$K$23, Sections!$L$3:$N$23),
    XLOOKUP('2. Результаты'!$W59, _xlpm.thresholds, Sections!$L$2:$N$2, "Ниже базового", -1)
)</f>
        <v>Средний</v>
      </c>
    </row>
    <row r="60" ht="15.75" customHeight="1">
      <c r="A60" s="7">
        <v>5.0200537E8</v>
      </c>
      <c r="B60" s="6" t="s">
        <v>21</v>
      </c>
      <c r="C60" s="6" t="s">
        <v>65</v>
      </c>
      <c r="D60" s="9">
        <v>6.0</v>
      </c>
      <c r="E60" s="9">
        <v>93.0</v>
      </c>
      <c r="F60" s="9">
        <v>192.0</v>
      </c>
      <c r="G60" s="9">
        <v>1.0</v>
      </c>
      <c r="H60" s="9" t="s">
        <v>1468</v>
      </c>
      <c r="I60" s="9">
        <v>16.0</v>
      </c>
      <c r="J60" s="9" t="str">
        <f t="array" ref="J60">LET(
    _xlpm.thresholds, XLOOKUP('2. Результаты'!$D60, Sections!$F$27:$F$47, Sections!$G$27:$I$47),
    XLOOKUP('2. Результаты'!$I60, _xlpm.thresholds, Sections!$G$26:$I$26, "Ниже базового", -1)
)</f>
        <v>Базовый</v>
      </c>
      <c r="K60" s="9">
        <v>13.0</v>
      </c>
      <c r="L60" s="9" t="str">
        <f t="array" ref="L60">LET(
    _xlpm.thresholds, XLOOKUP('2. Результаты'!$D60, Sections!$P$27:$P$47, Sections!$Q$27:$S$47),
    XLOOKUP('2. Результаты'!$K60, _xlpm.thresholds, Sections!$Q$26:$S$26, "Ниже базового", -1)
)</f>
        <v>Средний</v>
      </c>
      <c r="M60" s="9">
        <v>12.0</v>
      </c>
      <c r="N60" s="9" t="str">
        <f t="array" ref="N60">LET(
    _xlpm.thresholds, XLOOKUP('2. Результаты'!$D60, Sections!$K$27:$K$47, Sections!$L$27:$N$47),
    XLOOKUP('2. Результаты'!$M60, _xlpm.thresholds, Sections!$L$26:$N$26, "Ниже базового", -1)
)</f>
        <v>Базовый</v>
      </c>
      <c r="O60" s="9">
        <v>16.0</v>
      </c>
      <c r="P60" s="9" t="str">
        <f t="array" ref="P60">LET(
    _xlpm.thresholds, XLOOKUP('2. Результаты'!$D60, Sections!$P$3:$P$23, Sections!$Q$3:$S$23),
    XLOOKUP('2. Результаты'!$O60, _xlpm.thresholds, Sections!$Q$2:$S$2, "Ниже базового", -1)
)</f>
        <v>Средний</v>
      </c>
      <c r="Q60" s="9">
        <v>12.0</v>
      </c>
      <c r="R60" s="9" t="str">
        <f t="array" ref="R60">LET(
    _xlpm.thresholds, XLOOKUP('2. Результаты'!$D60, Sections!$F$3:$F$23, Sections!$G$3:$I$23),
    XLOOKUP('2. Результаты'!$Q60, _xlpm.thresholds, Sections!$G$2:$I$2, "Ниже базового", -1)
)</f>
        <v>Базовый</v>
      </c>
      <c r="S60" s="9">
        <v>17.0</v>
      </c>
      <c r="T60" s="9" t="str">
        <f t="array" ref="T60">LET(
    _xlpm.thresholds, XLOOKUP('2. Результаты'!$D60, Sections!$A$3:$A$23, Sections!$B$3:$D$23),
    XLOOKUP('2. Результаты'!$S60, _xlpm.thresholds, Sections!$B$2:$D$2, "Ниже базового", -1)
)</f>
        <v>Базовый</v>
      </c>
      <c r="U60" s="9">
        <v>7.0</v>
      </c>
      <c r="V60" s="9" t="str">
        <f t="array" ref="V60">LET(
    _xlpm.thresholds, XLOOKUP('2. Результаты'!$D60, Sections!$A$27:$A$47, Sections!$B$27:$D$47),
    XLOOKUP('2. Результаты'!$U60, _xlpm.thresholds, Sections!$B$26:$D$26, "Ниже базового", -1)
)</f>
        <v>Базовый</v>
      </c>
      <c r="W60" s="9">
        <v>0.0</v>
      </c>
      <c r="X60" s="9" t="str">
        <f t="array" ref="X60">LET(
    _xlpm.thresholds, XLOOKUP('2. Результаты'!$D60, Sections!$K$3:$K$23, Sections!$L$3:$N$23),
    XLOOKUP('2. Результаты'!$W60, _xlpm.thresholds, Sections!$L$2:$N$2, "Ниже базового", -1)
)</f>
        <v>Ниже базового</v>
      </c>
    </row>
    <row r="61" ht="15.75" customHeight="1">
      <c r="A61" s="7">
        <v>5.02005436E8</v>
      </c>
      <c r="B61" s="6" t="s">
        <v>21</v>
      </c>
      <c r="C61" s="6" t="s">
        <v>66</v>
      </c>
      <c r="D61" s="9">
        <v>1.0</v>
      </c>
      <c r="E61" s="9">
        <v>133.0</v>
      </c>
      <c r="F61" s="9">
        <v>213.0</v>
      </c>
      <c r="G61" s="9">
        <v>2.0</v>
      </c>
      <c r="H61" s="9" t="s">
        <v>1467</v>
      </c>
      <c r="I61" s="9">
        <v>15.0</v>
      </c>
      <c r="J61" s="9" t="str">
        <f t="array" ref="J61">LET(
    _xlpm.thresholds, XLOOKUP('2. Результаты'!$D61, Sections!$F$27:$F$47, Sections!$G$27:$I$47),
    XLOOKUP('2. Результаты'!$I61, _xlpm.thresholds, Sections!$G$26:$I$26, "Ниже базового", -1)
)</f>
        <v>Базовый</v>
      </c>
      <c r="K61" s="9">
        <v>15.0</v>
      </c>
      <c r="L61" s="9" t="str">
        <f t="array" ref="L61">LET(
    _xlpm.thresholds, XLOOKUP('2. Результаты'!$D61, Sections!$P$27:$P$47, Sections!$Q$27:$S$47),
    XLOOKUP('2. Результаты'!$K61, _xlpm.thresholds, Sections!$Q$26:$S$26, "Ниже базового", -1)
)</f>
        <v>Средний</v>
      </c>
      <c r="M61" s="9">
        <v>15.0</v>
      </c>
      <c r="N61" s="9" t="str">
        <f t="array" ref="N61">LET(
    _xlpm.thresholds, XLOOKUP('2. Результаты'!$D61, Sections!$K$27:$K$47, Sections!$L$27:$N$47),
    XLOOKUP('2. Результаты'!$M61, _xlpm.thresholds, Sections!$L$26:$N$26, "Ниже базового", -1)
)</f>
        <v>Средний</v>
      </c>
      <c r="O61" s="9">
        <v>16.0</v>
      </c>
      <c r="P61" s="9" t="str">
        <f t="array" ref="P61">LET(
    _xlpm.thresholds, XLOOKUP('2. Результаты'!$D61, Sections!$P$3:$P$23, Sections!$Q$3:$S$23),
    XLOOKUP('2. Результаты'!$O61, _xlpm.thresholds, Sections!$Q$2:$S$2, "Ниже базового", -1)
)</f>
        <v>Средний</v>
      </c>
      <c r="Q61" s="9">
        <v>16.0</v>
      </c>
      <c r="R61" s="9" t="str">
        <f t="array" ref="R61">LET(
    _xlpm.thresholds, XLOOKUP('2. Результаты'!$D61, Sections!$F$3:$F$23, Sections!$G$3:$I$23),
    XLOOKUP('2. Результаты'!$Q61, _xlpm.thresholds, Sections!$G$2:$I$2, "Ниже базового", -1)
)</f>
        <v>Средний</v>
      </c>
      <c r="S61" s="9">
        <v>29.0</v>
      </c>
      <c r="T61" s="9" t="str">
        <f t="array" ref="T61">LET(
    _xlpm.thresholds, XLOOKUP('2. Результаты'!$D61, Sections!$A$3:$A$23, Sections!$B$3:$D$23),
    XLOOKUP('2. Результаты'!$S61, _xlpm.thresholds, Sections!$B$2:$D$2, "Ниже базового", -1)
)</f>
        <v>Средний</v>
      </c>
      <c r="U61" s="9">
        <v>9.0</v>
      </c>
      <c r="V61" s="9" t="str">
        <f t="array" ref="V61">LET(
    _xlpm.thresholds, XLOOKUP('2. Результаты'!$D61, Sections!$A$27:$A$47, Sections!$B$27:$D$47),
    XLOOKUP('2. Результаты'!$U61, _xlpm.thresholds, Sections!$B$26:$D$26, "Ниже базового", -1)
)</f>
        <v>Средний</v>
      </c>
      <c r="W61" s="9">
        <v>18.0</v>
      </c>
      <c r="X61" s="9" t="str">
        <f t="array" ref="X61">LET(
    _xlpm.thresholds, XLOOKUP('2. Результаты'!$D61, Sections!$K$3:$K$23, Sections!$L$3:$N$23),
    XLOOKUP('2. Результаты'!$W61, _xlpm.thresholds, Sections!$L$2:$N$2, "Ниже базового", -1)
)</f>
        <v>Средний</v>
      </c>
    </row>
    <row r="62" ht="15.75" customHeight="1">
      <c r="A62" s="7">
        <v>5.0300534E8</v>
      </c>
      <c r="B62" s="6" t="s">
        <v>67</v>
      </c>
      <c r="C62" s="6" t="s">
        <v>68</v>
      </c>
      <c r="D62" s="9">
        <v>1.0</v>
      </c>
      <c r="E62" s="9">
        <v>132.0</v>
      </c>
      <c r="F62" s="9">
        <v>213.0</v>
      </c>
      <c r="G62" s="9">
        <v>3.0</v>
      </c>
      <c r="H62" s="9" t="s">
        <v>1465</v>
      </c>
      <c r="I62" s="9">
        <v>16.0</v>
      </c>
      <c r="J62" s="9" t="str">
        <f t="array" ref="J62">LET(
    _xlpm.thresholds, XLOOKUP('2. Результаты'!$D62, Sections!$F$27:$F$47, Sections!$G$27:$I$47),
    XLOOKUP('2. Результаты'!$I62, _xlpm.thresholds, Sections!$G$26:$I$26, "Ниже базового", -1)
)</f>
        <v>Базовый</v>
      </c>
      <c r="K62" s="9">
        <v>14.0</v>
      </c>
      <c r="L62" s="9" t="str">
        <f t="array" ref="L62">LET(
    _xlpm.thresholds, XLOOKUP('2. Результаты'!$D62, Sections!$P$27:$P$47, Sections!$Q$27:$S$47),
    XLOOKUP('2. Результаты'!$K62, _xlpm.thresholds, Sections!$Q$26:$S$26, "Ниже базового", -1)
)</f>
        <v>Средний</v>
      </c>
      <c r="M62" s="9">
        <v>13.0</v>
      </c>
      <c r="N62" s="9" t="str">
        <f t="array" ref="N62">LET(
    _xlpm.thresholds, XLOOKUP('2. Результаты'!$D62, Sections!$K$27:$K$47, Sections!$L$27:$N$47),
    XLOOKUP('2. Результаты'!$M62, _xlpm.thresholds, Sections!$L$26:$N$26, "Ниже базового", -1)
)</f>
        <v>Базовый</v>
      </c>
      <c r="O62" s="9">
        <v>18.0</v>
      </c>
      <c r="P62" s="9" t="str">
        <f t="array" ref="P62">LET(
    _xlpm.thresholds, XLOOKUP('2. Результаты'!$D62, Sections!$P$3:$P$23, Sections!$Q$3:$S$23),
    XLOOKUP('2. Результаты'!$O62, _xlpm.thresholds, Sections!$Q$2:$S$2, "Ниже базового", -1)
)</f>
        <v>Средний</v>
      </c>
      <c r="Q62" s="9">
        <v>13.0</v>
      </c>
      <c r="R62" s="9" t="str">
        <f t="array" ref="R62">LET(
    _xlpm.thresholds, XLOOKUP('2. Результаты'!$D62, Sections!$F$3:$F$23, Sections!$G$3:$I$23),
    XLOOKUP('2. Результаты'!$Q62, _xlpm.thresholds, Sections!$G$2:$I$2, "Ниже базового", -1)
)</f>
        <v>Средний</v>
      </c>
      <c r="S62" s="9">
        <v>28.0</v>
      </c>
      <c r="T62" s="9" t="str">
        <f t="array" ref="T62">LET(
    _xlpm.thresholds, XLOOKUP('2. Результаты'!$D62, Sections!$A$3:$A$23, Sections!$B$3:$D$23),
    XLOOKUP('2. Результаты'!$S62, _xlpm.thresholds, Sections!$B$2:$D$2, "Ниже базового", -1)
)</f>
        <v>Базовый</v>
      </c>
      <c r="U62" s="9">
        <v>12.0</v>
      </c>
      <c r="V62" s="9" t="str">
        <f t="array" ref="V62">LET(
    _xlpm.thresholds, XLOOKUP('2. Результаты'!$D62, Sections!$A$27:$A$47, Sections!$B$27:$D$47),
    XLOOKUP('2. Результаты'!$U62, _xlpm.thresholds, Sections!$B$26:$D$26, "Ниже базового", -1)
)</f>
        <v>Высокий</v>
      </c>
      <c r="W62" s="9">
        <v>18.0</v>
      </c>
      <c r="X62" s="9" t="str">
        <f t="array" ref="X62">LET(
    _xlpm.thresholds, XLOOKUP('2. Результаты'!$D62, Sections!$K$3:$K$23, Sections!$L$3:$N$23),
    XLOOKUP('2. Результаты'!$W62, _xlpm.thresholds, Sections!$L$2:$N$2, "Ниже базового", -1)
)</f>
        <v>Средний</v>
      </c>
    </row>
    <row r="63" ht="15.75" customHeight="1">
      <c r="A63" s="7">
        <v>5.03005333E8</v>
      </c>
      <c r="B63" s="6" t="s">
        <v>67</v>
      </c>
      <c r="C63" s="6" t="s">
        <v>69</v>
      </c>
      <c r="D63" s="9">
        <v>6.0</v>
      </c>
      <c r="E63" s="9">
        <v>98.0</v>
      </c>
      <c r="F63" s="9">
        <v>192.0</v>
      </c>
      <c r="G63" s="9">
        <v>2.0</v>
      </c>
      <c r="H63" s="9" t="s">
        <v>1467</v>
      </c>
      <c r="I63" s="9">
        <v>18.0</v>
      </c>
      <c r="J63" s="9" t="str">
        <f t="array" ref="J63">LET(
    _xlpm.thresholds, XLOOKUP('2. Результаты'!$D63, Sections!$F$27:$F$47, Sections!$G$27:$I$47),
    XLOOKUP('2. Результаты'!$I63, _xlpm.thresholds, Sections!$G$26:$I$26, "Ниже базового", -1)
)</f>
        <v>Средний</v>
      </c>
      <c r="K63" s="9">
        <v>13.0</v>
      </c>
      <c r="L63" s="9" t="str">
        <f t="array" ref="L63">LET(
    _xlpm.thresholds, XLOOKUP('2. Результаты'!$D63, Sections!$P$27:$P$47, Sections!$Q$27:$S$47),
    XLOOKUP('2. Результаты'!$K63, _xlpm.thresholds, Sections!$Q$26:$S$26, "Ниже базового", -1)
)</f>
        <v>Средний</v>
      </c>
      <c r="M63" s="9">
        <v>10.0</v>
      </c>
      <c r="N63" s="9" t="str">
        <f t="array" ref="N63">LET(
    _xlpm.thresholds, XLOOKUP('2. Результаты'!$D63, Sections!$K$27:$K$47, Sections!$L$27:$N$47),
    XLOOKUP('2. Результаты'!$M63, _xlpm.thresholds, Sections!$L$26:$N$26, "Ниже базового", -1)
)</f>
        <v>Базовый</v>
      </c>
      <c r="O63" s="9">
        <v>14.0</v>
      </c>
      <c r="P63" s="9" t="str">
        <f t="array" ref="P63">LET(
    _xlpm.thresholds, XLOOKUP('2. Результаты'!$D63, Sections!$P$3:$P$23, Sections!$Q$3:$S$23),
    XLOOKUP('2. Результаты'!$O63, _xlpm.thresholds, Sections!$Q$2:$S$2, "Ниже базового", -1)
)</f>
        <v>Базовый</v>
      </c>
      <c r="Q63" s="9">
        <v>9.0</v>
      </c>
      <c r="R63" s="9" t="str">
        <f t="array" ref="R63">LET(
    _xlpm.thresholds, XLOOKUP('2. Результаты'!$D63, Sections!$F$3:$F$23, Sections!$G$3:$I$23),
    XLOOKUP('2. Результаты'!$Q63, _xlpm.thresholds, Sections!$G$2:$I$2, "Ниже базового", -1)
)</f>
        <v>Базовый</v>
      </c>
      <c r="S63" s="9">
        <v>18.0</v>
      </c>
      <c r="T63" s="9" t="str">
        <f t="array" ref="T63">LET(
    _xlpm.thresholds, XLOOKUP('2. Результаты'!$D63, Sections!$A$3:$A$23, Sections!$B$3:$D$23),
    XLOOKUP('2. Результаты'!$S63, _xlpm.thresholds, Sections!$B$2:$D$2, "Ниже базового", -1)
)</f>
        <v>Базовый</v>
      </c>
      <c r="U63" s="9">
        <v>7.0</v>
      </c>
      <c r="V63" s="9" t="str">
        <f t="array" ref="V63">LET(
    _xlpm.thresholds, XLOOKUP('2. Результаты'!$D63, Sections!$A$27:$A$47, Sections!$B$27:$D$47),
    XLOOKUP('2. Результаты'!$U63, _xlpm.thresholds, Sections!$B$26:$D$26, "Ниже базового", -1)
)</f>
        <v>Базовый</v>
      </c>
      <c r="W63" s="9">
        <v>9.0</v>
      </c>
      <c r="X63" s="9" t="str">
        <f t="array" ref="X63">LET(
    _xlpm.thresholds, XLOOKUP('2. Результаты'!$D63, Sections!$K$3:$K$23, Sections!$L$3:$N$23),
    XLOOKUP('2. Результаты'!$W63, _xlpm.thresholds, Sections!$L$2:$N$2, "Ниже базового", -1)
)</f>
        <v>Базовый</v>
      </c>
    </row>
    <row r="64" ht="15.75" customHeight="1">
      <c r="A64" s="7">
        <v>5.03005365E8</v>
      </c>
      <c r="B64" s="6" t="s">
        <v>67</v>
      </c>
      <c r="C64" s="6" t="s">
        <v>70</v>
      </c>
      <c r="D64" s="9">
        <v>1.0</v>
      </c>
      <c r="E64" s="9">
        <v>148.0</v>
      </c>
      <c r="F64" s="9">
        <v>213.0</v>
      </c>
      <c r="G64" s="9">
        <v>3.0</v>
      </c>
      <c r="H64" s="9" t="s">
        <v>1465</v>
      </c>
      <c r="I64" s="9">
        <v>24.0</v>
      </c>
      <c r="J64" s="9" t="str">
        <f t="array" ref="J64">LET(
    _xlpm.thresholds, XLOOKUP('2. Результаты'!$D64, Sections!$F$27:$F$47, Sections!$G$27:$I$47),
    XLOOKUP('2. Результаты'!$I64, _xlpm.thresholds, Sections!$G$26:$I$26, "Ниже базового", -1)
)</f>
        <v>Средний</v>
      </c>
      <c r="K64" s="9">
        <v>14.0</v>
      </c>
      <c r="L64" s="9" t="str">
        <f t="array" ref="L64">LET(
    _xlpm.thresholds, XLOOKUP('2. Результаты'!$D64, Sections!$P$27:$P$47, Sections!$Q$27:$S$47),
    XLOOKUP('2. Результаты'!$K64, _xlpm.thresholds, Sections!$Q$26:$S$26, "Ниже базового", -1)
)</f>
        <v>Средний</v>
      </c>
      <c r="M64" s="9">
        <v>13.0</v>
      </c>
      <c r="N64" s="9" t="str">
        <f t="array" ref="N64">LET(
    _xlpm.thresholds, XLOOKUP('2. Результаты'!$D64, Sections!$K$27:$K$47, Sections!$L$27:$N$47),
    XLOOKUP('2. Результаты'!$M64, _xlpm.thresholds, Sections!$L$26:$N$26, "Ниже базового", -1)
)</f>
        <v>Базовый</v>
      </c>
      <c r="O64" s="9">
        <v>17.0</v>
      </c>
      <c r="P64" s="9" t="str">
        <f t="array" ref="P64">LET(
    _xlpm.thresholds, XLOOKUP('2. Результаты'!$D64, Sections!$P$3:$P$23, Sections!$Q$3:$S$23),
    XLOOKUP('2. Результаты'!$O64, _xlpm.thresholds, Sections!$Q$2:$S$2, "Ниже базового", -1)
)</f>
        <v>Средний</v>
      </c>
      <c r="Q64" s="9">
        <v>16.0</v>
      </c>
      <c r="R64" s="9" t="str">
        <f t="array" ref="R64">LET(
    _xlpm.thresholds, XLOOKUP('2. Результаты'!$D64, Sections!$F$3:$F$23, Sections!$G$3:$I$23),
    XLOOKUP('2. Результаты'!$Q64, _xlpm.thresholds, Sections!$G$2:$I$2, "Ниже базового", -1)
)</f>
        <v>Средний</v>
      </c>
      <c r="S64" s="9">
        <v>35.0</v>
      </c>
      <c r="T64" s="9" t="str">
        <f t="array" ref="T64">LET(
    _xlpm.thresholds, XLOOKUP('2. Результаты'!$D64, Sections!$A$3:$A$23, Sections!$B$3:$D$23),
    XLOOKUP('2. Результаты'!$S64, _xlpm.thresholds, Sections!$B$2:$D$2, "Ниже базового", -1)
)</f>
        <v>Средний</v>
      </c>
      <c r="U64" s="9">
        <v>9.0</v>
      </c>
      <c r="V64" s="9" t="str">
        <f t="array" ref="V64">LET(
    _xlpm.thresholds, XLOOKUP('2. Результаты'!$D64, Sections!$A$27:$A$47, Sections!$B$27:$D$47),
    XLOOKUP('2. Результаты'!$U64, _xlpm.thresholds, Sections!$B$26:$D$26, "Ниже базового", -1)
)</f>
        <v>Средний</v>
      </c>
      <c r="W64" s="9">
        <v>20.0</v>
      </c>
      <c r="X64" s="9" t="str">
        <f t="array" ref="X64">LET(
    _xlpm.thresholds, XLOOKUP('2. Результаты'!$D64, Sections!$K$3:$K$23, Sections!$L$3:$N$23),
    XLOOKUP('2. Результаты'!$W64, _xlpm.thresholds, Sections!$L$2:$N$2, "Ниже базового", -1)
)</f>
        <v>Средний</v>
      </c>
    </row>
    <row r="65" ht="15.75" customHeight="1">
      <c r="A65" s="7">
        <v>5.03005598E8</v>
      </c>
      <c r="B65" s="6" t="s">
        <v>67</v>
      </c>
      <c r="C65" s="6" t="s">
        <v>71</v>
      </c>
      <c r="D65" s="9">
        <v>1.0</v>
      </c>
      <c r="E65" s="9">
        <v>115.0</v>
      </c>
      <c r="F65" s="9">
        <v>213.0</v>
      </c>
      <c r="G65" s="9">
        <v>1.0</v>
      </c>
      <c r="H65" s="9" t="s">
        <v>1468</v>
      </c>
      <c r="I65" s="9">
        <v>23.0</v>
      </c>
      <c r="J65" s="9" t="str">
        <f t="array" ref="J65">LET(
    _xlpm.thresholds, XLOOKUP('2. Результаты'!$D65, Sections!$F$27:$F$47, Sections!$G$27:$I$47),
    XLOOKUP('2. Результаты'!$I65, _xlpm.thresholds, Sections!$G$26:$I$26, "Ниже базового", -1)
)</f>
        <v>Средний</v>
      </c>
      <c r="K65" s="9">
        <v>20.0</v>
      </c>
      <c r="L65" s="9" t="str">
        <f t="array" ref="L65">LET(
    _xlpm.thresholds, XLOOKUP('2. Результаты'!$D65, Sections!$P$27:$P$47, Sections!$Q$27:$S$47),
    XLOOKUP('2. Результаты'!$K65, _xlpm.thresholds, Sections!$Q$26:$S$26, "Ниже базового", -1)
)</f>
        <v>Высокий</v>
      </c>
      <c r="M65" s="9">
        <v>14.0</v>
      </c>
      <c r="N65" s="9" t="str">
        <f t="array" ref="N65">LET(
    _xlpm.thresholds, XLOOKUP('2. Результаты'!$D65, Sections!$K$27:$K$47, Sections!$L$27:$N$47),
    XLOOKUP('2. Результаты'!$M65, _xlpm.thresholds, Sections!$L$26:$N$26, "Ниже базового", -1)
)</f>
        <v>Средний</v>
      </c>
      <c r="O65" s="9">
        <v>16.0</v>
      </c>
      <c r="P65" s="9" t="str">
        <f t="array" ref="P65">LET(
    _xlpm.thresholds, XLOOKUP('2. Результаты'!$D65, Sections!$P$3:$P$23, Sections!$Q$3:$S$23),
    XLOOKUP('2. Результаты'!$O65, _xlpm.thresholds, Sections!$Q$2:$S$2, "Ниже базового", -1)
)</f>
        <v>Средний</v>
      </c>
      <c r="Q65" s="9">
        <v>13.0</v>
      </c>
      <c r="R65" s="9" t="str">
        <f t="array" ref="R65">LET(
    _xlpm.thresholds, XLOOKUP('2. Результаты'!$D65, Sections!$F$3:$F$23, Sections!$G$3:$I$23),
    XLOOKUP('2. Результаты'!$Q65, _xlpm.thresholds, Sections!$G$2:$I$2, "Ниже базового", -1)
)</f>
        <v>Средний</v>
      </c>
      <c r="S65" s="9">
        <v>0.0</v>
      </c>
      <c r="T65" s="9" t="str">
        <f t="array" ref="T65">LET(
    _xlpm.thresholds, XLOOKUP('2. Результаты'!$D65, Sections!$A$3:$A$23, Sections!$B$3:$D$23),
    XLOOKUP('2. Результаты'!$S65, _xlpm.thresholds, Sections!$B$2:$D$2, "Ниже базового", -1)
)</f>
        <v>Ниже базового</v>
      </c>
      <c r="U65" s="9">
        <v>10.0</v>
      </c>
      <c r="V65" s="9" t="str">
        <f t="array" ref="V65">LET(
    _xlpm.thresholds, XLOOKUP('2. Результаты'!$D65, Sections!$A$27:$A$47, Sections!$B$27:$D$47),
    XLOOKUP('2. Результаты'!$U65, _xlpm.thresholds, Sections!$B$26:$D$26, "Ниже базового", -1)
)</f>
        <v>Средний</v>
      </c>
      <c r="W65" s="9">
        <v>19.0</v>
      </c>
      <c r="X65" s="9" t="str">
        <f t="array" ref="X65">LET(
    _xlpm.thresholds, XLOOKUP('2. Результаты'!$D65, Sections!$K$3:$K$23, Sections!$L$3:$N$23),
    XLOOKUP('2. Результаты'!$W65, _xlpm.thresholds, Sections!$L$2:$N$2, "Ниже базового", -1)
)</f>
        <v>Средний</v>
      </c>
    </row>
    <row r="66" ht="15.75" customHeight="1">
      <c r="A66" s="7">
        <v>5.03005319E8</v>
      </c>
      <c r="B66" s="6" t="s">
        <v>67</v>
      </c>
      <c r="C66" s="6" t="s">
        <v>73</v>
      </c>
      <c r="D66" s="9">
        <v>2.0</v>
      </c>
      <c r="E66" s="9">
        <v>168.0</v>
      </c>
      <c r="F66" s="9">
        <v>197.0</v>
      </c>
      <c r="G66" s="9">
        <v>4.0</v>
      </c>
      <c r="H66" s="9" t="s">
        <v>1466</v>
      </c>
      <c r="I66" s="9">
        <v>23.0</v>
      </c>
      <c r="J66" s="9" t="str">
        <f t="array" ref="J66">LET(
    _xlpm.thresholds, XLOOKUP('2. Результаты'!$D66, Sections!$F$27:$F$47, Sections!$G$27:$I$47),
    XLOOKUP('2. Результаты'!$I66, _xlpm.thresholds, Sections!$G$26:$I$26, "Ниже базового", -1)
)</f>
        <v>Средний</v>
      </c>
      <c r="K66" s="9">
        <v>18.0</v>
      </c>
      <c r="L66" s="9" t="str">
        <f t="array" ref="L66">LET(
    _xlpm.thresholds, XLOOKUP('2. Результаты'!$D66, Sections!$P$27:$P$47, Sections!$Q$27:$S$47),
    XLOOKUP('2. Результаты'!$K66, _xlpm.thresholds, Sections!$Q$26:$S$26, "Ниже базового", -1)
)</f>
        <v>Высокий</v>
      </c>
      <c r="M66" s="9">
        <v>17.0</v>
      </c>
      <c r="N66" s="9" t="str">
        <f t="array" ref="N66">LET(
    _xlpm.thresholds, XLOOKUP('2. Результаты'!$D66, Sections!$K$27:$K$47, Sections!$L$27:$N$47),
    XLOOKUP('2. Результаты'!$M66, _xlpm.thresholds, Sections!$L$26:$N$26, "Ниже базового", -1)
)</f>
        <v>Высокий</v>
      </c>
      <c r="O66" s="9">
        <v>20.0</v>
      </c>
      <c r="P66" s="9" t="str">
        <f t="array" ref="P66">LET(
    _xlpm.thresholds, XLOOKUP('2. Результаты'!$D66, Sections!$P$3:$P$23, Sections!$Q$3:$S$23),
    XLOOKUP('2. Результаты'!$O66, _xlpm.thresholds, Sections!$Q$2:$S$2, "Ниже базового", -1)
)</f>
        <v>Высокий</v>
      </c>
      <c r="Q66" s="9">
        <v>19.0</v>
      </c>
      <c r="R66" s="9" t="str">
        <f t="array" ref="R66">LET(
    _xlpm.thresholds, XLOOKUP('2. Результаты'!$D66, Sections!$F$3:$F$23, Sections!$G$3:$I$23),
    XLOOKUP('2. Результаты'!$Q66, _xlpm.thresholds, Sections!$G$2:$I$2, "Ниже базового", -1)
)</f>
        <v>Средний</v>
      </c>
      <c r="S66" s="9">
        <v>35.0</v>
      </c>
      <c r="T66" s="9" t="str">
        <f t="array" ref="T66">LET(
    _xlpm.thresholds, XLOOKUP('2. Результаты'!$D66, Sections!$A$3:$A$23, Sections!$B$3:$D$23),
    XLOOKUP('2. Результаты'!$S66, _xlpm.thresholds, Sections!$B$2:$D$2, "Ниже базового", -1)
)</f>
        <v>Высокий</v>
      </c>
      <c r="U66" s="9">
        <v>14.0</v>
      </c>
      <c r="V66" s="9" t="str">
        <f t="array" ref="V66">LET(
    _xlpm.thresholds, XLOOKUP('2. Результаты'!$D66, Sections!$A$27:$A$47, Sections!$B$27:$D$47),
    XLOOKUP('2. Результаты'!$U66, _xlpm.thresholds, Sections!$B$26:$D$26, "Ниже базового", -1)
)</f>
        <v>Высокий</v>
      </c>
      <c r="W66" s="9">
        <v>22.0</v>
      </c>
      <c r="X66" s="9" t="str">
        <f t="array" ref="X66">LET(
    _xlpm.thresholds, XLOOKUP('2. Результаты'!$D66, Sections!$K$3:$K$23, Sections!$L$3:$N$23),
    XLOOKUP('2. Результаты'!$W66, _xlpm.thresholds, Sections!$L$2:$N$2, "Ниже базового", -1)
)</f>
        <v>Средний</v>
      </c>
    </row>
    <row r="67" ht="15.75" customHeight="1">
      <c r="A67" s="7">
        <v>5.03008849E8</v>
      </c>
      <c r="B67" s="6" t="s">
        <v>67</v>
      </c>
      <c r="C67" s="6" t="s">
        <v>72</v>
      </c>
      <c r="D67" s="9">
        <v>1.0</v>
      </c>
      <c r="E67" s="9">
        <v>173.0</v>
      </c>
      <c r="F67" s="9">
        <v>213.0</v>
      </c>
      <c r="G67" s="9">
        <v>3.0</v>
      </c>
      <c r="H67" s="9" t="s">
        <v>1465</v>
      </c>
      <c r="I67" s="9">
        <v>22.0</v>
      </c>
      <c r="J67" s="9" t="str">
        <f t="array" ref="J67">LET(
    _xlpm.thresholds, XLOOKUP('2. Результаты'!$D67, Sections!$F$27:$F$47, Sections!$G$27:$I$47),
    XLOOKUP('2. Результаты'!$I67, _xlpm.thresholds, Sections!$G$26:$I$26, "Ниже базового", -1)
)</f>
        <v>Средний</v>
      </c>
      <c r="K67" s="9">
        <v>19.0</v>
      </c>
      <c r="L67" s="9" t="str">
        <f t="array" ref="L67">LET(
    _xlpm.thresholds, XLOOKUP('2. Результаты'!$D67, Sections!$P$27:$P$47, Sections!$Q$27:$S$47),
    XLOOKUP('2. Результаты'!$K67, _xlpm.thresholds, Sections!$Q$26:$S$26, "Ниже базового", -1)
)</f>
        <v>Высокий</v>
      </c>
      <c r="M67" s="9">
        <v>17.0</v>
      </c>
      <c r="N67" s="9" t="str">
        <f t="array" ref="N67">LET(
    _xlpm.thresholds, XLOOKUP('2. Результаты'!$D67, Sections!$K$27:$K$47, Sections!$L$27:$N$47),
    XLOOKUP('2. Результаты'!$M67, _xlpm.thresholds, Sections!$L$26:$N$26, "Ниже базового", -1)
)</f>
        <v>Высокий</v>
      </c>
      <c r="O67" s="9">
        <v>19.0</v>
      </c>
      <c r="P67" s="9" t="str">
        <f t="array" ref="P67">LET(
    _xlpm.thresholds, XLOOKUP('2. Результаты'!$D67, Sections!$P$3:$P$23, Sections!$Q$3:$S$23),
    XLOOKUP('2. Результаты'!$O67, _xlpm.thresholds, Sections!$Q$2:$S$2, "Ниже базового", -1)
)</f>
        <v>Средний</v>
      </c>
      <c r="Q67" s="9">
        <v>20.0</v>
      </c>
      <c r="R67" s="9" t="str">
        <f t="array" ref="R67">LET(
    _xlpm.thresholds, XLOOKUP('2. Результаты'!$D67, Sections!$F$3:$F$23, Sections!$G$3:$I$23),
    XLOOKUP('2. Результаты'!$Q67, _xlpm.thresholds, Sections!$G$2:$I$2, "Ниже базового", -1)
)</f>
        <v>Средний</v>
      </c>
      <c r="S67" s="9">
        <v>40.0</v>
      </c>
      <c r="T67" s="9" t="str">
        <f t="array" ref="T67">LET(
    _xlpm.thresholds, XLOOKUP('2. Результаты'!$D67, Sections!$A$3:$A$23, Sections!$B$3:$D$23),
    XLOOKUP('2. Результаты'!$S67, _xlpm.thresholds, Sections!$B$2:$D$2, "Ниже базового", -1)
)</f>
        <v>Высокий</v>
      </c>
      <c r="U67" s="9">
        <v>12.0</v>
      </c>
      <c r="V67" s="9" t="str">
        <f t="array" ref="V67">LET(
    _xlpm.thresholds, XLOOKUP('2. Результаты'!$D67, Sections!$A$27:$A$47, Sections!$B$27:$D$47),
    XLOOKUP('2. Результаты'!$U67, _xlpm.thresholds, Sections!$B$26:$D$26, "Ниже базового", -1)
)</f>
        <v>Высокий</v>
      </c>
      <c r="W67" s="9">
        <v>24.0</v>
      </c>
      <c r="X67" s="9" t="str">
        <f t="array" ref="X67">LET(
    _xlpm.thresholds, XLOOKUP('2. Результаты'!$D67, Sections!$K$3:$K$23, Sections!$L$3:$N$23),
    XLOOKUP('2. Результаты'!$W67, _xlpm.thresholds, Sections!$L$2:$N$2, "Ниже базового", -1)
)</f>
        <v>Средний</v>
      </c>
    </row>
    <row r="68" ht="15.75" customHeight="1">
      <c r="A68" s="7">
        <v>5.03005291E8</v>
      </c>
      <c r="B68" s="6" t="s">
        <v>67</v>
      </c>
      <c r="C68" s="6" t="s">
        <v>74</v>
      </c>
      <c r="D68" s="9">
        <v>1.0</v>
      </c>
      <c r="E68" s="9">
        <v>131.0</v>
      </c>
      <c r="F68" s="9">
        <v>213.0</v>
      </c>
      <c r="G68" s="9">
        <v>2.0</v>
      </c>
      <c r="H68" s="9" t="s">
        <v>1467</v>
      </c>
      <c r="I68" s="9">
        <v>20.0</v>
      </c>
      <c r="J68" s="9" t="str">
        <f t="array" ref="J68">LET(
    _xlpm.thresholds, XLOOKUP('2. Результаты'!$D68, Sections!$F$27:$F$47, Sections!$G$27:$I$47),
    XLOOKUP('2. Результаты'!$I68, _xlpm.thresholds, Sections!$G$26:$I$26, "Ниже базового", -1)
)</f>
        <v>Средний</v>
      </c>
      <c r="K68" s="9">
        <v>18.0</v>
      </c>
      <c r="L68" s="9" t="str">
        <f t="array" ref="L68">LET(
    _xlpm.thresholds, XLOOKUP('2. Результаты'!$D68, Sections!$P$27:$P$47, Sections!$Q$27:$S$47),
    XLOOKUP('2. Результаты'!$K68, _xlpm.thresholds, Sections!$Q$26:$S$26, "Ниже базового", -1)
)</f>
        <v>Высокий</v>
      </c>
      <c r="M68" s="9">
        <v>11.0</v>
      </c>
      <c r="N68" s="9" t="str">
        <f t="array" ref="N68">LET(
    _xlpm.thresholds, XLOOKUP('2. Результаты'!$D68, Sections!$K$27:$K$47, Sections!$L$27:$N$47),
    XLOOKUP('2. Результаты'!$M68, _xlpm.thresholds, Sections!$L$26:$N$26, "Ниже базового", -1)
)</f>
        <v>Базовый</v>
      </c>
      <c r="O68" s="9">
        <v>17.0</v>
      </c>
      <c r="P68" s="9" t="str">
        <f t="array" ref="P68">LET(
    _xlpm.thresholds, XLOOKUP('2. Результаты'!$D68, Sections!$P$3:$P$23, Sections!$Q$3:$S$23),
    XLOOKUP('2. Результаты'!$O68, _xlpm.thresholds, Sections!$Q$2:$S$2, "Ниже базового", -1)
)</f>
        <v>Средний</v>
      </c>
      <c r="Q68" s="9">
        <v>16.0</v>
      </c>
      <c r="R68" s="9" t="str">
        <f t="array" ref="R68">LET(
    _xlpm.thresholds, XLOOKUP('2. Результаты'!$D68, Sections!$F$3:$F$23, Sections!$G$3:$I$23),
    XLOOKUP('2. Результаты'!$Q68, _xlpm.thresholds, Sections!$G$2:$I$2, "Ниже базового", -1)
)</f>
        <v>Средний</v>
      </c>
      <c r="S68" s="9">
        <v>30.0</v>
      </c>
      <c r="T68" s="9" t="str">
        <f t="array" ref="T68">LET(
    _xlpm.thresholds, XLOOKUP('2. Результаты'!$D68, Sections!$A$3:$A$23, Sections!$B$3:$D$23),
    XLOOKUP('2. Результаты'!$S68, _xlpm.thresholds, Sections!$B$2:$D$2, "Ниже базового", -1)
)</f>
        <v>Средний</v>
      </c>
      <c r="U68" s="9">
        <v>6.0</v>
      </c>
      <c r="V68" s="9" t="str">
        <f t="array" ref="V68">LET(
    _xlpm.thresholds, XLOOKUP('2. Результаты'!$D68, Sections!$A$27:$A$47, Sections!$B$27:$D$47),
    XLOOKUP('2. Результаты'!$U68, _xlpm.thresholds, Sections!$B$26:$D$26, "Ниже базового", -1)
)</f>
        <v>Базовый</v>
      </c>
      <c r="W68" s="9">
        <v>13.0</v>
      </c>
      <c r="X68" s="9" t="str">
        <f t="array" ref="X68">LET(
    _xlpm.thresholds, XLOOKUP('2. Результаты'!$D68, Sections!$K$3:$K$23, Sections!$L$3:$N$23),
    XLOOKUP('2. Результаты'!$W68, _xlpm.thresholds, Sections!$L$2:$N$2, "Ниже базового", -1)
)</f>
        <v>Базовый</v>
      </c>
    </row>
    <row r="69" ht="15.75" customHeight="1">
      <c r="A69" s="7">
        <v>5.03005372E8</v>
      </c>
      <c r="B69" s="6" t="s">
        <v>67</v>
      </c>
      <c r="C69" s="6" t="s">
        <v>75</v>
      </c>
      <c r="D69" s="9">
        <v>1.0</v>
      </c>
      <c r="E69" s="9">
        <v>139.0</v>
      </c>
      <c r="F69" s="9">
        <v>213.0</v>
      </c>
      <c r="G69" s="9">
        <v>3.0</v>
      </c>
      <c r="H69" s="9" t="s">
        <v>1465</v>
      </c>
      <c r="I69" s="9">
        <v>19.0</v>
      </c>
      <c r="J69" s="9" t="str">
        <f t="array" ref="J69">LET(
    _xlpm.thresholds, XLOOKUP('2. Результаты'!$D69, Sections!$F$27:$F$47, Sections!$G$27:$I$47),
    XLOOKUP('2. Результаты'!$I69, _xlpm.thresholds, Sections!$G$26:$I$26, "Ниже базового", -1)
)</f>
        <v>Средний</v>
      </c>
      <c r="K69" s="9">
        <v>17.0</v>
      </c>
      <c r="L69" s="9" t="str">
        <f t="array" ref="L69">LET(
    _xlpm.thresholds, XLOOKUP('2. Результаты'!$D69, Sections!$P$27:$P$47, Sections!$Q$27:$S$47),
    XLOOKUP('2. Результаты'!$K69, _xlpm.thresholds, Sections!$Q$26:$S$26, "Ниже базового", -1)
)</f>
        <v>Высокий</v>
      </c>
      <c r="M69" s="9">
        <v>10.0</v>
      </c>
      <c r="N69" s="9" t="str">
        <f t="array" ref="N69">LET(
    _xlpm.thresholds, XLOOKUP('2. Результаты'!$D69, Sections!$K$27:$K$47, Sections!$L$27:$N$47),
    XLOOKUP('2. Результаты'!$M69, _xlpm.thresholds, Sections!$L$26:$N$26, "Ниже базового", -1)
)</f>
        <v>Базовый</v>
      </c>
      <c r="O69" s="9">
        <v>17.0</v>
      </c>
      <c r="P69" s="9" t="str">
        <f t="array" ref="P69">LET(
    _xlpm.thresholds, XLOOKUP('2. Результаты'!$D69, Sections!$P$3:$P$23, Sections!$Q$3:$S$23),
    XLOOKUP('2. Результаты'!$O69, _xlpm.thresholds, Sections!$Q$2:$S$2, "Ниже базового", -1)
)</f>
        <v>Средний</v>
      </c>
      <c r="Q69" s="9">
        <v>16.0</v>
      </c>
      <c r="R69" s="9" t="str">
        <f t="array" ref="R69">LET(
    _xlpm.thresholds, XLOOKUP('2. Результаты'!$D69, Sections!$F$3:$F$23, Sections!$G$3:$I$23),
    XLOOKUP('2. Результаты'!$Q69, _xlpm.thresholds, Sections!$G$2:$I$2, "Ниже базового", -1)
)</f>
        <v>Средний</v>
      </c>
      <c r="S69" s="9">
        <v>33.0</v>
      </c>
      <c r="T69" s="9" t="str">
        <f t="array" ref="T69">LET(
    _xlpm.thresholds, XLOOKUP('2. Результаты'!$D69, Sections!$A$3:$A$23, Sections!$B$3:$D$23),
    XLOOKUP('2. Результаты'!$S69, _xlpm.thresholds, Sections!$B$2:$D$2, "Ниже базового", -1)
)</f>
        <v>Средний</v>
      </c>
      <c r="U69" s="9">
        <v>12.0</v>
      </c>
      <c r="V69" s="9" t="str">
        <f t="array" ref="V69">LET(
    _xlpm.thresholds, XLOOKUP('2. Результаты'!$D69, Sections!$A$27:$A$47, Sections!$B$27:$D$47),
    XLOOKUP('2. Результаты'!$U69, _xlpm.thresholds, Sections!$B$26:$D$26, "Ниже базового", -1)
)</f>
        <v>Высокий</v>
      </c>
      <c r="W69" s="9">
        <v>15.0</v>
      </c>
      <c r="X69" s="9" t="str">
        <f t="array" ref="X69">LET(
    _xlpm.thresholds, XLOOKUP('2. Результаты'!$D69, Sections!$K$3:$K$23, Sections!$L$3:$N$23),
    XLOOKUP('2. Результаты'!$W69, _xlpm.thresholds, Sections!$L$2:$N$2, "Ниже базового", -1)
)</f>
        <v>Базовый</v>
      </c>
    </row>
    <row r="70" ht="15.75" customHeight="1">
      <c r="A70" s="7">
        <v>5.03005326E8</v>
      </c>
      <c r="B70" s="6" t="s">
        <v>67</v>
      </c>
      <c r="C70" s="6" t="s">
        <v>76</v>
      </c>
      <c r="D70" s="9">
        <v>2.0</v>
      </c>
      <c r="E70" s="9">
        <v>149.0</v>
      </c>
      <c r="F70" s="9">
        <v>197.0</v>
      </c>
      <c r="G70" s="9">
        <v>3.0</v>
      </c>
      <c r="H70" s="9" t="s">
        <v>1465</v>
      </c>
      <c r="I70" s="9">
        <v>23.0</v>
      </c>
      <c r="J70" s="9" t="str">
        <f t="array" ref="J70">LET(
    _xlpm.thresholds, XLOOKUP('2. Результаты'!$D70, Sections!$F$27:$F$47, Sections!$G$27:$I$47),
    XLOOKUP('2. Результаты'!$I70, _xlpm.thresholds, Sections!$G$26:$I$26, "Ниже базового", -1)
)</f>
        <v>Средний</v>
      </c>
      <c r="K70" s="9">
        <v>17.0</v>
      </c>
      <c r="L70" s="9" t="str">
        <f t="array" ref="L70">LET(
    _xlpm.thresholds, XLOOKUP('2. Результаты'!$D70, Sections!$P$27:$P$47, Sections!$Q$27:$S$47),
    XLOOKUP('2. Результаты'!$K70, _xlpm.thresholds, Sections!$Q$26:$S$26, "Ниже базового", -1)
)</f>
        <v>Высокий</v>
      </c>
      <c r="M70" s="9">
        <v>12.0</v>
      </c>
      <c r="N70" s="9" t="str">
        <f t="array" ref="N70">LET(
    _xlpm.thresholds, XLOOKUP('2. Результаты'!$D70, Sections!$K$27:$K$47, Sections!$L$27:$N$47),
    XLOOKUP('2. Результаты'!$M70, _xlpm.thresholds, Sections!$L$26:$N$26, "Ниже базового", -1)
)</f>
        <v>Базовый</v>
      </c>
      <c r="O70" s="9">
        <v>18.0</v>
      </c>
      <c r="P70" s="9" t="str">
        <f t="array" ref="P70">LET(
    _xlpm.thresholds, XLOOKUP('2. Результаты'!$D70, Sections!$P$3:$P$23, Sections!$Q$3:$S$23),
    XLOOKUP('2. Результаты'!$O70, _xlpm.thresholds, Sections!$Q$2:$S$2, "Ниже базового", -1)
)</f>
        <v>Средний</v>
      </c>
      <c r="Q70" s="9">
        <v>18.0</v>
      </c>
      <c r="R70" s="9" t="str">
        <f t="array" ref="R70">LET(
    _xlpm.thresholds, XLOOKUP('2. Результаты'!$D70, Sections!$F$3:$F$23, Sections!$G$3:$I$23),
    XLOOKUP('2. Результаты'!$Q70, _xlpm.thresholds, Sections!$G$2:$I$2, "Ниже базового", -1)
)</f>
        <v>Средний</v>
      </c>
      <c r="S70" s="9">
        <v>31.0</v>
      </c>
      <c r="T70" s="9" t="str">
        <f t="array" ref="T70">LET(
    _xlpm.thresholds, XLOOKUP('2. Результаты'!$D70, Sections!$A$3:$A$23, Sections!$B$3:$D$23),
    XLOOKUP('2. Результаты'!$S70, _xlpm.thresholds, Sections!$B$2:$D$2, "Ниже базового", -1)
)</f>
        <v>Средний</v>
      </c>
      <c r="U70" s="9">
        <v>10.0</v>
      </c>
      <c r="V70" s="9" t="str">
        <f t="array" ref="V70">LET(
    _xlpm.thresholds, XLOOKUP('2. Результаты'!$D70, Sections!$A$27:$A$47, Sections!$B$27:$D$47),
    XLOOKUP('2. Результаты'!$U70, _xlpm.thresholds, Sections!$B$26:$D$26, "Ниже базового", -1)
)</f>
        <v>Средний</v>
      </c>
      <c r="W70" s="9">
        <v>20.0</v>
      </c>
      <c r="X70" s="9" t="str">
        <f t="array" ref="X70">LET(
    _xlpm.thresholds, XLOOKUP('2. Результаты'!$D70, Sections!$K$3:$K$23, Sections!$L$3:$N$23),
    XLOOKUP('2. Результаты'!$W70, _xlpm.thresholds, Sections!$L$2:$N$2, "Ниже базового", -1)
)</f>
        <v>Средний</v>
      </c>
    </row>
    <row r="71" ht="15.75" customHeight="1">
      <c r="A71" s="7">
        <v>5.03005358E8</v>
      </c>
      <c r="B71" s="6" t="s">
        <v>67</v>
      </c>
      <c r="C71" s="6" t="s">
        <v>77</v>
      </c>
      <c r="D71" s="9">
        <v>1.0</v>
      </c>
      <c r="E71" s="9">
        <v>104.0</v>
      </c>
      <c r="F71" s="9">
        <v>213.0</v>
      </c>
      <c r="G71" s="9">
        <v>1.0</v>
      </c>
      <c r="H71" s="9" t="s">
        <v>1468</v>
      </c>
      <c r="I71" s="9">
        <v>20.0</v>
      </c>
      <c r="J71" s="9" t="str">
        <f t="array" ref="J71">LET(
    _xlpm.thresholds, XLOOKUP('2. Результаты'!$D71, Sections!$F$27:$F$47, Sections!$G$27:$I$47),
    XLOOKUP('2. Результаты'!$I71, _xlpm.thresholds, Sections!$G$26:$I$26, "Ниже базового", -1)
)</f>
        <v>Средний</v>
      </c>
      <c r="K71" s="9">
        <v>16.0</v>
      </c>
      <c r="L71" s="9" t="str">
        <f t="array" ref="L71">LET(
    _xlpm.thresholds, XLOOKUP('2. Результаты'!$D71, Sections!$P$27:$P$47, Sections!$Q$27:$S$47),
    XLOOKUP('2. Результаты'!$K71, _xlpm.thresholds, Sections!$Q$26:$S$26, "Ниже базового", -1)
)</f>
        <v>Высокий</v>
      </c>
      <c r="M71" s="9">
        <v>0.0</v>
      </c>
      <c r="N71" s="9" t="str">
        <f t="array" ref="N71">LET(
    _xlpm.thresholds, XLOOKUP('2. Результаты'!$D71, Sections!$K$27:$K$47, Sections!$L$27:$N$47),
    XLOOKUP('2. Результаты'!$M71, _xlpm.thresholds, Sections!$L$26:$N$26, "Ниже базового", -1)
)</f>
        <v>Ниже базового</v>
      </c>
      <c r="O71" s="9">
        <v>20.0</v>
      </c>
      <c r="P71" s="9" t="str">
        <f t="array" ref="P71">LET(
    _xlpm.thresholds, XLOOKUP('2. Результаты'!$D71, Sections!$P$3:$P$23, Sections!$Q$3:$S$23),
    XLOOKUP('2. Результаты'!$O71, _xlpm.thresholds, Sections!$Q$2:$S$2, "Ниже базового", -1)
)</f>
        <v>Высокий</v>
      </c>
      <c r="Q71" s="9">
        <v>17.0</v>
      </c>
      <c r="R71" s="9" t="str">
        <f t="array" ref="R71">LET(
    _xlpm.thresholds, XLOOKUP('2. Результаты'!$D71, Sections!$F$3:$F$23, Sections!$G$3:$I$23),
    XLOOKUP('2. Результаты'!$Q71, _xlpm.thresholds, Sections!$G$2:$I$2, "Ниже базового", -1)
)</f>
        <v>Средний</v>
      </c>
      <c r="S71" s="9">
        <v>0.0</v>
      </c>
      <c r="T71" s="9" t="str">
        <f t="array" ref="T71">LET(
    _xlpm.thresholds, XLOOKUP('2. Результаты'!$D71, Sections!$A$3:$A$23, Sections!$B$3:$D$23),
    XLOOKUP('2. Результаты'!$S71, _xlpm.thresholds, Sections!$B$2:$D$2, "Ниже базового", -1)
)</f>
        <v>Ниже базового</v>
      </c>
      <c r="U71" s="9">
        <v>12.0</v>
      </c>
      <c r="V71" s="9" t="str">
        <f t="array" ref="V71">LET(
    _xlpm.thresholds, XLOOKUP('2. Результаты'!$D71, Sections!$A$27:$A$47, Sections!$B$27:$D$47),
    XLOOKUP('2. Результаты'!$U71, _xlpm.thresholds, Sections!$B$26:$D$26, "Ниже базового", -1)
)</f>
        <v>Высокий</v>
      </c>
      <c r="W71" s="9">
        <v>19.0</v>
      </c>
      <c r="X71" s="9" t="str">
        <f t="array" ref="X71">LET(
    _xlpm.thresholds, XLOOKUP('2. Результаты'!$D71, Sections!$K$3:$K$23, Sections!$L$3:$N$23),
    XLOOKUP('2. Результаты'!$W71, _xlpm.thresholds, Sections!$L$2:$N$2, "Ниже базового", -1)
)</f>
        <v>Средний</v>
      </c>
    </row>
    <row r="72" ht="15.75" customHeight="1">
      <c r="A72" s="7">
        <v>5.03005421E8</v>
      </c>
      <c r="B72" s="6" t="s">
        <v>67</v>
      </c>
      <c r="C72" s="6" t="s">
        <v>78</v>
      </c>
      <c r="D72" s="9">
        <v>1.0</v>
      </c>
      <c r="E72" s="9">
        <v>139.0</v>
      </c>
      <c r="F72" s="9">
        <v>213.0</v>
      </c>
      <c r="G72" s="9">
        <v>2.0</v>
      </c>
      <c r="H72" s="9" t="s">
        <v>1467</v>
      </c>
      <c r="I72" s="9">
        <v>24.0</v>
      </c>
      <c r="J72" s="9" t="str">
        <f t="array" ref="J72">LET(
    _xlpm.thresholds, XLOOKUP('2. Результаты'!$D72, Sections!$F$27:$F$47, Sections!$G$27:$I$47),
    XLOOKUP('2. Результаты'!$I72, _xlpm.thresholds, Sections!$G$26:$I$26, "Ниже базового", -1)
)</f>
        <v>Средний</v>
      </c>
      <c r="K72" s="9">
        <v>14.0</v>
      </c>
      <c r="L72" s="9" t="str">
        <f t="array" ref="L72">LET(
    _xlpm.thresholds, XLOOKUP('2. Результаты'!$D72, Sections!$P$27:$P$47, Sections!$Q$27:$S$47),
    XLOOKUP('2. Результаты'!$K72, _xlpm.thresholds, Sections!$Q$26:$S$26, "Ниже базового", -1)
)</f>
        <v>Средний</v>
      </c>
      <c r="M72" s="9">
        <v>10.0</v>
      </c>
      <c r="N72" s="9" t="str">
        <f t="array" ref="N72">LET(
    _xlpm.thresholds, XLOOKUP('2. Результаты'!$D72, Sections!$K$27:$K$47, Sections!$L$27:$N$47),
    XLOOKUP('2. Результаты'!$M72, _xlpm.thresholds, Sections!$L$26:$N$26, "Ниже базового", -1)
)</f>
        <v>Базовый</v>
      </c>
      <c r="O72" s="9">
        <v>19.0</v>
      </c>
      <c r="P72" s="9" t="str">
        <f t="array" ref="P72">LET(
    _xlpm.thresholds, XLOOKUP('2. Результаты'!$D72, Sections!$P$3:$P$23, Sections!$Q$3:$S$23),
    XLOOKUP('2. Результаты'!$O72, _xlpm.thresholds, Sections!$Q$2:$S$2, "Ниже базового", -1)
)</f>
        <v>Средний</v>
      </c>
      <c r="Q72" s="9">
        <v>14.0</v>
      </c>
      <c r="R72" s="9" t="str">
        <f t="array" ref="R72">LET(
    _xlpm.thresholds, XLOOKUP('2. Результаты'!$D72, Sections!$F$3:$F$23, Sections!$G$3:$I$23),
    XLOOKUP('2. Результаты'!$Q72, _xlpm.thresholds, Sections!$G$2:$I$2, "Ниже базового", -1)
)</f>
        <v>Средний</v>
      </c>
      <c r="S72" s="9">
        <v>26.0</v>
      </c>
      <c r="T72" s="9" t="str">
        <f t="array" ref="T72">LET(
    _xlpm.thresholds, XLOOKUP('2. Результаты'!$D72, Sections!$A$3:$A$23, Sections!$B$3:$D$23),
    XLOOKUP('2. Результаты'!$S72, _xlpm.thresholds, Sections!$B$2:$D$2, "Ниже базового", -1)
)</f>
        <v>Базовый</v>
      </c>
      <c r="U72" s="9">
        <v>13.0</v>
      </c>
      <c r="V72" s="9" t="str">
        <f t="array" ref="V72">LET(
    _xlpm.thresholds, XLOOKUP('2. Результаты'!$D72, Sections!$A$27:$A$47, Sections!$B$27:$D$47),
    XLOOKUP('2. Результаты'!$U72, _xlpm.thresholds, Sections!$B$26:$D$26, "Ниже базового", -1)
)</f>
        <v>Высокий</v>
      </c>
      <c r="W72" s="9">
        <v>19.0</v>
      </c>
      <c r="X72" s="9" t="str">
        <f t="array" ref="X72">LET(
    _xlpm.thresholds, XLOOKUP('2. Результаты'!$D72, Sections!$K$3:$K$23, Sections!$L$3:$N$23),
    XLOOKUP('2. Результаты'!$W72, _xlpm.thresholds, Sections!$L$2:$N$2, "Ниже базового", -1)
)</f>
        <v>Средний</v>
      </c>
    </row>
    <row r="73" ht="15.75" customHeight="1">
      <c r="A73" s="7">
        <v>5.0300538E8</v>
      </c>
      <c r="B73" s="6" t="s">
        <v>67</v>
      </c>
      <c r="C73" s="6" t="s">
        <v>79</v>
      </c>
      <c r="D73" s="9">
        <v>2.0</v>
      </c>
      <c r="E73" s="9">
        <v>112.0</v>
      </c>
      <c r="F73" s="9">
        <v>197.0</v>
      </c>
      <c r="G73" s="9">
        <v>2.0</v>
      </c>
      <c r="H73" s="9" t="s">
        <v>1467</v>
      </c>
      <c r="I73" s="9">
        <v>16.0</v>
      </c>
      <c r="J73" s="9" t="str">
        <f t="array" ref="J73">LET(
    _xlpm.thresholds, XLOOKUP('2. Результаты'!$D73, Sections!$F$27:$F$47, Sections!$G$27:$I$47),
    XLOOKUP('2. Результаты'!$I73, _xlpm.thresholds, Sections!$G$26:$I$26, "Ниже базового", -1)
)</f>
        <v>Базовый</v>
      </c>
      <c r="K73" s="9">
        <v>15.0</v>
      </c>
      <c r="L73" s="9" t="str">
        <f t="array" ref="L73">LET(
    _xlpm.thresholds, XLOOKUP('2. Результаты'!$D73, Sections!$P$27:$P$47, Sections!$Q$27:$S$47),
    XLOOKUP('2. Результаты'!$K73, _xlpm.thresholds, Sections!$Q$26:$S$26, "Ниже базового", -1)
)</f>
        <v>Средний</v>
      </c>
      <c r="M73" s="9">
        <v>10.0</v>
      </c>
      <c r="N73" s="9" t="str">
        <f t="array" ref="N73">LET(
    _xlpm.thresholds, XLOOKUP('2. Результаты'!$D73, Sections!$K$27:$K$47, Sections!$L$27:$N$47),
    XLOOKUP('2. Результаты'!$M73, _xlpm.thresholds, Sections!$L$26:$N$26, "Ниже базового", -1)
)</f>
        <v>Базовый</v>
      </c>
      <c r="O73" s="9">
        <v>15.0</v>
      </c>
      <c r="P73" s="9" t="str">
        <f t="array" ref="P73">LET(
    _xlpm.thresholds, XLOOKUP('2. Результаты'!$D73, Sections!$P$3:$P$23, Sections!$Q$3:$S$23),
    XLOOKUP('2. Результаты'!$O73, _xlpm.thresholds, Sections!$Q$2:$S$2, "Ниже базового", -1)
)</f>
        <v>Базовый</v>
      </c>
      <c r="Q73" s="9">
        <v>14.0</v>
      </c>
      <c r="R73" s="9" t="str">
        <f t="array" ref="R73">LET(
    _xlpm.thresholds, XLOOKUP('2. Результаты'!$D73, Sections!$F$3:$F$23, Sections!$G$3:$I$23),
    XLOOKUP('2. Результаты'!$Q73, _xlpm.thresholds, Sections!$G$2:$I$2, "Ниже базового", -1)
)</f>
        <v>Средний</v>
      </c>
      <c r="S73" s="9">
        <v>19.0</v>
      </c>
      <c r="T73" s="9" t="str">
        <f t="array" ref="T73">LET(
    _xlpm.thresholds, XLOOKUP('2. Результаты'!$D73, Sections!$A$3:$A$23, Sections!$B$3:$D$23),
    XLOOKUP('2. Результаты'!$S73, _xlpm.thresholds, Sections!$B$2:$D$2, "Ниже базового", -1)
)</f>
        <v>Базовый</v>
      </c>
      <c r="U73" s="9">
        <v>8.0</v>
      </c>
      <c r="V73" s="9" t="str">
        <f t="array" ref="V73">LET(
    _xlpm.thresholds, XLOOKUP('2. Результаты'!$D73, Sections!$A$27:$A$47, Sections!$B$27:$D$47),
    XLOOKUP('2. Результаты'!$U73, _xlpm.thresholds, Sections!$B$26:$D$26, "Ниже базового", -1)
)</f>
        <v>Средний</v>
      </c>
      <c r="W73" s="9">
        <v>15.0</v>
      </c>
      <c r="X73" s="9" t="str">
        <f t="array" ref="X73">LET(
    _xlpm.thresholds, XLOOKUP('2. Результаты'!$D73, Sections!$K$3:$K$23, Sections!$L$3:$N$23),
    XLOOKUP('2. Результаты'!$W73, _xlpm.thresholds, Sections!$L$2:$N$2, "Ниже базового", -1)
)</f>
        <v>Базовый</v>
      </c>
    </row>
    <row r="74" ht="15.75" customHeight="1">
      <c r="A74" s="7">
        <v>5.0300546E8</v>
      </c>
      <c r="B74" s="6" t="s">
        <v>67</v>
      </c>
      <c r="C74" s="6" t="s">
        <v>80</v>
      </c>
      <c r="D74" s="9">
        <v>2.0</v>
      </c>
      <c r="E74" s="9">
        <v>128.0</v>
      </c>
      <c r="F74" s="9">
        <v>197.0</v>
      </c>
      <c r="G74" s="9">
        <v>3.0</v>
      </c>
      <c r="H74" s="9" t="s">
        <v>1465</v>
      </c>
      <c r="I74" s="9">
        <v>19.0</v>
      </c>
      <c r="J74" s="9" t="str">
        <f t="array" ref="J74">LET(
    _xlpm.thresholds, XLOOKUP('2. Результаты'!$D74, Sections!$F$27:$F$47, Sections!$G$27:$I$47),
    XLOOKUP('2. Результаты'!$I74, _xlpm.thresholds, Sections!$G$26:$I$26, "Ниже базового", -1)
)</f>
        <v>Средний</v>
      </c>
      <c r="K74" s="9">
        <v>16.0</v>
      </c>
      <c r="L74" s="9" t="str">
        <f t="array" ref="L74">LET(
    _xlpm.thresholds, XLOOKUP('2. Результаты'!$D74, Sections!$P$27:$P$47, Sections!$Q$27:$S$47),
    XLOOKUP('2. Результаты'!$K74, _xlpm.thresholds, Sections!$Q$26:$S$26, "Ниже базового", -1)
)</f>
        <v>Высокий</v>
      </c>
      <c r="M74" s="9">
        <v>13.0</v>
      </c>
      <c r="N74" s="9" t="str">
        <f t="array" ref="N74">LET(
    _xlpm.thresholds, XLOOKUP('2. Результаты'!$D74, Sections!$K$27:$K$47, Sections!$L$27:$N$47),
    XLOOKUP('2. Результаты'!$M74, _xlpm.thresholds, Sections!$L$26:$N$26, "Ниже базового", -1)
)</f>
        <v>Средний</v>
      </c>
      <c r="O74" s="9">
        <v>17.0</v>
      </c>
      <c r="P74" s="9" t="str">
        <f t="array" ref="P74">LET(
    _xlpm.thresholds, XLOOKUP('2. Результаты'!$D74, Sections!$P$3:$P$23, Sections!$Q$3:$S$23),
    XLOOKUP('2. Результаты'!$O74, _xlpm.thresholds, Sections!$Q$2:$S$2, "Ниже базового", -1)
)</f>
        <v>Средний</v>
      </c>
      <c r="Q74" s="9">
        <v>16.0</v>
      </c>
      <c r="R74" s="9" t="str">
        <f t="array" ref="R74">LET(
    _xlpm.thresholds, XLOOKUP('2. Результаты'!$D74, Sections!$F$3:$F$23, Sections!$G$3:$I$23),
    XLOOKUP('2. Результаты'!$Q74, _xlpm.thresholds, Sections!$G$2:$I$2, "Ниже базового", -1)
)</f>
        <v>Средний</v>
      </c>
      <c r="S74" s="9">
        <v>23.0</v>
      </c>
      <c r="T74" s="9" t="str">
        <f t="array" ref="T74">LET(
    _xlpm.thresholds, XLOOKUP('2. Результаты'!$D74, Sections!$A$3:$A$23, Sections!$B$3:$D$23),
    XLOOKUP('2. Результаты'!$S74, _xlpm.thresholds, Sections!$B$2:$D$2, "Ниже базового", -1)
)</f>
        <v>Средний</v>
      </c>
      <c r="U74" s="9">
        <v>9.0</v>
      </c>
      <c r="V74" s="9" t="str">
        <f t="array" ref="V74">LET(
    _xlpm.thresholds, XLOOKUP('2. Результаты'!$D74, Sections!$A$27:$A$47, Sections!$B$27:$D$47),
    XLOOKUP('2. Результаты'!$U74, _xlpm.thresholds, Sections!$B$26:$D$26, "Ниже базового", -1)
)</f>
        <v>Средний</v>
      </c>
      <c r="W74" s="9">
        <v>15.0</v>
      </c>
      <c r="X74" s="9" t="str">
        <f t="array" ref="X74">LET(
    _xlpm.thresholds, XLOOKUP('2. Результаты'!$D74, Sections!$K$3:$K$23, Sections!$L$3:$N$23),
    XLOOKUP('2. Результаты'!$W74, _xlpm.thresholds, Sections!$L$2:$N$2, "Ниже базового", -1)
)</f>
        <v>Базовый</v>
      </c>
    </row>
    <row r="75" ht="15.75" customHeight="1">
      <c r="A75" s="7">
        <v>5.03005943E8</v>
      </c>
      <c r="B75" s="6" t="s">
        <v>67</v>
      </c>
      <c r="C75" s="6" t="s">
        <v>81</v>
      </c>
      <c r="D75" s="9">
        <v>4.0</v>
      </c>
      <c r="E75" s="9">
        <v>77.0</v>
      </c>
      <c r="F75" s="9">
        <v>166.0</v>
      </c>
      <c r="G75" s="9">
        <v>2.0</v>
      </c>
      <c r="H75" s="9" t="s">
        <v>1467</v>
      </c>
      <c r="I75" s="9">
        <v>12.0</v>
      </c>
      <c r="J75" s="9" t="str">
        <f t="array" ref="J75">LET(
    _xlpm.thresholds, XLOOKUP('2. Результаты'!$D75, Sections!$F$27:$F$47, Sections!$G$27:$I$47),
    XLOOKUP('2. Результаты'!$I75, _xlpm.thresholds, Sections!$G$26:$I$26, "Ниже базового", -1)
)</f>
        <v>Базовый</v>
      </c>
      <c r="K75" s="9">
        <v>13.0</v>
      </c>
      <c r="L75" s="9" t="str">
        <f t="array" ref="L75">LET(
    _xlpm.thresholds, XLOOKUP('2. Результаты'!$D75, Sections!$P$27:$P$47, Sections!$Q$27:$S$47),
    XLOOKUP('2. Результаты'!$K75, _xlpm.thresholds, Sections!$Q$26:$S$26, "Ниже базового", -1)
)</f>
        <v>Средний</v>
      </c>
      <c r="M75" s="9">
        <v>7.0</v>
      </c>
      <c r="N75" s="9" t="str">
        <f t="array" ref="N75">LET(
    _xlpm.thresholds, XLOOKUP('2. Результаты'!$D75, Sections!$K$27:$K$47, Sections!$L$27:$N$47),
    XLOOKUP('2. Результаты'!$M75, _xlpm.thresholds, Sections!$L$26:$N$26, "Ниже базового", -1)
)</f>
        <v>Базовый</v>
      </c>
      <c r="O75" s="9">
        <v>10.0</v>
      </c>
      <c r="P75" s="9" t="str">
        <f t="array" ref="P75">LET(
    _xlpm.thresholds, XLOOKUP('2. Результаты'!$D75, Sections!$P$3:$P$23, Sections!$Q$3:$S$23),
    XLOOKUP('2. Результаты'!$O75, _xlpm.thresholds, Sections!$Q$2:$S$2, "Ниже базового", -1)
)</f>
        <v>Базовый</v>
      </c>
      <c r="Q75" s="9">
        <v>9.0</v>
      </c>
      <c r="R75" s="9" t="str">
        <f t="array" ref="R75">LET(
    _xlpm.thresholds, XLOOKUP('2. Результаты'!$D75, Sections!$F$3:$F$23, Sections!$G$3:$I$23),
    XLOOKUP('2. Результаты'!$Q75, _xlpm.thresholds, Sections!$G$2:$I$2, "Ниже базового", -1)
)</f>
        <v>Базовый</v>
      </c>
      <c r="S75" s="9">
        <v>15.0</v>
      </c>
      <c r="T75" s="9" t="str">
        <f t="array" ref="T75">LET(
    _xlpm.thresholds, XLOOKUP('2. Результаты'!$D75, Sections!$A$3:$A$23, Sections!$B$3:$D$23),
    XLOOKUP('2. Результаты'!$S75, _xlpm.thresholds, Sections!$B$2:$D$2, "Ниже базового", -1)
)</f>
        <v>Базовый</v>
      </c>
      <c r="U75" s="9">
        <v>0.0</v>
      </c>
      <c r="V75" s="9" t="str">
        <f t="array" ref="V75">LET(
    _xlpm.thresholds, XLOOKUP('2. Результаты'!$D75, Sections!$A$27:$A$47, Sections!$B$27:$D$47),
    XLOOKUP('2. Результаты'!$U75, _xlpm.thresholds, Sections!$B$26:$D$26, "Ниже базового", -1)
)</f>
        <v>Базовый</v>
      </c>
      <c r="W75" s="9">
        <v>11.0</v>
      </c>
      <c r="X75" s="9" t="str">
        <f t="array" ref="X75">LET(
    _xlpm.thresholds, XLOOKUP('2. Результаты'!$D75, Sections!$K$3:$K$23, Sections!$L$3:$N$23),
    XLOOKUP('2. Результаты'!$W75, _xlpm.thresholds, Sections!$L$2:$N$2, "Ниже базового", -1)
)</f>
        <v>Базовый</v>
      </c>
    </row>
    <row r="76" ht="15.75" customHeight="1">
      <c r="A76" s="7">
        <v>5.04006971E8</v>
      </c>
      <c r="B76" s="6" t="s">
        <v>83</v>
      </c>
      <c r="C76" s="6" t="s">
        <v>86</v>
      </c>
      <c r="D76" s="9">
        <v>1.0</v>
      </c>
      <c r="E76" s="9">
        <v>183.0</v>
      </c>
      <c r="F76" s="9">
        <v>213.0</v>
      </c>
      <c r="G76" s="9">
        <v>4.0</v>
      </c>
      <c r="H76" s="9" t="s">
        <v>1466</v>
      </c>
      <c r="I76" s="9">
        <v>28.0</v>
      </c>
      <c r="J76" s="9" t="str">
        <f t="array" ref="J76">LET(
    _xlpm.thresholds, XLOOKUP('2. Результаты'!$D76, Sections!$F$27:$F$47, Sections!$G$27:$I$47),
    XLOOKUP('2. Результаты'!$I76, _xlpm.thresholds, Sections!$G$26:$I$26, "Ниже базового", -1)
)</f>
        <v>Высокий</v>
      </c>
      <c r="K76" s="9">
        <v>18.0</v>
      </c>
      <c r="L76" s="9" t="str">
        <f t="array" ref="L76">LET(
    _xlpm.thresholds, XLOOKUP('2. Результаты'!$D76, Sections!$P$27:$P$47, Sections!$Q$27:$S$47),
    XLOOKUP('2. Результаты'!$K76, _xlpm.thresholds, Sections!$Q$26:$S$26, "Ниже базового", -1)
)</f>
        <v>Высокий</v>
      </c>
      <c r="M76" s="9">
        <v>17.0</v>
      </c>
      <c r="N76" s="9" t="str">
        <f t="array" ref="N76">LET(
    _xlpm.thresholds, XLOOKUP('2. Результаты'!$D76, Sections!$K$27:$K$47, Sections!$L$27:$N$47),
    XLOOKUP('2. Результаты'!$M76, _xlpm.thresholds, Sections!$L$26:$N$26, "Ниже базового", -1)
)</f>
        <v>Высокий</v>
      </c>
      <c r="O76" s="9">
        <v>21.0</v>
      </c>
      <c r="P76" s="9" t="str">
        <f t="array" ref="P76">LET(
    _xlpm.thresholds, XLOOKUP('2. Результаты'!$D76, Sections!$P$3:$P$23, Sections!$Q$3:$S$23),
    XLOOKUP('2. Результаты'!$O76, _xlpm.thresholds, Sections!$Q$2:$S$2, "Ниже базового", -1)
)</f>
        <v>Высокий</v>
      </c>
      <c r="Q76" s="9">
        <v>21.0</v>
      </c>
      <c r="R76" s="9" t="str">
        <f t="array" ref="R76">LET(
    _xlpm.thresholds, XLOOKUP('2. Результаты'!$D76, Sections!$F$3:$F$23, Sections!$G$3:$I$23),
    XLOOKUP('2. Результаты'!$Q76, _xlpm.thresholds, Sections!$G$2:$I$2, "Ниже базового", -1)
)</f>
        <v>Высокий</v>
      </c>
      <c r="S76" s="9">
        <v>39.0</v>
      </c>
      <c r="T76" s="9" t="str">
        <f t="array" ref="T76">LET(
    _xlpm.thresholds, XLOOKUP('2. Результаты'!$D76, Sections!$A$3:$A$23, Sections!$B$3:$D$23),
    XLOOKUP('2. Результаты'!$S76, _xlpm.thresholds, Sections!$B$2:$D$2, "Ниже базового", -1)
)</f>
        <v>Средний</v>
      </c>
      <c r="U76" s="9">
        <v>14.0</v>
      </c>
      <c r="V76" s="9" t="str">
        <f t="array" ref="V76">LET(
    _xlpm.thresholds, XLOOKUP('2. Результаты'!$D76, Sections!$A$27:$A$47, Sections!$B$27:$D$47),
    XLOOKUP('2. Результаты'!$U76, _xlpm.thresholds, Sections!$B$26:$D$26, "Ниже базового", -1)
)</f>
        <v>Высокий</v>
      </c>
      <c r="W76" s="9">
        <v>25.0</v>
      </c>
      <c r="X76" s="9" t="str">
        <f t="array" ref="X76">LET(
    _xlpm.thresholds, XLOOKUP('2. Результаты'!$D76, Sections!$K$3:$K$23, Sections!$L$3:$N$23),
    XLOOKUP('2. Результаты'!$W76, _xlpm.thresholds, Sections!$L$2:$N$2, "Ниже базового", -1)
)</f>
        <v>Высокий</v>
      </c>
    </row>
    <row r="77" ht="15.75" customHeight="1">
      <c r="A77" s="7">
        <v>5.04006724E8</v>
      </c>
      <c r="B77" s="6" t="s">
        <v>83</v>
      </c>
      <c r="C77" s="6" t="s">
        <v>87</v>
      </c>
      <c r="D77" s="9">
        <v>1.0</v>
      </c>
      <c r="E77" s="9">
        <v>170.0</v>
      </c>
      <c r="F77" s="9">
        <v>213.0</v>
      </c>
      <c r="G77" s="9">
        <v>3.0</v>
      </c>
      <c r="H77" s="9" t="s">
        <v>1465</v>
      </c>
      <c r="I77" s="9">
        <v>24.0</v>
      </c>
      <c r="J77" s="9" t="str">
        <f t="array" ref="J77">LET(
    _xlpm.thresholds, XLOOKUP('2. Результаты'!$D77, Sections!$F$27:$F$47, Sections!$G$27:$I$47),
    XLOOKUP('2. Результаты'!$I77, _xlpm.thresholds, Sections!$G$26:$I$26, "Ниже базового", -1)
)</f>
        <v>Средний</v>
      </c>
      <c r="K77" s="9">
        <v>20.0</v>
      </c>
      <c r="L77" s="9" t="str">
        <f t="array" ref="L77">LET(
    _xlpm.thresholds, XLOOKUP('2. Результаты'!$D77, Sections!$P$27:$P$47, Sections!$Q$27:$S$47),
    XLOOKUP('2. Результаты'!$K77, _xlpm.thresholds, Sections!$Q$26:$S$26, "Ниже базового", -1)
)</f>
        <v>Высокий</v>
      </c>
      <c r="M77" s="9">
        <v>16.0</v>
      </c>
      <c r="N77" s="9" t="str">
        <f t="array" ref="N77">LET(
    _xlpm.thresholds, XLOOKUP('2. Результаты'!$D77, Sections!$K$27:$K$47, Sections!$L$27:$N$47),
    XLOOKUP('2. Результаты'!$M77, _xlpm.thresholds, Sections!$L$26:$N$26, "Ниже базового", -1)
)</f>
        <v>Средний</v>
      </c>
      <c r="O77" s="9">
        <v>19.0</v>
      </c>
      <c r="P77" s="9" t="str">
        <f t="array" ref="P77">LET(
    _xlpm.thresholds, XLOOKUP('2. Результаты'!$D77, Sections!$P$3:$P$23, Sections!$Q$3:$S$23),
    XLOOKUP('2. Результаты'!$O77, _xlpm.thresholds, Sections!$Q$2:$S$2, "Ниже базового", -1)
)</f>
        <v>Средний</v>
      </c>
      <c r="Q77" s="9">
        <v>22.0</v>
      </c>
      <c r="R77" s="9" t="str">
        <f t="array" ref="R77">LET(
    _xlpm.thresholds, XLOOKUP('2. Результаты'!$D77, Sections!$F$3:$F$23, Sections!$G$3:$I$23),
    XLOOKUP('2. Результаты'!$Q77, _xlpm.thresholds, Sections!$G$2:$I$2, "Ниже базового", -1)
)</f>
        <v>Высокий</v>
      </c>
      <c r="S77" s="9">
        <v>34.0</v>
      </c>
      <c r="T77" s="9" t="str">
        <f t="array" ref="T77">LET(
    _xlpm.thresholds, XLOOKUP('2. Результаты'!$D77, Sections!$A$3:$A$23, Sections!$B$3:$D$23),
    XLOOKUP('2. Результаты'!$S77, _xlpm.thresholds, Sections!$B$2:$D$2, "Ниже базового", -1)
)</f>
        <v>Средний</v>
      </c>
      <c r="U77" s="9">
        <v>13.0</v>
      </c>
      <c r="V77" s="9" t="str">
        <f t="array" ref="V77">LET(
    _xlpm.thresholds, XLOOKUP('2. Результаты'!$D77, Sections!$A$27:$A$47, Sections!$B$27:$D$47),
    XLOOKUP('2. Результаты'!$U77, _xlpm.thresholds, Sections!$B$26:$D$26, "Ниже базового", -1)
)</f>
        <v>Высокий</v>
      </c>
      <c r="W77" s="9">
        <v>22.0</v>
      </c>
      <c r="X77" s="9" t="str">
        <f t="array" ref="X77">LET(
    _xlpm.thresholds, XLOOKUP('2. Результаты'!$D77, Sections!$K$3:$K$23, Sections!$L$3:$N$23),
    XLOOKUP('2. Результаты'!$W77, _xlpm.thresholds, Sections!$L$2:$N$2, "Ниже базового", -1)
)</f>
        <v>Средний</v>
      </c>
    </row>
    <row r="78" ht="15.75" customHeight="1">
      <c r="A78" s="7">
        <v>5.04009605E8</v>
      </c>
      <c r="B78" s="6" t="s">
        <v>83</v>
      </c>
      <c r="C78" s="6" t="s">
        <v>88</v>
      </c>
      <c r="D78" s="9">
        <v>1.0</v>
      </c>
      <c r="E78" s="9">
        <v>148.0</v>
      </c>
      <c r="F78" s="9">
        <v>213.0</v>
      </c>
      <c r="G78" s="9">
        <v>3.0</v>
      </c>
      <c r="H78" s="9" t="s">
        <v>1465</v>
      </c>
      <c r="I78" s="9">
        <v>19.0</v>
      </c>
      <c r="J78" s="9" t="str">
        <f t="array" ref="J78">LET(
    _xlpm.thresholds, XLOOKUP('2. Результаты'!$D78, Sections!$F$27:$F$47, Sections!$G$27:$I$47),
    XLOOKUP('2. Результаты'!$I78, _xlpm.thresholds, Sections!$G$26:$I$26, "Ниже базового", -1)
)</f>
        <v>Средний</v>
      </c>
      <c r="K78" s="9">
        <v>16.0</v>
      </c>
      <c r="L78" s="9" t="str">
        <f t="array" ref="L78">LET(
    _xlpm.thresholds, XLOOKUP('2. Результаты'!$D78, Sections!$P$27:$P$47, Sections!$Q$27:$S$47),
    XLOOKUP('2. Результаты'!$K78, _xlpm.thresholds, Sections!$Q$26:$S$26, "Ниже базового", -1)
)</f>
        <v>Высокий</v>
      </c>
      <c r="M78" s="9">
        <v>13.0</v>
      </c>
      <c r="N78" s="9" t="str">
        <f t="array" ref="N78">LET(
    _xlpm.thresholds, XLOOKUP('2. Результаты'!$D78, Sections!$K$27:$K$47, Sections!$L$27:$N$47),
    XLOOKUP('2. Результаты'!$M78, _xlpm.thresholds, Sections!$L$26:$N$26, "Ниже базового", -1)
)</f>
        <v>Базовый</v>
      </c>
      <c r="O78" s="9">
        <v>15.0</v>
      </c>
      <c r="P78" s="9" t="str">
        <f t="array" ref="P78">LET(
    _xlpm.thresholds, XLOOKUP('2. Результаты'!$D78, Sections!$P$3:$P$23, Sections!$Q$3:$S$23),
    XLOOKUP('2. Результаты'!$O78, _xlpm.thresholds, Sections!$Q$2:$S$2, "Ниже базового", -1)
)</f>
        <v>Базовый</v>
      </c>
      <c r="Q78" s="9">
        <v>16.0</v>
      </c>
      <c r="R78" s="9" t="str">
        <f t="array" ref="R78">LET(
    _xlpm.thresholds, XLOOKUP('2. Результаты'!$D78, Sections!$F$3:$F$23, Sections!$G$3:$I$23),
    XLOOKUP('2. Результаты'!$Q78, _xlpm.thresholds, Sections!$G$2:$I$2, "Ниже базового", -1)
)</f>
        <v>Средний</v>
      </c>
      <c r="S78" s="9">
        <v>38.0</v>
      </c>
      <c r="T78" s="9" t="str">
        <f t="array" ref="T78">LET(
    _xlpm.thresholds, XLOOKUP('2. Результаты'!$D78, Sections!$A$3:$A$23, Sections!$B$3:$D$23),
    XLOOKUP('2. Результаты'!$S78, _xlpm.thresholds, Sections!$B$2:$D$2, "Ниже базового", -1)
)</f>
        <v>Средний</v>
      </c>
      <c r="U78" s="9">
        <v>12.0</v>
      </c>
      <c r="V78" s="9" t="str">
        <f t="array" ref="V78">LET(
    _xlpm.thresholds, XLOOKUP('2. Результаты'!$D78, Sections!$A$27:$A$47, Sections!$B$27:$D$47),
    XLOOKUP('2. Результаты'!$U78, _xlpm.thresholds, Sections!$B$26:$D$26, "Ниже базового", -1)
)</f>
        <v>Высокий</v>
      </c>
      <c r="W78" s="9">
        <v>19.0</v>
      </c>
      <c r="X78" s="9" t="str">
        <f t="array" ref="X78">LET(
    _xlpm.thresholds, XLOOKUP('2. Результаты'!$D78, Sections!$K$3:$K$23, Sections!$L$3:$N$23),
    XLOOKUP('2. Результаты'!$W78, _xlpm.thresholds, Sections!$L$2:$N$2, "Ниже базового", -1)
)</f>
        <v>Средний</v>
      </c>
    </row>
    <row r="79" ht="15.75" customHeight="1">
      <c r="A79" s="7">
        <v>5.04006467E8</v>
      </c>
      <c r="B79" s="6" t="s">
        <v>83</v>
      </c>
      <c r="C79" s="6" t="s">
        <v>89</v>
      </c>
      <c r="D79" s="9">
        <v>6.0</v>
      </c>
      <c r="E79" s="9">
        <v>133.0</v>
      </c>
      <c r="F79" s="9">
        <v>192.0</v>
      </c>
      <c r="G79" s="9">
        <v>3.0</v>
      </c>
      <c r="H79" s="9" t="s">
        <v>1465</v>
      </c>
      <c r="I79" s="9">
        <v>22.0</v>
      </c>
      <c r="J79" s="9" t="str">
        <f t="array" ref="J79">LET(
    _xlpm.thresholds, XLOOKUP('2. Результаты'!$D79, Sections!$F$27:$F$47, Sections!$G$27:$I$47),
    XLOOKUP('2. Результаты'!$I79, _xlpm.thresholds, Sections!$G$26:$I$26, "Ниже базового", -1)
)</f>
        <v>Средний</v>
      </c>
      <c r="K79" s="9">
        <v>14.0</v>
      </c>
      <c r="L79" s="9" t="str">
        <f t="array" ref="L79">LET(
    _xlpm.thresholds, XLOOKUP('2. Результаты'!$D79, Sections!$P$27:$P$47, Sections!$Q$27:$S$47),
    XLOOKUP('2. Результаты'!$K79, _xlpm.thresholds, Sections!$Q$26:$S$26, "Ниже базового", -1)
)</f>
        <v>Средний</v>
      </c>
      <c r="M79" s="9">
        <v>14.0</v>
      </c>
      <c r="N79" s="9" t="str">
        <f t="array" ref="N79">LET(
    _xlpm.thresholds, XLOOKUP('2. Результаты'!$D79, Sections!$K$27:$K$47, Sections!$L$27:$N$47),
    XLOOKUP('2. Результаты'!$M79, _xlpm.thresholds, Sections!$L$26:$N$26, "Ниже базового", -1)
)</f>
        <v>Средний</v>
      </c>
      <c r="O79" s="9">
        <v>18.0</v>
      </c>
      <c r="P79" s="9" t="str">
        <f t="array" ref="P79">LET(
    _xlpm.thresholds, XLOOKUP('2. Результаты'!$D79, Sections!$P$3:$P$23, Sections!$Q$3:$S$23),
    XLOOKUP('2. Результаты'!$O79, _xlpm.thresholds, Sections!$Q$2:$S$2, "Ниже базового", -1)
)</f>
        <v>Средний</v>
      </c>
      <c r="Q79" s="9">
        <v>16.0</v>
      </c>
      <c r="R79" s="9" t="str">
        <f t="array" ref="R79">LET(
    _xlpm.thresholds, XLOOKUP('2. Результаты'!$D79, Sections!$F$3:$F$23, Sections!$G$3:$I$23),
    XLOOKUP('2. Результаты'!$Q79, _xlpm.thresholds, Sections!$G$2:$I$2, "Ниже базового", -1)
)</f>
        <v>Средний</v>
      </c>
      <c r="S79" s="9">
        <v>21.0</v>
      </c>
      <c r="T79" s="9" t="str">
        <f t="array" ref="T79">LET(
    _xlpm.thresholds, XLOOKUP('2. Результаты'!$D79, Sections!$A$3:$A$23, Sections!$B$3:$D$23),
    XLOOKUP('2. Результаты'!$S79, _xlpm.thresholds, Sections!$B$2:$D$2, "Ниже базового", -1)
)</f>
        <v>Базовый</v>
      </c>
      <c r="U79" s="9">
        <v>9.0</v>
      </c>
      <c r="V79" s="9" t="str">
        <f t="array" ref="V79">LET(
    _xlpm.thresholds, XLOOKUP('2. Результаты'!$D79, Sections!$A$27:$A$47, Sections!$B$27:$D$47),
    XLOOKUP('2. Результаты'!$U79, _xlpm.thresholds, Sections!$B$26:$D$26, "Ниже базового", -1)
)</f>
        <v>Средний</v>
      </c>
      <c r="W79" s="9">
        <v>19.0</v>
      </c>
      <c r="X79" s="9" t="str">
        <f t="array" ref="X79">LET(
    _xlpm.thresholds, XLOOKUP('2. Результаты'!$D79, Sections!$K$3:$K$23, Sections!$L$3:$N$23),
    XLOOKUP('2. Результаты'!$W79, _xlpm.thresholds, Sections!$L$2:$N$2, "Ниже базового", -1)
)</f>
        <v>Средний</v>
      </c>
    </row>
    <row r="80" ht="15.75" customHeight="1">
      <c r="A80" s="7">
        <v>5.04006474E8</v>
      </c>
      <c r="B80" s="6" t="s">
        <v>83</v>
      </c>
      <c r="C80" s="6" t="s">
        <v>90</v>
      </c>
      <c r="D80" s="9">
        <v>2.0</v>
      </c>
      <c r="E80" s="9">
        <v>68.0</v>
      </c>
      <c r="F80" s="9">
        <v>197.0</v>
      </c>
      <c r="G80" s="9">
        <v>1.0</v>
      </c>
      <c r="H80" s="9" t="s">
        <v>1468</v>
      </c>
      <c r="I80" s="9">
        <v>0.0</v>
      </c>
      <c r="J80" s="9" t="str">
        <f t="array" ref="J80">LET(
    _xlpm.thresholds, XLOOKUP('2. Результаты'!$D80, Sections!$F$27:$F$47, Sections!$G$27:$I$47),
    XLOOKUP('2. Результаты'!$I80, _xlpm.thresholds, Sections!$G$26:$I$26, "Ниже базового", -1)
)</f>
        <v>Ниже базового</v>
      </c>
      <c r="K80" s="9">
        <v>15.0</v>
      </c>
      <c r="L80" s="9" t="str">
        <f t="array" ref="L80">LET(
    _xlpm.thresholds, XLOOKUP('2. Результаты'!$D80, Sections!$P$27:$P$47, Sections!$Q$27:$S$47),
    XLOOKUP('2. Результаты'!$K80, _xlpm.thresholds, Sections!$Q$26:$S$26, "Ниже базового", -1)
)</f>
        <v>Средний</v>
      </c>
      <c r="M80" s="9">
        <v>0.0</v>
      </c>
      <c r="N80" s="9" t="str">
        <f t="array" ref="N80">LET(
    _xlpm.thresholds, XLOOKUP('2. Результаты'!$D80, Sections!$K$27:$K$47, Sections!$L$27:$N$47),
    XLOOKUP('2. Результаты'!$M80, _xlpm.thresholds, Sections!$L$26:$N$26, "Ниже базового", -1)
)</f>
        <v>Ниже базового</v>
      </c>
      <c r="O80" s="9">
        <v>15.0</v>
      </c>
      <c r="P80" s="9" t="str">
        <f t="array" ref="P80">LET(
    _xlpm.thresholds, XLOOKUP('2. Результаты'!$D80, Sections!$P$3:$P$23, Sections!$Q$3:$S$23),
    XLOOKUP('2. Результаты'!$O80, _xlpm.thresholds, Sections!$Q$2:$S$2, "Ниже базового", -1)
)</f>
        <v>Базовый</v>
      </c>
      <c r="Q80" s="9">
        <v>15.0</v>
      </c>
      <c r="R80" s="9" t="str">
        <f t="array" ref="R80">LET(
    _xlpm.thresholds, XLOOKUP('2. Результаты'!$D80, Sections!$F$3:$F$23, Sections!$G$3:$I$23),
    XLOOKUP('2. Результаты'!$Q80, _xlpm.thresholds, Sections!$G$2:$I$2, "Ниже базового", -1)
)</f>
        <v>Средний</v>
      </c>
      <c r="S80" s="9">
        <v>0.0</v>
      </c>
      <c r="T80" s="9" t="str">
        <f t="array" ref="T80">LET(
    _xlpm.thresholds, XLOOKUP('2. Результаты'!$D80, Sections!$A$3:$A$23, Sections!$B$3:$D$23),
    XLOOKUP('2. Результаты'!$S80, _xlpm.thresholds, Sections!$B$2:$D$2, "Ниже базового", -1)
)</f>
        <v>Ниже базового</v>
      </c>
      <c r="U80" s="9">
        <v>8.0</v>
      </c>
      <c r="V80" s="9" t="str">
        <f t="array" ref="V80">LET(
    _xlpm.thresholds, XLOOKUP('2. Результаты'!$D80, Sections!$A$27:$A$47, Sections!$B$27:$D$47),
    XLOOKUP('2. Результаты'!$U80, _xlpm.thresholds, Sections!$B$26:$D$26, "Ниже базового", -1)
)</f>
        <v>Средний</v>
      </c>
      <c r="W80" s="9">
        <v>15.0</v>
      </c>
      <c r="X80" s="9" t="str">
        <f t="array" ref="X80">LET(
    _xlpm.thresholds, XLOOKUP('2. Результаты'!$D80, Sections!$K$3:$K$23, Sections!$L$3:$N$23),
    XLOOKUP('2. Результаты'!$W80, _xlpm.thresholds, Sections!$L$2:$N$2, "Ниже базового", -1)
)</f>
        <v>Базовый</v>
      </c>
    </row>
    <row r="81" ht="15.75" customHeight="1">
      <c r="A81" s="7">
        <v>5.04005569E8</v>
      </c>
      <c r="B81" s="6" t="s">
        <v>83</v>
      </c>
      <c r="C81" s="6" t="s">
        <v>91</v>
      </c>
      <c r="D81" s="9">
        <v>2.0</v>
      </c>
      <c r="E81" s="9">
        <v>147.0</v>
      </c>
      <c r="F81" s="9">
        <v>197.0</v>
      </c>
      <c r="G81" s="9">
        <v>3.0</v>
      </c>
      <c r="H81" s="9" t="s">
        <v>1465</v>
      </c>
      <c r="I81" s="9">
        <v>25.0</v>
      </c>
      <c r="J81" s="9" t="str">
        <f t="array" ref="J81">LET(
    _xlpm.thresholds, XLOOKUP('2. Результаты'!$D81, Sections!$F$27:$F$47, Sections!$G$27:$I$47),
    XLOOKUP('2. Результаты'!$I81, _xlpm.thresholds, Sections!$G$26:$I$26, "Ниже базового", -1)
)</f>
        <v>Средний</v>
      </c>
      <c r="K81" s="9">
        <v>13.0</v>
      </c>
      <c r="L81" s="9" t="str">
        <f t="array" ref="L81">LET(
    _xlpm.thresholds, XLOOKUP('2. Результаты'!$D81, Sections!$P$27:$P$47, Sections!$Q$27:$S$47),
    XLOOKUP('2. Результаты'!$K81, _xlpm.thresholds, Sections!$Q$26:$S$26, "Ниже базового", -1)
)</f>
        <v>Средний</v>
      </c>
      <c r="M81" s="9">
        <v>12.0</v>
      </c>
      <c r="N81" s="9" t="str">
        <f t="array" ref="N81">LET(
    _xlpm.thresholds, XLOOKUP('2. Результаты'!$D81, Sections!$K$27:$K$47, Sections!$L$27:$N$47),
    XLOOKUP('2. Результаты'!$M81, _xlpm.thresholds, Sections!$L$26:$N$26, "Ниже базового", -1)
)</f>
        <v>Базовый</v>
      </c>
      <c r="O81" s="9">
        <v>18.0</v>
      </c>
      <c r="P81" s="9" t="str">
        <f t="array" ref="P81">LET(
    _xlpm.thresholds, XLOOKUP('2. Результаты'!$D81, Sections!$P$3:$P$23, Sections!$Q$3:$S$23),
    XLOOKUP('2. Результаты'!$O81, _xlpm.thresholds, Sections!$Q$2:$S$2, "Ниже базового", -1)
)</f>
        <v>Средний</v>
      </c>
      <c r="Q81" s="9">
        <v>19.0</v>
      </c>
      <c r="R81" s="9" t="str">
        <f t="array" ref="R81">LET(
    _xlpm.thresholds, XLOOKUP('2. Результаты'!$D81, Sections!$F$3:$F$23, Sections!$G$3:$I$23),
    XLOOKUP('2. Результаты'!$Q81, _xlpm.thresholds, Sections!$G$2:$I$2, "Ниже базового", -1)
)</f>
        <v>Средний</v>
      </c>
      <c r="S81" s="9">
        <v>24.0</v>
      </c>
      <c r="T81" s="9" t="str">
        <f t="array" ref="T81">LET(
    _xlpm.thresholds, XLOOKUP('2. Результаты'!$D81, Sections!$A$3:$A$23, Sections!$B$3:$D$23),
    XLOOKUP('2. Результаты'!$S81, _xlpm.thresholds, Sections!$B$2:$D$2, "Ниже базового", -1)
)</f>
        <v>Средний</v>
      </c>
      <c r="U81" s="9">
        <v>13.0</v>
      </c>
      <c r="V81" s="9" t="str">
        <f t="array" ref="V81">LET(
    _xlpm.thresholds, XLOOKUP('2. Результаты'!$D81, Sections!$A$27:$A$47, Sections!$B$27:$D$47),
    XLOOKUP('2. Результаты'!$U81, _xlpm.thresholds, Sections!$B$26:$D$26, "Ниже базового", -1)
)</f>
        <v>Высокий</v>
      </c>
      <c r="W81" s="9">
        <v>23.0</v>
      </c>
      <c r="X81" s="9" t="str">
        <f t="array" ref="X81">LET(
    _xlpm.thresholds, XLOOKUP('2. Результаты'!$D81, Sections!$K$3:$K$23, Sections!$L$3:$N$23),
    XLOOKUP('2. Результаты'!$W81, _xlpm.thresholds, Sections!$L$2:$N$2, "Ниже базового", -1)
)</f>
        <v>Средний</v>
      </c>
    </row>
    <row r="82" ht="15.75" customHeight="1">
      <c r="A82" s="7">
        <v>5.04016585E8</v>
      </c>
      <c r="B82" s="6" t="s">
        <v>83</v>
      </c>
      <c r="C82" s="6" t="s">
        <v>92</v>
      </c>
      <c r="D82" s="9">
        <v>1.0</v>
      </c>
      <c r="E82" s="9">
        <v>160.0</v>
      </c>
      <c r="F82" s="9">
        <v>213.0</v>
      </c>
      <c r="G82" s="9">
        <v>3.0</v>
      </c>
      <c r="H82" s="9" t="s">
        <v>1465</v>
      </c>
      <c r="I82" s="9">
        <v>17.0</v>
      </c>
      <c r="J82" s="9" t="str">
        <f t="array" ref="J82">LET(
    _xlpm.thresholds, XLOOKUP('2. Результаты'!$D82, Sections!$F$27:$F$47, Sections!$G$27:$I$47),
    XLOOKUP('2. Результаты'!$I82, _xlpm.thresholds, Sections!$G$26:$I$26, "Ниже базового", -1)
)</f>
        <v>Средний</v>
      </c>
      <c r="K82" s="9">
        <v>19.0</v>
      </c>
      <c r="L82" s="9" t="str">
        <f t="array" ref="L82">LET(
    _xlpm.thresholds, XLOOKUP('2. Результаты'!$D82, Sections!$P$27:$P$47, Sections!$Q$27:$S$47),
    XLOOKUP('2. Результаты'!$K82, _xlpm.thresholds, Sections!$Q$26:$S$26, "Ниже базового", -1)
)</f>
        <v>Высокий</v>
      </c>
      <c r="M82" s="9">
        <v>15.0</v>
      </c>
      <c r="N82" s="9" t="str">
        <f t="array" ref="N82">LET(
    _xlpm.thresholds, XLOOKUP('2. Результаты'!$D82, Sections!$K$27:$K$47, Sections!$L$27:$N$47),
    XLOOKUP('2. Результаты'!$M82, _xlpm.thresholds, Sections!$L$26:$N$26, "Ниже базового", -1)
)</f>
        <v>Средний</v>
      </c>
      <c r="O82" s="9">
        <v>16.0</v>
      </c>
      <c r="P82" s="9" t="str">
        <f t="array" ref="P82">LET(
    _xlpm.thresholds, XLOOKUP('2. Результаты'!$D82, Sections!$P$3:$P$23, Sections!$Q$3:$S$23),
    XLOOKUP('2. Результаты'!$O82, _xlpm.thresholds, Sections!$Q$2:$S$2, "Ниже базового", -1)
)</f>
        <v>Средний</v>
      </c>
      <c r="Q82" s="9">
        <v>19.0</v>
      </c>
      <c r="R82" s="9" t="str">
        <f t="array" ref="R82">LET(
    _xlpm.thresholds, XLOOKUP('2. Результаты'!$D82, Sections!$F$3:$F$23, Sections!$G$3:$I$23),
    XLOOKUP('2. Результаты'!$Q82, _xlpm.thresholds, Sections!$G$2:$I$2, "Ниже базового", -1)
)</f>
        <v>Средний</v>
      </c>
      <c r="S82" s="9">
        <v>41.0</v>
      </c>
      <c r="T82" s="9" t="str">
        <f t="array" ref="T82">LET(
    _xlpm.thresholds, XLOOKUP('2. Результаты'!$D82, Sections!$A$3:$A$23, Sections!$B$3:$D$23),
    XLOOKUP('2. Результаты'!$S82, _xlpm.thresholds, Sections!$B$2:$D$2, "Ниже базового", -1)
)</f>
        <v>Высокий</v>
      </c>
      <c r="U82" s="9">
        <v>13.0</v>
      </c>
      <c r="V82" s="9" t="str">
        <f t="array" ref="V82">LET(
    _xlpm.thresholds, XLOOKUP('2. Результаты'!$D82, Sections!$A$27:$A$47, Sections!$B$27:$D$47),
    XLOOKUP('2. Результаты'!$U82, _xlpm.thresholds, Sections!$B$26:$D$26, "Ниже базового", -1)
)</f>
        <v>Высокий</v>
      </c>
      <c r="W82" s="9">
        <v>20.0</v>
      </c>
      <c r="X82" s="9" t="str">
        <f t="array" ref="X82">LET(
    _xlpm.thresholds, XLOOKUP('2. Результаты'!$D82, Sections!$K$3:$K$23, Sections!$L$3:$N$23),
    XLOOKUP('2. Результаты'!$W82, _xlpm.thresholds, Sections!$L$2:$N$2, "Ниже базового", -1)
)</f>
        <v>Средний</v>
      </c>
    </row>
    <row r="83" ht="15.75" customHeight="1">
      <c r="A83" s="7">
        <v>5.04007005E8</v>
      </c>
      <c r="B83" s="6" t="s">
        <v>83</v>
      </c>
      <c r="C83" s="6" t="s">
        <v>93</v>
      </c>
      <c r="D83" s="9">
        <v>2.0</v>
      </c>
      <c r="E83" s="9">
        <v>134.0</v>
      </c>
      <c r="F83" s="9">
        <v>197.0</v>
      </c>
      <c r="G83" s="9">
        <v>3.0</v>
      </c>
      <c r="H83" s="9" t="s">
        <v>1465</v>
      </c>
      <c r="I83" s="9">
        <v>20.0</v>
      </c>
      <c r="J83" s="9" t="str">
        <f t="array" ref="J83">LET(
    _xlpm.thresholds, XLOOKUP('2. Результаты'!$D83, Sections!$F$27:$F$47, Sections!$G$27:$I$47),
    XLOOKUP('2. Результаты'!$I83, _xlpm.thresholds, Sections!$G$26:$I$26, "Ниже базового", -1)
)</f>
        <v>Средний</v>
      </c>
      <c r="K83" s="9">
        <v>14.0</v>
      </c>
      <c r="L83" s="9" t="str">
        <f t="array" ref="L83">LET(
    _xlpm.thresholds, XLOOKUP('2. Результаты'!$D83, Sections!$P$27:$P$47, Sections!$Q$27:$S$47),
    XLOOKUP('2. Результаты'!$K83, _xlpm.thresholds, Sections!$Q$26:$S$26, "Ниже базового", -1)
)</f>
        <v>Средний</v>
      </c>
      <c r="M83" s="9">
        <v>13.0</v>
      </c>
      <c r="N83" s="9" t="str">
        <f t="array" ref="N83">LET(
    _xlpm.thresholds, XLOOKUP('2. Результаты'!$D83, Sections!$K$27:$K$47, Sections!$L$27:$N$47),
    XLOOKUP('2. Результаты'!$M83, _xlpm.thresholds, Sections!$L$26:$N$26, "Ниже базового", -1)
)</f>
        <v>Средний</v>
      </c>
      <c r="O83" s="9">
        <v>20.0</v>
      </c>
      <c r="P83" s="9" t="str">
        <f t="array" ref="P83">LET(
    _xlpm.thresholds, XLOOKUP('2. Результаты'!$D83, Sections!$P$3:$P$23, Sections!$Q$3:$S$23),
    XLOOKUP('2. Результаты'!$O83, _xlpm.thresholds, Sections!$Q$2:$S$2, "Ниже базового", -1)
)</f>
        <v>Высокий</v>
      </c>
      <c r="Q83" s="9">
        <v>14.0</v>
      </c>
      <c r="R83" s="9" t="str">
        <f t="array" ref="R83">LET(
    _xlpm.thresholds, XLOOKUP('2. Результаты'!$D83, Sections!$F$3:$F$23, Sections!$G$3:$I$23),
    XLOOKUP('2. Результаты'!$Q83, _xlpm.thresholds, Sections!$G$2:$I$2, "Ниже базового", -1)
)</f>
        <v>Средний</v>
      </c>
      <c r="S83" s="9">
        <v>22.0</v>
      </c>
      <c r="T83" s="9" t="str">
        <f t="array" ref="T83">LET(
    _xlpm.thresholds, XLOOKUP('2. Результаты'!$D83, Sections!$A$3:$A$23, Sections!$B$3:$D$23),
    XLOOKUP('2. Результаты'!$S83, _xlpm.thresholds, Sections!$B$2:$D$2, "Ниже базового", -1)
)</f>
        <v>Базовый</v>
      </c>
      <c r="U83" s="9">
        <v>12.0</v>
      </c>
      <c r="V83" s="9" t="str">
        <f t="array" ref="V83">LET(
    _xlpm.thresholds, XLOOKUP('2. Результаты'!$D83, Sections!$A$27:$A$47, Sections!$B$27:$D$47),
    XLOOKUP('2. Результаты'!$U83, _xlpm.thresholds, Sections!$B$26:$D$26, "Ниже базового", -1)
)</f>
        <v>Высокий</v>
      </c>
      <c r="W83" s="9">
        <v>19.0</v>
      </c>
      <c r="X83" s="9" t="str">
        <f t="array" ref="X83">LET(
    _xlpm.thresholds, XLOOKUP('2. Результаты'!$D83, Sections!$K$3:$K$23, Sections!$L$3:$N$23),
    XLOOKUP('2. Результаты'!$W83, _xlpm.thresholds, Sections!$L$2:$N$2, "Ниже базового", -1)
)</f>
        <v>Средний</v>
      </c>
    </row>
    <row r="84" ht="15.75" customHeight="1">
      <c r="A84" s="7">
        <v>5.04008496E8</v>
      </c>
      <c r="B84" s="6" t="s">
        <v>83</v>
      </c>
      <c r="C84" s="6" t="s">
        <v>94</v>
      </c>
      <c r="D84" s="9">
        <v>2.0</v>
      </c>
      <c r="E84" s="9">
        <v>66.0</v>
      </c>
      <c r="F84" s="9">
        <v>197.0</v>
      </c>
      <c r="G84" s="9">
        <v>1.0</v>
      </c>
      <c r="H84" s="9" t="s">
        <v>1468</v>
      </c>
      <c r="I84" s="9">
        <v>15.0</v>
      </c>
      <c r="J84" s="9" t="str">
        <f t="array" ref="J84">LET(
    _xlpm.thresholds, XLOOKUP('2. Результаты'!$D84, Sections!$F$27:$F$47, Sections!$G$27:$I$47),
    XLOOKUP('2. Результаты'!$I84, _xlpm.thresholds, Sections!$G$26:$I$26, "Ниже базового", -1)
)</f>
        <v>Базовый</v>
      </c>
      <c r="K84" s="9">
        <v>8.0</v>
      </c>
      <c r="L84" s="9" t="str">
        <f t="array" ref="L84">LET(
    _xlpm.thresholds, XLOOKUP('2. Результаты'!$D84, Sections!$P$27:$P$47, Sections!$Q$27:$S$47),
    XLOOKUP('2. Результаты'!$K84, _xlpm.thresholds, Sections!$Q$26:$S$26, "Ниже базового", -1)
)</f>
        <v>Ниже базового</v>
      </c>
      <c r="M84" s="9">
        <v>0.0</v>
      </c>
      <c r="N84" s="9" t="str">
        <f t="array" ref="N84">LET(
    _xlpm.thresholds, XLOOKUP('2. Результаты'!$D84, Sections!$K$27:$K$47, Sections!$L$27:$N$47),
    XLOOKUP('2. Результаты'!$M84, _xlpm.thresholds, Sections!$L$26:$N$26, "Ниже базового", -1)
)</f>
        <v>Ниже базового</v>
      </c>
      <c r="O84" s="9">
        <v>14.0</v>
      </c>
      <c r="P84" s="9" t="str">
        <f t="array" ref="P84">LET(
    _xlpm.thresholds, XLOOKUP('2. Результаты'!$D84, Sections!$P$3:$P$23, Sections!$Q$3:$S$23),
    XLOOKUP('2. Результаты'!$O84, _xlpm.thresholds, Sections!$Q$2:$S$2, "Ниже базового", -1)
)</f>
        <v>Базовый</v>
      </c>
      <c r="Q84" s="9">
        <v>11.0</v>
      </c>
      <c r="R84" s="9" t="str">
        <f t="array" ref="R84">LET(
    _xlpm.thresholds, XLOOKUP('2. Результаты'!$D84, Sections!$F$3:$F$23, Sections!$G$3:$I$23),
    XLOOKUP('2. Результаты'!$Q84, _xlpm.thresholds, Sections!$G$2:$I$2, "Ниже базового", -1)
)</f>
        <v>Базовый</v>
      </c>
      <c r="S84" s="9">
        <v>0.0</v>
      </c>
      <c r="T84" s="9" t="str">
        <f t="array" ref="T84">LET(
    _xlpm.thresholds, XLOOKUP('2. Результаты'!$D84, Sections!$A$3:$A$23, Sections!$B$3:$D$23),
    XLOOKUP('2. Результаты'!$S84, _xlpm.thresholds, Sections!$B$2:$D$2, "Ниже базового", -1)
)</f>
        <v>Ниже базового</v>
      </c>
      <c r="U84" s="9">
        <v>4.0</v>
      </c>
      <c r="V84" s="9" t="str">
        <f t="array" ref="V84">LET(
    _xlpm.thresholds, XLOOKUP('2. Результаты'!$D84, Sections!$A$27:$A$47, Sections!$B$27:$D$47),
    XLOOKUP('2. Результаты'!$U84, _xlpm.thresholds, Sections!$B$26:$D$26, "Ниже базового", -1)
)</f>
        <v>Ниже базового</v>
      </c>
      <c r="W84" s="9">
        <v>14.0</v>
      </c>
      <c r="X84" s="9" t="str">
        <f t="array" ref="X84">LET(
    _xlpm.thresholds, XLOOKUP('2. Результаты'!$D84, Sections!$K$3:$K$23, Sections!$L$3:$N$23),
    XLOOKUP('2. Результаты'!$W84, _xlpm.thresholds, Sections!$L$2:$N$2, "Ниже базового", -1)
)</f>
        <v>Базовый</v>
      </c>
    </row>
    <row r="85" ht="15.75" customHeight="1">
      <c r="A85" s="7">
        <v>5.04006386E8</v>
      </c>
      <c r="B85" s="6" t="s">
        <v>83</v>
      </c>
      <c r="C85" s="6" t="s">
        <v>95</v>
      </c>
      <c r="D85" s="9">
        <v>2.0</v>
      </c>
      <c r="E85" s="9">
        <v>154.0</v>
      </c>
      <c r="F85" s="9">
        <v>197.0</v>
      </c>
      <c r="G85" s="9">
        <v>3.0</v>
      </c>
      <c r="H85" s="9" t="s">
        <v>1465</v>
      </c>
      <c r="I85" s="9">
        <v>24.0</v>
      </c>
      <c r="J85" s="9" t="str">
        <f t="array" ref="J85">LET(
    _xlpm.thresholds, XLOOKUP('2. Результаты'!$D85, Sections!$F$27:$F$47, Sections!$G$27:$I$47),
    XLOOKUP('2. Результаты'!$I85, _xlpm.thresholds, Sections!$G$26:$I$26, "Ниже базового", -1)
)</f>
        <v>Средний</v>
      </c>
      <c r="K85" s="9">
        <v>14.0</v>
      </c>
      <c r="L85" s="9" t="str">
        <f t="array" ref="L85">LET(
    _xlpm.thresholds, XLOOKUP('2. Результаты'!$D85, Sections!$P$27:$P$47, Sections!$Q$27:$S$47),
    XLOOKUP('2. Результаты'!$K85, _xlpm.thresholds, Sections!$Q$26:$S$26, "Ниже базового", -1)
)</f>
        <v>Средний</v>
      </c>
      <c r="M85" s="9">
        <v>12.0</v>
      </c>
      <c r="N85" s="9" t="str">
        <f t="array" ref="N85">LET(
    _xlpm.thresholds, XLOOKUP('2. Результаты'!$D85, Sections!$K$27:$K$47, Sections!$L$27:$N$47),
    XLOOKUP('2. Результаты'!$M85, _xlpm.thresholds, Sections!$L$26:$N$26, "Ниже базового", -1)
)</f>
        <v>Базовый</v>
      </c>
      <c r="O85" s="9">
        <v>20.0</v>
      </c>
      <c r="P85" s="9" t="str">
        <f t="array" ref="P85">LET(
    _xlpm.thresholds, XLOOKUP('2. Результаты'!$D85, Sections!$P$3:$P$23, Sections!$Q$3:$S$23),
    XLOOKUP('2. Результаты'!$O85, _xlpm.thresholds, Sections!$Q$2:$S$2, "Ниже базового", -1)
)</f>
        <v>Высокий</v>
      </c>
      <c r="Q85" s="9">
        <v>20.0</v>
      </c>
      <c r="R85" s="9" t="str">
        <f t="array" ref="R85">LET(
    _xlpm.thresholds, XLOOKUP('2. Результаты'!$D85, Sections!$F$3:$F$23, Sections!$G$3:$I$23),
    XLOOKUP('2. Результаты'!$Q85, _xlpm.thresholds, Sections!$G$2:$I$2, "Ниже базового", -1)
)</f>
        <v>Высокий</v>
      </c>
      <c r="S85" s="9">
        <v>26.0</v>
      </c>
      <c r="T85" s="9" t="str">
        <f t="array" ref="T85">LET(
    _xlpm.thresholds, XLOOKUP('2. Результаты'!$D85, Sections!$A$3:$A$23, Sections!$B$3:$D$23),
    XLOOKUP('2. Результаты'!$S85, _xlpm.thresholds, Sections!$B$2:$D$2, "Ниже базового", -1)
)</f>
        <v>Средний</v>
      </c>
      <c r="U85" s="9">
        <v>13.0</v>
      </c>
      <c r="V85" s="9" t="str">
        <f t="array" ref="V85">LET(
    _xlpm.thresholds, XLOOKUP('2. Результаты'!$D85, Sections!$A$27:$A$47, Sections!$B$27:$D$47),
    XLOOKUP('2. Результаты'!$U85, _xlpm.thresholds, Sections!$B$26:$D$26, "Ниже базового", -1)
)</f>
        <v>Высокий</v>
      </c>
      <c r="W85" s="9">
        <v>25.0</v>
      </c>
      <c r="X85" s="9" t="str">
        <f t="array" ref="X85">LET(
    _xlpm.thresholds, XLOOKUP('2. Результаты'!$D85, Sections!$K$3:$K$23, Sections!$L$3:$N$23),
    XLOOKUP('2. Результаты'!$W85, _xlpm.thresholds, Sections!$L$2:$N$2, "Ниже базового", -1)
)</f>
        <v>Высокий</v>
      </c>
    </row>
    <row r="86" ht="15.75" customHeight="1">
      <c r="A86" s="7">
        <v>5.04006996E8</v>
      </c>
      <c r="B86" s="6" t="s">
        <v>83</v>
      </c>
      <c r="C86" s="6" t="s">
        <v>96</v>
      </c>
      <c r="D86" s="9">
        <v>1.0</v>
      </c>
      <c r="E86" s="9">
        <v>170.0</v>
      </c>
      <c r="F86" s="9">
        <v>213.0</v>
      </c>
      <c r="G86" s="9">
        <v>3.0</v>
      </c>
      <c r="H86" s="9" t="s">
        <v>1465</v>
      </c>
      <c r="I86" s="9">
        <v>25.0</v>
      </c>
      <c r="J86" s="9" t="str">
        <f t="array" ref="J86">LET(
    _xlpm.thresholds, XLOOKUP('2. Результаты'!$D86, Sections!$F$27:$F$47, Sections!$G$27:$I$47),
    XLOOKUP('2. Результаты'!$I86, _xlpm.thresholds, Sections!$G$26:$I$26, "Ниже базового", -1)
)</f>
        <v>Средний</v>
      </c>
      <c r="K86" s="9">
        <v>18.0</v>
      </c>
      <c r="L86" s="9" t="str">
        <f t="array" ref="L86">LET(
    _xlpm.thresholds, XLOOKUP('2. Результаты'!$D86, Sections!$P$27:$P$47, Sections!$Q$27:$S$47),
    XLOOKUP('2. Результаты'!$K86, _xlpm.thresholds, Sections!$Q$26:$S$26, "Ниже базового", -1)
)</f>
        <v>Высокий</v>
      </c>
      <c r="M86" s="9">
        <v>13.0</v>
      </c>
      <c r="N86" s="9" t="str">
        <f t="array" ref="N86">LET(
    _xlpm.thresholds, XLOOKUP('2. Результаты'!$D86, Sections!$K$27:$K$47, Sections!$L$27:$N$47),
    XLOOKUP('2. Результаты'!$M86, _xlpm.thresholds, Sections!$L$26:$N$26, "Ниже базового", -1)
)</f>
        <v>Базовый</v>
      </c>
      <c r="O86" s="9">
        <v>20.0</v>
      </c>
      <c r="P86" s="9" t="str">
        <f t="array" ref="P86">LET(
    _xlpm.thresholds, XLOOKUP('2. Результаты'!$D86, Sections!$P$3:$P$23, Sections!$Q$3:$S$23),
    XLOOKUP('2. Результаты'!$O86, _xlpm.thresholds, Sections!$Q$2:$S$2, "Ниже базового", -1)
)</f>
        <v>Высокий</v>
      </c>
      <c r="Q86" s="9">
        <v>22.0</v>
      </c>
      <c r="R86" s="9" t="str">
        <f t="array" ref="R86">LET(
    _xlpm.thresholds, XLOOKUP('2. Результаты'!$D86, Sections!$F$3:$F$23, Sections!$G$3:$I$23),
    XLOOKUP('2. Результаты'!$Q86, _xlpm.thresholds, Sections!$G$2:$I$2, "Ниже базового", -1)
)</f>
        <v>Высокий</v>
      </c>
      <c r="S86" s="9">
        <v>39.0</v>
      </c>
      <c r="T86" s="9" t="str">
        <f t="array" ref="T86">LET(
    _xlpm.thresholds, XLOOKUP('2. Результаты'!$D86, Sections!$A$3:$A$23, Sections!$B$3:$D$23),
    XLOOKUP('2. Результаты'!$S86, _xlpm.thresholds, Sections!$B$2:$D$2, "Ниже базового", -1)
)</f>
        <v>Средний</v>
      </c>
      <c r="U86" s="9">
        <v>11.0</v>
      </c>
      <c r="V86" s="9" t="str">
        <f t="array" ref="V86">LET(
    _xlpm.thresholds, XLOOKUP('2. Результаты'!$D86, Sections!$A$27:$A$47, Sections!$B$27:$D$47),
    XLOOKUP('2. Результаты'!$U86, _xlpm.thresholds, Sections!$B$26:$D$26, "Ниже базового", -1)
)</f>
        <v>Средний</v>
      </c>
      <c r="W86" s="9">
        <v>22.0</v>
      </c>
      <c r="X86" s="9" t="str">
        <f t="array" ref="X86">LET(
    _xlpm.thresholds, XLOOKUP('2. Результаты'!$D86, Sections!$K$3:$K$23, Sections!$L$3:$N$23),
    XLOOKUP('2. Результаты'!$W86, _xlpm.thresholds, Sections!$L$2:$N$2, "Ниже базового", -1)
)</f>
        <v>Средний</v>
      </c>
    </row>
    <row r="87" ht="15.75" customHeight="1">
      <c r="A87" s="7">
        <v>5.04006481E8</v>
      </c>
      <c r="B87" s="6" t="s">
        <v>83</v>
      </c>
      <c r="C87" s="6" t="s">
        <v>97</v>
      </c>
      <c r="D87" s="9">
        <v>2.0</v>
      </c>
      <c r="E87" s="9">
        <v>143.0</v>
      </c>
      <c r="F87" s="9">
        <v>197.0</v>
      </c>
      <c r="G87" s="9">
        <v>3.0</v>
      </c>
      <c r="H87" s="9" t="s">
        <v>1465</v>
      </c>
      <c r="I87" s="9">
        <v>23.0</v>
      </c>
      <c r="J87" s="9" t="str">
        <f t="array" ref="J87">LET(
    _xlpm.thresholds, XLOOKUP('2. Результаты'!$D87, Sections!$F$27:$F$47, Sections!$G$27:$I$47),
    XLOOKUP('2. Результаты'!$I87, _xlpm.thresholds, Sections!$G$26:$I$26, "Ниже базового", -1)
)</f>
        <v>Средний</v>
      </c>
      <c r="K87" s="9">
        <v>17.0</v>
      </c>
      <c r="L87" s="9" t="str">
        <f t="array" ref="L87">LET(
    _xlpm.thresholds, XLOOKUP('2. Результаты'!$D87, Sections!$P$27:$P$47, Sections!$Q$27:$S$47),
    XLOOKUP('2. Результаты'!$K87, _xlpm.thresholds, Sections!$Q$26:$S$26, "Ниже базового", -1)
)</f>
        <v>Высокий</v>
      </c>
      <c r="M87" s="9">
        <v>14.0</v>
      </c>
      <c r="N87" s="9" t="str">
        <f t="array" ref="N87">LET(
    _xlpm.thresholds, XLOOKUP('2. Результаты'!$D87, Sections!$K$27:$K$47, Sections!$L$27:$N$47),
    XLOOKUP('2. Результаты'!$M87, _xlpm.thresholds, Sections!$L$26:$N$26, "Ниже базового", -1)
)</f>
        <v>Средний</v>
      </c>
      <c r="O87" s="9">
        <v>18.0</v>
      </c>
      <c r="P87" s="9" t="str">
        <f t="array" ref="P87">LET(
    _xlpm.thresholds, XLOOKUP('2. Результаты'!$D87, Sections!$P$3:$P$23, Sections!$Q$3:$S$23),
    XLOOKUP('2. Результаты'!$O87, _xlpm.thresholds, Sections!$Q$2:$S$2, "Ниже базового", -1)
)</f>
        <v>Средний</v>
      </c>
      <c r="Q87" s="9">
        <v>17.0</v>
      </c>
      <c r="R87" s="9" t="str">
        <f t="array" ref="R87">LET(
    _xlpm.thresholds, XLOOKUP('2. Результаты'!$D87, Sections!$F$3:$F$23, Sections!$G$3:$I$23),
    XLOOKUP('2. Результаты'!$Q87, _xlpm.thresholds, Sections!$G$2:$I$2, "Ниже базового", -1)
)</f>
        <v>Средний</v>
      </c>
      <c r="S87" s="9">
        <v>23.0</v>
      </c>
      <c r="T87" s="9" t="str">
        <f t="array" ref="T87">LET(
    _xlpm.thresholds, XLOOKUP('2. Результаты'!$D87, Sections!$A$3:$A$23, Sections!$B$3:$D$23),
    XLOOKUP('2. Результаты'!$S87, _xlpm.thresholds, Sections!$B$2:$D$2, "Ниже базового", -1)
)</f>
        <v>Средний</v>
      </c>
      <c r="U87" s="9">
        <v>10.0</v>
      </c>
      <c r="V87" s="9" t="str">
        <f t="array" ref="V87">LET(
    _xlpm.thresholds, XLOOKUP('2. Результаты'!$D87, Sections!$A$27:$A$47, Sections!$B$27:$D$47),
    XLOOKUP('2. Результаты'!$U87, _xlpm.thresholds, Sections!$B$26:$D$26, "Ниже базового", -1)
)</f>
        <v>Средний</v>
      </c>
      <c r="W87" s="9">
        <v>21.0</v>
      </c>
      <c r="X87" s="9" t="str">
        <f t="array" ref="X87">LET(
    _xlpm.thresholds, XLOOKUP('2. Результаты'!$D87, Sections!$K$3:$K$23, Sections!$L$3:$N$23),
    XLOOKUP('2. Результаты'!$W87, _xlpm.thresholds, Sections!$L$2:$N$2, "Ниже базового", -1)
)</f>
        <v>Средний</v>
      </c>
    </row>
    <row r="88" ht="15.75" customHeight="1">
      <c r="A88" s="7">
        <v>5.04006957E8</v>
      </c>
      <c r="B88" s="6" t="s">
        <v>83</v>
      </c>
      <c r="C88" s="6" t="s">
        <v>98</v>
      </c>
      <c r="D88" s="9">
        <v>2.0</v>
      </c>
      <c r="E88" s="9">
        <v>146.0</v>
      </c>
      <c r="F88" s="9">
        <v>197.0</v>
      </c>
      <c r="G88" s="9">
        <v>3.0</v>
      </c>
      <c r="H88" s="9" t="s">
        <v>1465</v>
      </c>
      <c r="I88" s="9">
        <v>24.0</v>
      </c>
      <c r="J88" s="9" t="str">
        <f t="array" ref="J88">LET(
    _xlpm.thresholds, XLOOKUP('2. Результаты'!$D88, Sections!$F$27:$F$47, Sections!$G$27:$I$47),
    XLOOKUP('2. Результаты'!$I88, _xlpm.thresholds, Sections!$G$26:$I$26, "Ниже базового", -1)
)</f>
        <v>Средний</v>
      </c>
      <c r="K88" s="9">
        <v>13.0</v>
      </c>
      <c r="L88" s="9" t="str">
        <f t="array" ref="L88">LET(
    _xlpm.thresholds, XLOOKUP('2. Результаты'!$D88, Sections!$P$27:$P$47, Sections!$Q$27:$S$47),
    XLOOKUP('2. Результаты'!$K88, _xlpm.thresholds, Sections!$Q$26:$S$26, "Ниже базового", -1)
)</f>
        <v>Средний</v>
      </c>
      <c r="M88" s="9">
        <v>12.0</v>
      </c>
      <c r="N88" s="9" t="str">
        <f t="array" ref="N88">LET(
    _xlpm.thresholds, XLOOKUP('2. Результаты'!$D88, Sections!$K$27:$K$47, Sections!$L$27:$N$47),
    XLOOKUP('2. Результаты'!$M88, _xlpm.thresholds, Sections!$L$26:$N$26, "Ниже базового", -1)
)</f>
        <v>Базовый</v>
      </c>
      <c r="O88" s="9">
        <v>18.0</v>
      </c>
      <c r="P88" s="9" t="str">
        <f t="array" ref="P88">LET(
    _xlpm.thresholds, XLOOKUP('2. Результаты'!$D88, Sections!$P$3:$P$23, Sections!$Q$3:$S$23),
    XLOOKUP('2. Результаты'!$O88, _xlpm.thresholds, Sections!$Q$2:$S$2, "Ниже базового", -1)
)</f>
        <v>Средний</v>
      </c>
      <c r="Q88" s="9">
        <v>19.0</v>
      </c>
      <c r="R88" s="9" t="str">
        <f t="array" ref="R88">LET(
    _xlpm.thresholds, XLOOKUP('2. Результаты'!$D88, Sections!$F$3:$F$23, Sections!$G$3:$I$23),
    XLOOKUP('2. Результаты'!$Q88, _xlpm.thresholds, Sections!$G$2:$I$2, "Ниже базового", -1)
)</f>
        <v>Средний</v>
      </c>
      <c r="S88" s="9">
        <v>26.0</v>
      </c>
      <c r="T88" s="9" t="str">
        <f t="array" ref="T88">LET(
    _xlpm.thresholds, XLOOKUP('2. Результаты'!$D88, Sections!$A$3:$A$23, Sections!$B$3:$D$23),
    XLOOKUP('2. Результаты'!$S88, _xlpm.thresholds, Sections!$B$2:$D$2, "Ниже базового", -1)
)</f>
        <v>Средний</v>
      </c>
      <c r="U88" s="9">
        <v>11.0</v>
      </c>
      <c r="V88" s="9" t="str">
        <f t="array" ref="V88">LET(
    _xlpm.thresholds, XLOOKUP('2. Результаты'!$D88, Sections!$A$27:$A$47, Sections!$B$27:$D$47),
    XLOOKUP('2. Результаты'!$U88, _xlpm.thresholds, Sections!$B$26:$D$26, "Ниже базового", -1)
)</f>
        <v>Средний</v>
      </c>
      <c r="W88" s="9">
        <v>23.0</v>
      </c>
      <c r="X88" s="9" t="str">
        <f t="array" ref="X88">LET(
    _xlpm.thresholds, XLOOKUP('2. Результаты'!$D88, Sections!$K$3:$K$23, Sections!$L$3:$N$23),
    XLOOKUP('2. Результаты'!$W88, _xlpm.thresholds, Sections!$L$2:$N$2, "Ниже базового", -1)
)</f>
        <v>Средний</v>
      </c>
    </row>
    <row r="89" ht="15.75" customHeight="1">
      <c r="A89" s="7">
        <v>5.04006227E8</v>
      </c>
      <c r="B89" s="6" t="s">
        <v>83</v>
      </c>
      <c r="C89" s="6" t="s">
        <v>99</v>
      </c>
      <c r="D89" s="9">
        <v>2.0</v>
      </c>
      <c r="E89" s="9">
        <v>142.0</v>
      </c>
      <c r="F89" s="9">
        <v>197.0</v>
      </c>
      <c r="G89" s="9">
        <v>3.0</v>
      </c>
      <c r="H89" s="9" t="s">
        <v>1465</v>
      </c>
      <c r="I89" s="9">
        <v>24.0</v>
      </c>
      <c r="J89" s="9" t="str">
        <f t="array" ref="J89">LET(
    _xlpm.thresholds, XLOOKUP('2. Результаты'!$D89, Sections!$F$27:$F$47, Sections!$G$27:$I$47),
    XLOOKUP('2. Результаты'!$I89, _xlpm.thresholds, Sections!$G$26:$I$26, "Ниже базового", -1)
)</f>
        <v>Средний</v>
      </c>
      <c r="K89" s="9">
        <v>14.0</v>
      </c>
      <c r="L89" s="9" t="str">
        <f t="array" ref="L89">LET(
    _xlpm.thresholds, XLOOKUP('2. Результаты'!$D89, Sections!$P$27:$P$47, Sections!$Q$27:$S$47),
    XLOOKUP('2. Результаты'!$K89, _xlpm.thresholds, Sections!$Q$26:$S$26, "Ниже базового", -1)
)</f>
        <v>Средний</v>
      </c>
      <c r="M89" s="9">
        <v>12.0</v>
      </c>
      <c r="N89" s="9" t="str">
        <f t="array" ref="N89">LET(
    _xlpm.thresholds, XLOOKUP('2. Результаты'!$D89, Sections!$K$27:$K$47, Sections!$L$27:$N$47),
    XLOOKUP('2. Результаты'!$M89, _xlpm.thresholds, Sections!$L$26:$N$26, "Ниже базового", -1)
)</f>
        <v>Базовый</v>
      </c>
      <c r="O89" s="9">
        <v>18.0</v>
      </c>
      <c r="P89" s="9" t="str">
        <f t="array" ref="P89">LET(
    _xlpm.thresholds, XLOOKUP('2. Результаты'!$D89, Sections!$P$3:$P$23, Sections!$Q$3:$S$23),
    XLOOKUP('2. Результаты'!$O89, _xlpm.thresholds, Sections!$Q$2:$S$2, "Ниже базового", -1)
)</f>
        <v>Средний</v>
      </c>
      <c r="Q89" s="9">
        <v>16.0</v>
      </c>
      <c r="R89" s="9" t="str">
        <f t="array" ref="R89">LET(
    _xlpm.thresholds, XLOOKUP('2. Результаты'!$D89, Sections!$F$3:$F$23, Sections!$G$3:$I$23),
    XLOOKUP('2. Результаты'!$Q89, _xlpm.thresholds, Sections!$G$2:$I$2, "Ниже базового", -1)
)</f>
        <v>Средний</v>
      </c>
      <c r="S89" s="9">
        <v>24.0</v>
      </c>
      <c r="T89" s="9" t="str">
        <f t="array" ref="T89">LET(
    _xlpm.thresholds, XLOOKUP('2. Результаты'!$D89, Sections!$A$3:$A$23, Sections!$B$3:$D$23),
    XLOOKUP('2. Результаты'!$S89, _xlpm.thresholds, Sections!$B$2:$D$2, "Ниже базового", -1)
)</f>
        <v>Средний</v>
      </c>
      <c r="U89" s="9">
        <v>11.0</v>
      </c>
      <c r="V89" s="9" t="str">
        <f t="array" ref="V89">LET(
    _xlpm.thresholds, XLOOKUP('2. Результаты'!$D89, Sections!$A$27:$A$47, Sections!$B$27:$D$47),
    XLOOKUP('2. Результаты'!$U89, _xlpm.thresholds, Sections!$B$26:$D$26, "Ниже базового", -1)
)</f>
        <v>Средний</v>
      </c>
      <c r="W89" s="9">
        <v>23.0</v>
      </c>
      <c r="X89" s="9" t="str">
        <f t="array" ref="X89">LET(
    _xlpm.thresholds, XLOOKUP('2. Результаты'!$D89, Sections!$K$3:$K$23, Sections!$L$3:$N$23),
    XLOOKUP('2. Результаты'!$W89, _xlpm.thresholds, Sections!$L$2:$N$2, "Ниже базового", -1)
)</f>
        <v>Средний</v>
      </c>
    </row>
    <row r="90" ht="15.75" customHeight="1">
      <c r="A90" s="7">
        <v>5.04007132E8</v>
      </c>
      <c r="B90" s="6" t="s">
        <v>83</v>
      </c>
      <c r="C90" s="6" t="s">
        <v>100</v>
      </c>
      <c r="D90" s="9">
        <v>5.0</v>
      </c>
      <c r="E90" s="9">
        <v>183.0</v>
      </c>
      <c r="F90" s="9">
        <v>208.0</v>
      </c>
      <c r="G90" s="9">
        <v>4.0</v>
      </c>
      <c r="H90" s="9" t="s">
        <v>1466</v>
      </c>
      <c r="I90" s="9">
        <v>26.0</v>
      </c>
      <c r="J90" s="9" t="str">
        <f t="array" ref="J90">LET(
    _xlpm.thresholds, XLOOKUP('2. Результаты'!$D90, Sections!$F$27:$F$47, Sections!$G$27:$I$47),
    XLOOKUP('2. Результаты'!$I90, _xlpm.thresholds, Sections!$G$26:$I$26, "Ниже базового", -1)
)</f>
        <v>Средний</v>
      </c>
      <c r="K90" s="9">
        <v>17.0</v>
      </c>
      <c r="L90" s="9" t="str">
        <f t="array" ref="L90">LET(
    _xlpm.thresholds, XLOOKUP('2. Результаты'!$D90, Sections!$P$27:$P$47, Sections!$Q$27:$S$47),
    XLOOKUP('2. Результаты'!$K90, _xlpm.thresholds, Sections!$Q$26:$S$26, "Ниже базового", -1)
)</f>
        <v>Высокий</v>
      </c>
      <c r="M90" s="9">
        <v>15.0</v>
      </c>
      <c r="N90" s="9" t="str">
        <f t="array" ref="N90">LET(
    _xlpm.thresholds, XLOOKUP('2. Результаты'!$D90, Sections!$K$27:$K$47, Sections!$L$27:$N$47),
    XLOOKUP('2. Результаты'!$M90, _xlpm.thresholds, Sections!$L$26:$N$26, "Ниже базового", -1)
)</f>
        <v>Средний</v>
      </c>
      <c r="O90" s="9">
        <v>22.0</v>
      </c>
      <c r="P90" s="9" t="str">
        <f t="array" ref="P90">LET(
    _xlpm.thresholds, XLOOKUP('2. Результаты'!$D90, Sections!$P$3:$P$23, Sections!$Q$3:$S$23),
    XLOOKUP('2. Результаты'!$O90, _xlpm.thresholds, Sections!$Q$2:$S$2, "Ниже базового", -1)
)</f>
        <v>Высокий</v>
      </c>
      <c r="Q90" s="9">
        <v>20.0</v>
      </c>
      <c r="R90" s="9" t="str">
        <f t="array" ref="R90">LET(
    _xlpm.thresholds, XLOOKUP('2. Результаты'!$D90, Sections!$F$3:$F$23, Sections!$G$3:$I$23),
    XLOOKUP('2. Результаты'!$Q90, _xlpm.thresholds, Sections!$G$2:$I$2, "Ниже базового", -1)
)</f>
        <v>Средний</v>
      </c>
      <c r="S90" s="9">
        <v>45.0</v>
      </c>
      <c r="T90" s="9" t="str">
        <f t="array" ref="T90">LET(
    _xlpm.thresholds, XLOOKUP('2. Результаты'!$D90, Sections!$A$3:$A$23, Sections!$B$3:$D$23),
    XLOOKUP('2. Результаты'!$S90, _xlpm.thresholds, Sections!$B$2:$D$2, "Ниже базового", -1)
)</f>
        <v>Высокий</v>
      </c>
      <c r="U90" s="9">
        <v>11.0</v>
      </c>
      <c r="V90" s="9" t="str">
        <f t="array" ref="V90">LET(
    _xlpm.thresholds, XLOOKUP('2. Результаты'!$D90, Sections!$A$27:$A$47, Sections!$B$27:$D$47),
    XLOOKUP('2. Результаты'!$U90, _xlpm.thresholds, Sections!$B$26:$D$26, "Ниже базового", -1)
)</f>
        <v>Средний</v>
      </c>
      <c r="W90" s="9">
        <v>27.0</v>
      </c>
      <c r="X90" s="9" t="str">
        <f t="array" ref="X90">LET(
    _xlpm.thresholds, XLOOKUP('2. Результаты'!$D90, Sections!$K$3:$K$23, Sections!$L$3:$N$23),
    XLOOKUP('2. Результаты'!$W90, _xlpm.thresholds, Sections!$L$2:$N$2, "Ниже базового", -1)
)</f>
        <v>Высокий</v>
      </c>
    </row>
    <row r="91" ht="15.75" customHeight="1">
      <c r="A91" s="7">
        <v>5.04008489E8</v>
      </c>
      <c r="B91" s="6" t="s">
        <v>83</v>
      </c>
      <c r="C91" s="6" t="s">
        <v>101</v>
      </c>
      <c r="D91" s="9">
        <v>1.0</v>
      </c>
      <c r="E91" s="9">
        <v>177.0</v>
      </c>
      <c r="F91" s="9">
        <v>213.0</v>
      </c>
      <c r="G91" s="9">
        <v>4.0</v>
      </c>
      <c r="H91" s="9" t="s">
        <v>1466</v>
      </c>
      <c r="I91" s="9">
        <v>23.0</v>
      </c>
      <c r="J91" s="9" t="str">
        <f t="array" ref="J91">LET(
    _xlpm.thresholds, XLOOKUP('2. Результаты'!$D91, Sections!$F$27:$F$47, Sections!$G$27:$I$47),
    XLOOKUP('2. Результаты'!$I91, _xlpm.thresholds, Sections!$G$26:$I$26, "Ниже базового", -1)
)</f>
        <v>Средний</v>
      </c>
      <c r="K91" s="9">
        <v>18.0</v>
      </c>
      <c r="L91" s="9" t="str">
        <f t="array" ref="L91">LET(
    _xlpm.thresholds, XLOOKUP('2. Результаты'!$D91, Sections!$P$27:$P$47, Sections!$Q$27:$S$47),
    XLOOKUP('2. Результаты'!$K91, _xlpm.thresholds, Sections!$Q$26:$S$26, "Ниже базового", -1)
)</f>
        <v>Высокий</v>
      </c>
      <c r="M91" s="9">
        <v>14.0</v>
      </c>
      <c r="N91" s="9" t="str">
        <f t="array" ref="N91">LET(
    _xlpm.thresholds, XLOOKUP('2. Результаты'!$D91, Sections!$K$27:$K$47, Sections!$L$27:$N$47),
    XLOOKUP('2. Результаты'!$M91, _xlpm.thresholds, Sections!$L$26:$N$26, "Ниже базового", -1)
)</f>
        <v>Средний</v>
      </c>
      <c r="O91" s="9">
        <v>20.0</v>
      </c>
      <c r="P91" s="9" t="str">
        <f t="array" ref="P91">LET(
    _xlpm.thresholds, XLOOKUP('2. Результаты'!$D91, Sections!$P$3:$P$23, Sections!$Q$3:$S$23),
    XLOOKUP('2. Результаты'!$O91, _xlpm.thresholds, Sections!$Q$2:$S$2, "Ниже базового", -1)
)</f>
        <v>Высокий</v>
      </c>
      <c r="Q91" s="9">
        <v>22.0</v>
      </c>
      <c r="R91" s="9" t="str">
        <f t="array" ref="R91">LET(
    _xlpm.thresholds, XLOOKUP('2. Результаты'!$D91, Sections!$F$3:$F$23, Sections!$G$3:$I$23),
    XLOOKUP('2. Результаты'!$Q91, _xlpm.thresholds, Sections!$G$2:$I$2, "Ниже базового", -1)
)</f>
        <v>Высокий</v>
      </c>
      <c r="S91" s="9">
        <v>44.0</v>
      </c>
      <c r="T91" s="9" t="str">
        <f t="array" ref="T91">LET(
    _xlpm.thresholds, XLOOKUP('2. Результаты'!$D91, Sections!$A$3:$A$23, Sections!$B$3:$D$23),
    XLOOKUP('2. Результаты'!$S91, _xlpm.thresholds, Sections!$B$2:$D$2, "Ниже базового", -1)
)</f>
        <v>Высокий</v>
      </c>
      <c r="U91" s="9">
        <v>14.0</v>
      </c>
      <c r="V91" s="9" t="str">
        <f t="array" ref="V91">LET(
    _xlpm.thresholds, XLOOKUP('2. Результаты'!$D91, Sections!$A$27:$A$47, Sections!$B$27:$D$47),
    XLOOKUP('2. Результаты'!$U91, _xlpm.thresholds, Sections!$B$26:$D$26, "Ниже базового", -1)
)</f>
        <v>Высокий</v>
      </c>
      <c r="W91" s="9">
        <v>22.0</v>
      </c>
      <c r="X91" s="9" t="str">
        <f t="array" ref="X91">LET(
    _xlpm.thresholds, XLOOKUP('2. Результаты'!$D91, Sections!$K$3:$K$23, Sections!$L$3:$N$23),
    XLOOKUP('2. Результаты'!$W91, _xlpm.thresholds, Sections!$L$2:$N$2, "Ниже базового", -1)
)</f>
        <v>Средний</v>
      </c>
    </row>
    <row r="92" ht="15.75" customHeight="1">
      <c r="A92" s="7">
        <v>5.0400621E8</v>
      </c>
      <c r="B92" s="6" t="s">
        <v>83</v>
      </c>
      <c r="C92" s="6" t="s">
        <v>102</v>
      </c>
      <c r="D92" s="9">
        <v>2.0</v>
      </c>
      <c r="E92" s="9">
        <v>69.0</v>
      </c>
      <c r="F92" s="9">
        <v>197.0</v>
      </c>
      <c r="G92" s="9">
        <v>1.0</v>
      </c>
      <c r="H92" s="9" t="s">
        <v>1468</v>
      </c>
      <c r="I92" s="9">
        <v>14.0</v>
      </c>
      <c r="J92" s="9" t="str">
        <f t="array" ref="J92">LET(
    _xlpm.thresholds, XLOOKUP('2. Результаты'!$D92, Sections!$F$27:$F$47, Sections!$G$27:$I$47),
    XLOOKUP('2. Результаты'!$I92, _xlpm.thresholds, Sections!$G$26:$I$26, "Ниже базового", -1)
)</f>
        <v>Базовый</v>
      </c>
      <c r="K92" s="9">
        <v>9.0</v>
      </c>
      <c r="L92" s="9" t="str">
        <f t="array" ref="L92">LET(
    _xlpm.thresholds, XLOOKUP('2. Результаты'!$D92, Sections!$P$27:$P$47, Sections!$Q$27:$S$47),
    XLOOKUP('2. Результаты'!$K92, _xlpm.thresholds, Sections!$Q$26:$S$26, "Ниже базового", -1)
)</f>
        <v>Базовый</v>
      </c>
      <c r="M92" s="9">
        <v>0.0</v>
      </c>
      <c r="N92" s="9" t="str">
        <f t="array" ref="N92">LET(
    _xlpm.thresholds, XLOOKUP('2. Результаты'!$D92, Sections!$K$27:$K$47, Sections!$L$27:$N$47),
    XLOOKUP('2. Результаты'!$M92, _xlpm.thresholds, Sections!$L$26:$N$26, "Ниже базового", -1)
)</f>
        <v>Ниже базового</v>
      </c>
      <c r="O92" s="9">
        <v>14.0</v>
      </c>
      <c r="P92" s="9" t="str">
        <f t="array" ref="P92">LET(
    _xlpm.thresholds, XLOOKUP('2. Результаты'!$D92, Sections!$P$3:$P$23, Sections!$Q$3:$S$23),
    XLOOKUP('2. Результаты'!$O92, _xlpm.thresholds, Sections!$Q$2:$S$2, "Ниже базового", -1)
)</f>
        <v>Базовый</v>
      </c>
      <c r="Q92" s="9">
        <v>12.0</v>
      </c>
      <c r="R92" s="9" t="str">
        <f t="array" ref="R92">LET(
    _xlpm.thresholds, XLOOKUP('2. Результаты'!$D92, Sections!$F$3:$F$23, Sections!$G$3:$I$23),
    XLOOKUP('2. Результаты'!$Q92, _xlpm.thresholds, Sections!$G$2:$I$2, "Ниже базового", -1)
)</f>
        <v>Базовый</v>
      </c>
      <c r="S92" s="9">
        <v>0.0</v>
      </c>
      <c r="T92" s="9" t="str">
        <f t="array" ref="T92">LET(
    _xlpm.thresholds, XLOOKUP('2. Результаты'!$D92, Sections!$A$3:$A$23, Sections!$B$3:$D$23),
    XLOOKUP('2. Результаты'!$S92, _xlpm.thresholds, Sections!$B$2:$D$2, "Ниже базового", -1)
)</f>
        <v>Ниже базового</v>
      </c>
      <c r="U92" s="9">
        <v>8.0</v>
      </c>
      <c r="V92" s="9" t="str">
        <f t="array" ref="V92">LET(
    _xlpm.thresholds, XLOOKUP('2. Результаты'!$D92, Sections!$A$27:$A$47, Sections!$B$27:$D$47),
    XLOOKUP('2. Результаты'!$U92, _xlpm.thresholds, Sections!$B$26:$D$26, "Ниже базового", -1)
)</f>
        <v>Средний</v>
      </c>
      <c r="W92" s="9">
        <v>12.0</v>
      </c>
      <c r="X92" s="9" t="str">
        <f t="array" ref="X92">LET(
    _xlpm.thresholds, XLOOKUP('2. Результаты'!$D92, Sections!$K$3:$K$23, Sections!$L$3:$N$23),
    XLOOKUP('2. Результаты'!$W92, _xlpm.thresholds, Sections!$L$2:$N$2, "Ниже базового", -1)
)</f>
        <v>Базовый</v>
      </c>
    </row>
    <row r="93" ht="15.75" customHeight="1">
      <c r="A93" s="7">
        <v>5.04006516E8</v>
      </c>
      <c r="B93" s="6" t="s">
        <v>83</v>
      </c>
      <c r="C93" s="6" t="s">
        <v>103</v>
      </c>
      <c r="D93" s="9">
        <v>6.0</v>
      </c>
      <c r="E93" s="9">
        <v>147.0</v>
      </c>
      <c r="F93" s="9">
        <v>192.0</v>
      </c>
      <c r="G93" s="9">
        <v>3.0</v>
      </c>
      <c r="H93" s="9" t="s">
        <v>1465</v>
      </c>
      <c r="I93" s="9">
        <v>22.0</v>
      </c>
      <c r="J93" s="9" t="str">
        <f t="array" ref="J93">LET(
    _xlpm.thresholds, XLOOKUP('2. Результаты'!$D93, Sections!$F$27:$F$47, Sections!$G$27:$I$47),
    XLOOKUP('2. Результаты'!$I93, _xlpm.thresholds, Sections!$G$26:$I$26, "Ниже базового", -1)
)</f>
        <v>Средний</v>
      </c>
      <c r="K93" s="9">
        <v>18.0</v>
      </c>
      <c r="L93" s="9" t="str">
        <f t="array" ref="L93">LET(
    _xlpm.thresholds, XLOOKUP('2. Результаты'!$D93, Sections!$P$27:$P$47, Sections!$Q$27:$S$47),
    XLOOKUP('2. Результаты'!$K93, _xlpm.thresholds, Sections!$Q$26:$S$26, "Ниже базового", -1)
)</f>
        <v>Высокий</v>
      </c>
      <c r="M93" s="9">
        <v>14.0</v>
      </c>
      <c r="N93" s="9" t="str">
        <f t="array" ref="N93">LET(
    _xlpm.thresholds, XLOOKUP('2. Результаты'!$D93, Sections!$K$27:$K$47, Sections!$L$27:$N$47),
    XLOOKUP('2. Результаты'!$M93, _xlpm.thresholds, Sections!$L$26:$N$26, "Ниже базового", -1)
)</f>
        <v>Средний</v>
      </c>
      <c r="O93" s="9">
        <v>16.0</v>
      </c>
      <c r="P93" s="9" t="str">
        <f t="array" ref="P93">LET(
    _xlpm.thresholds, XLOOKUP('2. Результаты'!$D93, Sections!$P$3:$P$23, Sections!$Q$3:$S$23),
    XLOOKUP('2. Результаты'!$O93, _xlpm.thresholds, Sections!$Q$2:$S$2, "Ниже базового", -1)
)</f>
        <v>Средний</v>
      </c>
      <c r="Q93" s="9">
        <v>16.0</v>
      </c>
      <c r="R93" s="9" t="str">
        <f t="array" ref="R93">LET(
    _xlpm.thresholds, XLOOKUP('2. Результаты'!$D93, Sections!$F$3:$F$23, Sections!$G$3:$I$23),
    XLOOKUP('2. Результаты'!$Q93, _xlpm.thresholds, Sections!$G$2:$I$2, "Ниже базового", -1)
)</f>
        <v>Средний</v>
      </c>
      <c r="S93" s="9">
        <v>27.0</v>
      </c>
      <c r="T93" s="9" t="str">
        <f t="array" ref="T93">LET(
    _xlpm.thresholds, XLOOKUP('2. Результаты'!$D93, Sections!$A$3:$A$23, Sections!$B$3:$D$23),
    XLOOKUP('2. Результаты'!$S93, _xlpm.thresholds, Sections!$B$2:$D$2, "Ниже базового", -1)
)</f>
        <v>Средний</v>
      </c>
      <c r="U93" s="9">
        <v>12.0</v>
      </c>
      <c r="V93" s="9" t="str">
        <f t="array" ref="V93">LET(
    _xlpm.thresholds, XLOOKUP('2. Результаты'!$D93, Sections!$A$27:$A$47, Sections!$B$27:$D$47),
    XLOOKUP('2. Результаты'!$U93, _xlpm.thresholds, Sections!$B$26:$D$26, "Ниже базового", -1)
)</f>
        <v>Высокий</v>
      </c>
      <c r="W93" s="9">
        <v>22.0</v>
      </c>
      <c r="X93" s="9" t="str">
        <f t="array" ref="X93">LET(
    _xlpm.thresholds, XLOOKUP('2. Результаты'!$D93, Sections!$K$3:$K$23, Sections!$L$3:$N$23),
    XLOOKUP('2. Результаты'!$W93, _xlpm.thresholds, Sections!$L$2:$N$2, "Ниже базового", -1)
)</f>
        <v>Средний</v>
      </c>
    </row>
    <row r="94" ht="15.75" customHeight="1">
      <c r="A94" s="7">
        <v>5.05002842E8</v>
      </c>
      <c r="B94" s="6" t="s">
        <v>104</v>
      </c>
      <c r="C94" s="6" t="s">
        <v>105</v>
      </c>
      <c r="D94" s="9">
        <v>1.0</v>
      </c>
      <c r="E94" s="9">
        <v>170.0</v>
      </c>
      <c r="F94" s="9">
        <v>213.0</v>
      </c>
      <c r="G94" s="9">
        <v>3.0</v>
      </c>
      <c r="H94" s="9" t="s">
        <v>1465</v>
      </c>
      <c r="I94" s="9">
        <v>24.0</v>
      </c>
      <c r="J94" s="9" t="str">
        <f t="array" ref="J94">LET(
    _xlpm.thresholds, XLOOKUP('2. Результаты'!$D94, Sections!$F$27:$F$47, Sections!$G$27:$I$47),
    XLOOKUP('2. Результаты'!$I94, _xlpm.thresholds, Sections!$G$26:$I$26, "Ниже базового", -1)
)</f>
        <v>Средний</v>
      </c>
      <c r="K94" s="9">
        <v>19.0</v>
      </c>
      <c r="L94" s="9" t="str">
        <f t="array" ref="L94">LET(
    _xlpm.thresholds, XLOOKUP('2. Результаты'!$D94, Sections!$P$27:$P$47, Sections!$Q$27:$S$47),
    XLOOKUP('2. Результаты'!$K94, _xlpm.thresholds, Sections!$Q$26:$S$26, "Ниже базового", -1)
)</f>
        <v>Высокий</v>
      </c>
      <c r="M94" s="9">
        <v>15.0</v>
      </c>
      <c r="N94" s="9" t="str">
        <f t="array" ref="N94">LET(
    _xlpm.thresholds, XLOOKUP('2. Результаты'!$D94, Sections!$K$27:$K$47, Sections!$L$27:$N$47),
    XLOOKUP('2. Результаты'!$M94, _xlpm.thresholds, Sections!$L$26:$N$26, "Ниже базового", -1)
)</f>
        <v>Средний</v>
      </c>
      <c r="O94" s="9">
        <v>17.0</v>
      </c>
      <c r="P94" s="9" t="str">
        <f t="array" ref="P94">LET(
    _xlpm.thresholds, XLOOKUP('2. Результаты'!$D94, Sections!$P$3:$P$23, Sections!$Q$3:$S$23),
    XLOOKUP('2. Результаты'!$O94, _xlpm.thresholds, Sections!$Q$2:$S$2, "Ниже базового", -1)
)</f>
        <v>Средний</v>
      </c>
      <c r="Q94" s="9">
        <v>19.0</v>
      </c>
      <c r="R94" s="9" t="str">
        <f t="array" ref="R94">LET(
    _xlpm.thresholds, XLOOKUP('2. Результаты'!$D94, Sections!$F$3:$F$23, Sections!$G$3:$I$23),
    XLOOKUP('2. Результаты'!$Q94, _xlpm.thresholds, Sections!$G$2:$I$2, "Ниже базового", -1)
)</f>
        <v>Средний</v>
      </c>
      <c r="S94" s="9">
        <v>38.0</v>
      </c>
      <c r="T94" s="9" t="str">
        <f t="array" ref="T94">LET(
    _xlpm.thresholds, XLOOKUP('2. Результаты'!$D94, Sections!$A$3:$A$23, Sections!$B$3:$D$23),
    XLOOKUP('2. Результаты'!$S94, _xlpm.thresholds, Sections!$B$2:$D$2, "Ниже базового", -1)
)</f>
        <v>Средний</v>
      </c>
      <c r="U94" s="9">
        <v>13.0</v>
      </c>
      <c r="V94" s="9" t="str">
        <f t="array" ref="V94">LET(
    _xlpm.thresholds, XLOOKUP('2. Результаты'!$D94, Sections!$A$27:$A$47, Sections!$B$27:$D$47),
    XLOOKUP('2. Результаты'!$U94, _xlpm.thresholds, Sections!$B$26:$D$26, "Ниже базового", -1)
)</f>
        <v>Высокий</v>
      </c>
      <c r="W94" s="9">
        <v>25.0</v>
      </c>
      <c r="X94" s="9" t="str">
        <f t="array" ref="X94">LET(
    _xlpm.thresholds, XLOOKUP('2. Результаты'!$D94, Sections!$K$3:$K$23, Sections!$L$3:$N$23),
    XLOOKUP('2. Результаты'!$W94, _xlpm.thresholds, Sections!$L$2:$N$2, "Ниже базового", -1)
)</f>
        <v>Высокий</v>
      </c>
    </row>
    <row r="95" ht="15.75" customHeight="1">
      <c r="A95" s="7">
        <v>5.05002803E8</v>
      </c>
      <c r="B95" s="6" t="s">
        <v>104</v>
      </c>
      <c r="C95" s="6" t="s">
        <v>106</v>
      </c>
      <c r="D95" s="9">
        <v>1.0</v>
      </c>
      <c r="E95" s="9">
        <v>125.0</v>
      </c>
      <c r="F95" s="9">
        <v>213.0</v>
      </c>
      <c r="G95" s="9">
        <v>2.0</v>
      </c>
      <c r="H95" s="9" t="s">
        <v>1467</v>
      </c>
      <c r="I95" s="9">
        <v>21.0</v>
      </c>
      <c r="J95" s="9" t="str">
        <f t="array" ref="J95">LET(
    _xlpm.thresholds, XLOOKUP('2. Результаты'!$D95, Sections!$F$27:$F$47, Sections!$G$27:$I$47),
    XLOOKUP('2. Результаты'!$I95, _xlpm.thresholds, Sections!$G$26:$I$26, "Ниже базового", -1)
)</f>
        <v>Средний</v>
      </c>
      <c r="K95" s="9">
        <v>14.0</v>
      </c>
      <c r="L95" s="9" t="str">
        <f t="array" ref="L95">LET(
    _xlpm.thresholds, XLOOKUP('2. Результаты'!$D95, Sections!$P$27:$P$47, Sections!$Q$27:$S$47),
    XLOOKUP('2. Результаты'!$K95, _xlpm.thresholds, Sections!$Q$26:$S$26, "Ниже базового", -1)
)</f>
        <v>Средний</v>
      </c>
      <c r="M95" s="9">
        <v>11.0</v>
      </c>
      <c r="N95" s="9" t="str">
        <f t="array" ref="N95">LET(
    _xlpm.thresholds, XLOOKUP('2. Результаты'!$D95, Sections!$K$27:$K$47, Sections!$L$27:$N$47),
    XLOOKUP('2. Результаты'!$M95, _xlpm.thresholds, Sections!$L$26:$N$26, "Ниже базового", -1)
)</f>
        <v>Базовый</v>
      </c>
      <c r="O95" s="9">
        <v>17.0</v>
      </c>
      <c r="P95" s="9" t="str">
        <f t="array" ref="P95">LET(
    _xlpm.thresholds, XLOOKUP('2. Результаты'!$D95, Sections!$P$3:$P$23, Sections!$Q$3:$S$23),
    XLOOKUP('2. Результаты'!$O95, _xlpm.thresholds, Sections!$Q$2:$S$2, "Ниже базового", -1)
)</f>
        <v>Средний</v>
      </c>
      <c r="Q95" s="9">
        <v>16.0</v>
      </c>
      <c r="R95" s="9" t="str">
        <f t="array" ref="R95">LET(
    _xlpm.thresholds, XLOOKUP('2. Результаты'!$D95, Sections!$F$3:$F$23, Sections!$G$3:$I$23),
    XLOOKUP('2. Результаты'!$Q95, _xlpm.thresholds, Sections!$G$2:$I$2, "Ниже базового", -1)
)</f>
        <v>Средний</v>
      </c>
      <c r="S95" s="9">
        <v>19.0</v>
      </c>
      <c r="T95" s="9" t="str">
        <f t="array" ref="T95">LET(
    _xlpm.thresholds, XLOOKUP('2. Результаты'!$D95, Sections!$A$3:$A$23, Sections!$B$3:$D$23),
    XLOOKUP('2. Результаты'!$S95, _xlpm.thresholds, Sections!$B$2:$D$2, "Ниже базового", -1)
)</f>
        <v>Базовый</v>
      </c>
      <c r="U95" s="9">
        <v>13.0</v>
      </c>
      <c r="V95" s="9" t="str">
        <f t="array" ref="V95">LET(
    _xlpm.thresholds, XLOOKUP('2. Результаты'!$D95, Sections!$A$27:$A$47, Sections!$B$27:$D$47),
    XLOOKUP('2. Результаты'!$U95, _xlpm.thresholds, Sections!$B$26:$D$26, "Ниже базового", -1)
)</f>
        <v>Высокий</v>
      </c>
      <c r="W95" s="9">
        <v>14.0</v>
      </c>
      <c r="X95" s="9" t="str">
        <f t="array" ref="X95">LET(
    _xlpm.thresholds, XLOOKUP('2. Результаты'!$D95, Sections!$K$3:$K$23, Sections!$L$3:$N$23),
    XLOOKUP('2. Результаты'!$W95, _xlpm.thresholds, Sections!$L$2:$N$2, "Ниже базового", -1)
)</f>
        <v>Базовый</v>
      </c>
    </row>
    <row r="96" ht="15.75" customHeight="1">
      <c r="A96" s="7">
        <v>5.0500281E8</v>
      </c>
      <c r="B96" s="6" t="s">
        <v>104</v>
      </c>
      <c r="C96" s="6" t="s">
        <v>107</v>
      </c>
      <c r="D96" s="9">
        <v>1.0</v>
      </c>
      <c r="E96" s="9">
        <v>176.0</v>
      </c>
      <c r="F96" s="9">
        <v>213.0</v>
      </c>
      <c r="G96" s="9">
        <v>4.0</v>
      </c>
      <c r="H96" s="9" t="s">
        <v>1466</v>
      </c>
      <c r="I96" s="9">
        <v>27.0</v>
      </c>
      <c r="J96" s="9" t="str">
        <f t="array" ref="J96">LET(
    _xlpm.thresholds, XLOOKUP('2. Результаты'!$D96, Sections!$F$27:$F$47, Sections!$G$27:$I$47),
    XLOOKUP('2. Результаты'!$I96, _xlpm.thresholds, Sections!$G$26:$I$26, "Ниже базового", -1)
)</f>
        <v>Высокий</v>
      </c>
      <c r="K96" s="9">
        <v>14.0</v>
      </c>
      <c r="L96" s="9" t="str">
        <f t="array" ref="L96">LET(
    _xlpm.thresholds, XLOOKUP('2. Результаты'!$D96, Sections!$P$27:$P$47, Sections!$Q$27:$S$47),
    XLOOKUP('2. Результаты'!$K96, _xlpm.thresholds, Sections!$Q$26:$S$26, "Ниже базового", -1)
)</f>
        <v>Средний</v>
      </c>
      <c r="M96" s="9">
        <v>16.0</v>
      </c>
      <c r="N96" s="9" t="str">
        <f t="array" ref="N96">LET(
    _xlpm.thresholds, XLOOKUP('2. Результаты'!$D96, Sections!$K$27:$K$47, Sections!$L$27:$N$47),
    XLOOKUP('2. Результаты'!$M96, _xlpm.thresholds, Sections!$L$26:$N$26, "Ниже базового", -1)
)</f>
        <v>Средний</v>
      </c>
      <c r="O96" s="9">
        <v>22.0</v>
      </c>
      <c r="P96" s="9" t="str">
        <f t="array" ref="P96">LET(
    _xlpm.thresholds, XLOOKUP('2. Результаты'!$D96, Sections!$P$3:$P$23, Sections!$Q$3:$S$23),
    XLOOKUP('2. Результаты'!$O96, _xlpm.thresholds, Sections!$Q$2:$S$2, "Ниже базового", -1)
)</f>
        <v>Высокий</v>
      </c>
      <c r="Q96" s="9">
        <v>21.0</v>
      </c>
      <c r="R96" s="9" t="str">
        <f t="array" ref="R96">LET(
    _xlpm.thresholds, XLOOKUP('2. Результаты'!$D96, Sections!$F$3:$F$23, Sections!$G$3:$I$23),
    XLOOKUP('2. Результаты'!$Q96, _xlpm.thresholds, Sections!$G$2:$I$2, "Ниже базового", -1)
)</f>
        <v>Высокий</v>
      </c>
      <c r="S96" s="9">
        <v>38.0</v>
      </c>
      <c r="T96" s="9" t="str">
        <f t="array" ref="T96">LET(
    _xlpm.thresholds, XLOOKUP('2. Результаты'!$D96, Sections!$A$3:$A$23, Sections!$B$3:$D$23),
    XLOOKUP('2. Результаты'!$S96, _xlpm.thresholds, Sections!$B$2:$D$2, "Ниже базового", -1)
)</f>
        <v>Средний</v>
      </c>
      <c r="U96" s="9">
        <v>12.0</v>
      </c>
      <c r="V96" s="9" t="str">
        <f t="array" ref="V96">LET(
    _xlpm.thresholds, XLOOKUP('2. Результаты'!$D96, Sections!$A$27:$A$47, Sections!$B$27:$D$47),
    XLOOKUP('2. Результаты'!$U96, _xlpm.thresholds, Sections!$B$26:$D$26, "Ниже базового", -1)
)</f>
        <v>Высокий</v>
      </c>
      <c r="W96" s="9">
        <v>26.0</v>
      </c>
      <c r="X96" s="9" t="str">
        <f t="array" ref="X96">LET(
    _xlpm.thresholds, XLOOKUP('2. Результаты'!$D96, Sections!$K$3:$K$23, Sections!$L$3:$N$23),
    XLOOKUP('2. Результаты'!$W96, _xlpm.thresholds, Sections!$L$2:$N$2, "Ниже базового", -1)
)</f>
        <v>Высокий</v>
      </c>
    </row>
    <row r="97" ht="15.75" customHeight="1">
      <c r="A97" s="7">
        <v>5.05002828E8</v>
      </c>
      <c r="B97" s="6" t="s">
        <v>104</v>
      </c>
      <c r="C97" s="6" t="s">
        <v>108</v>
      </c>
      <c r="D97" s="9">
        <v>1.0</v>
      </c>
      <c r="E97" s="9">
        <v>179.0</v>
      </c>
      <c r="F97" s="9">
        <v>213.0</v>
      </c>
      <c r="G97" s="9">
        <v>4.0</v>
      </c>
      <c r="H97" s="9" t="s">
        <v>1466</v>
      </c>
      <c r="I97" s="9">
        <v>25.0</v>
      </c>
      <c r="J97" s="9" t="str">
        <f t="array" ref="J97">LET(
    _xlpm.thresholds, XLOOKUP('2. Результаты'!$D97, Sections!$F$27:$F$47, Sections!$G$27:$I$47),
    XLOOKUP('2. Результаты'!$I97, _xlpm.thresholds, Sections!$G$26:$I$26, "Ниже базового", -1)
)</f>
        <v>Средний</v>
      </c>
      <c r="K97" s="9">
        <v>18.0</v>
      </c>
      <c r="L97" s="9" t="str">
        <f t="array" ref="L97">LET(
    _xlpm.thresholds, XLOOKUP('2. Результаты'!$D97, Sections!$P$27:$P$47, Sections!$Q$27:$S$47),
    XLOOKUP('2. Результаты'!$K97, _xlpm.thresholds, Sections!$Q$26:$S$26, "Ниже базового", -1)
)</f>
        <v>Высокий</v>
      </c>
      <c r="M97" s="9">
        <v>15.0</v>
      </c>
      <c r="N97" s="9" t="str">
        <f t="array" ref="N97">LET(
    _xlpm.thresholds, XLOOKUP('2. Результаты'!$D97, Sections!$K$27:$K$47, Sections!$L$27:$N$47),
    XLOOKUP('2. Результаты'!$M97, _xlpm.thresholds, Sections!$L$26:$N$26, "Ниже базового", -1)
)</f>
        <v>Средний</v>
      </c>
      <c r="O97" s="9">
        <v>19.0</v>
      </c>
      <c r="P97" s="9" t="str">
        <f t="array" ref="P97">LET(
    _xlpm.thresholds, XLOOKUP('2. Результаты'!$D97, Sections!$P$3:$P$23, Sections!$Q$3:$S$23),
    XLOOKUP('2. Результаты'!$O97, _xlpm.thresholds, Sections!$Q$2:$S$2, "Ниже базового", -1)
)</f>
        <v>Средний</v>
      </c>
      <c r="Q97" s="9">
        <v>19.0</v>
      </c>
      <c r="R97" s="9" t="str">
        <f t="array" ref="R97">LET(
    _xlpm.thresholds, XLOOKUP('2. Результаты'!$D97, Sections!$F$3:$F$23, Sections!$G$3:$I$23),
    XLOOKUP('2. Результаты'!$Q97, _xlpm.thresholds, Sections!$G$2:$I$2, "Ниже базового", -1)
)</f>
        <v>Средний</v>
      </c>
      <c r="S97" s="9">
        <v>45.0</v>
      </c>
      <c r="T97" s="9" t="str">
        <f t="array" ref="T97">LET(
    _xlpm.thresholds, XLOOKUP('2. Результаты'!$D97, Sections!$A$3:$A$23, Sections!$B$3:$D$23),
    XLOOKUP('2. Результаты'!$S97, _xlpm.thresholds, Sections!$B$2:$D$2, "Ниже базового", -1)
)</f>
        <v>Высокий</v>
      </c>
      <c r="U97" s="9">
        <v>13.0</v>
      </c>
      <c r="V97" s="9" t="str">
        <f t="array" ref="V97">LET(
    _xlpm.thresholds, XLOOKUP('2. Результаты'!$D97, Sections!$A$27:$A$47, Sections!$B$27:$D$47),
    XLOOKUP('2. Результаты'!$U97, _xlpm.thresholds, Sections!$B$26:$D$26, "Ниже базового", -1)
)</f>
        <v>Высокий</v>
      </c>
      <c r="W97" s="9">
        <v>25.0</v>
      </c>
      <c r="X97" s="9" t="str">
        <f t="array" ref="X97">LET(
    _xlpm.thresholds, XLOOKUP('2. Результаты'!$D97, Sections!$K$3:$K$23, Sections!$L$3:$N$23),
    XLOOKUP('2. Результаты'!$W97, _xlpm.thresholds, Sections!$L$2:$N$2, "Ниже базового", -1)
)</f>
        <v>Высокий</v>
      </c>
    </row>
    <row r="98" ht="15.75" customHeight="1">
      <c r="A98" s="7">
        <v>5.0500285E8</v>
      </c>
      <c r="B98" s="6" t="s">
        <v>104</v>
      </c>
      <c r="C98" s="6" t="s">
        <v>109</v>
      </c>
      <c r="D98" s="9">
        <v>1.0</v>
      </c>
      <c r="E98" s="9">
        <v>185.0</v>
      </c>
      <c r="F98" s="9">
        <v>213.0</v>
      </c>
      <c r="G98" s="9">
        <v>4.0</v>
      </c>
      <c r="H98" s="9" t="s">
        <v>1466</v>
      </c>
      <c r="I98" s="9">
        <v>27.0</v>
      </c>
      <c r="J98" s="9" t="str">
        <f t="array" ref="J98">LET(
    _xlpm.thresholds, XLOOKUP('2. Результаты'!$D98, Sections!$F$27:$F$47, Sections!$G$27:$I$47),
    XLOOKUP('2. Результаты'!$I98, _xlpm.thresholds, Sections!$G$26:$I$26, "Ниже базового", -1)
)</f>
        <v>Высокий</v>
      </c>
      <c r="K98" s="9">
        <v>21.0</v>
      </c>
      <c r="L98" s="9" t="str">
        <f t="array" ref="L98">LET(
    _xlpm.thresholds, XLOOKUP('2. Результаты'!$D98, Sections!$P$27:$P$47, Sections!$Q$27:$S$47),
    XLOOKUP('2. Результаты'!$K98, _xlpm.thresholds, Sections!$Q$26:$S$26, "Ниже базового", -1)
)</f>
        <v>Высокий</v>
      </c>
      <c r="M98" s="9">
        <v>19.0</v>
      </c>
      <c r="N98" s="9" t="str">
        <f t="array" ref="N98">LET(
    _xlpm.thresholds, XLOOKUP('2. Результаты'!$D98, Sections!$K$27:$K$47, Sections!$L$27:$N$47),
    XLOOKUP('2. Результаты'!$M98, _xlpm.thresholds, Sections!$L$26:$N$26, "Ниже базового", -1)
)</f>
        <v>Высокий</v>
      </c>
      <c r="O98" s="9">
        <v>19.0</v>
      </c>
      <c r="P98" s="9" t="str">
        <f t="array" ref="P98">LET(
    _xlpm.thresholds, XLOOKUP('2. Результаты'!$D98, Sections!$P$3:$P$23, Sections!$Q$3:$S$23),
    XLOOKUP('2. Результаты'!$O98, _xlpm.thresholds, Sections!$Q$2:$S$2, "Ниже базового", -1)
)</f>
        <v>Средний</v>
      </c>
      <c r="Q98" s="9">
        <v>19.0</v>
      </c>
      <c r="R98" s="9" t="str">
        <f t="array" ref="R98">LET(
    _xlpm.thresholds, XLOOKUP('2. Результаты'!$D98, Sections!$F$3:$F$23, Sections!$G$3:$I$23),
    XLOOKUP('2. Результаты'!$Q98, _xlpm.thresholds, Sections!$G$2:$I$2, "Ниже базового", -1)
)</f>
        <v>Средний</v>
      </c>
      <c r="S98" s="9">
        <v>46.0</v>
      </c>
      <c r="T98" s="9" t="str">
        <f t="array" ref="T98">LET(
    _xlpm.thresholds, XLOOKUP('2. Результаты'!$D98, Sections!$A$3:$A$23, Sections!$B$3:$D$23),
    XLOOKUP('2. Результаты'!$S98, _xlpm.thresholds, Sections!$B$2:$D$2, "Ниже базового", -1)
)</f>
        <v>Высокий</v>
      </c>
      <c r="U98" s="9">
        <v>12.0</v>
      </c>
      <c r="V98" s="9" t="str">
        <f t="array" ref="V98">LET(
    _xlpm.thresholds, XLOOKUP('2. Результаты'!$D98, Sections!$A$27:$A$47, Sections!$B$27:$D$47),
    XLOOKUP('2. Результаты'!$U98, _xlpm.thresholds, Sections!$B$26:$D$26, "Ниже базового", -1)
)</f>
        <v>Высокий</v>
      </c>
      <c r="W98" s="9">
        <v>22.0</v>
      </c>
      <c r="X98" s="9" t="str">
        <f t="array" ref="X98">LET(
    _xlpm.thresholds, XLOOKUP('2. Результаты'!$D98, Sections!$K$3:$K$23, Sections!$L$3:$N$23),
    XLOOKUP('2. Результаты'!$W98, _xlpm.thresholds, Sections!$L$2:$N$2, "Ниже базового", -1)
)</f>
        <v>Средний</v>
      </c>
    </row>
    <row r="99" ht="15.75" customHeight="1">
      <c r="A99" s="7">
        <v>5.05002793E8</v>
      </c>
      <c r="B99" s="6" t="s">
        <v>104</v>
      </c>
      <c r="C99" s="6" t="s">
        <v>110</v>
      </c>
      <c r="D99" s="9">
        <v>1.0</v>
      </c>
      <c r="E99" s="9">
        <v>159.0</v>
      </c>
      <c r="F99" s="9">
        <v>213.0</v>
      </c>
      <c r="G99" s="9">
        <v>3.0</v>
      </c>
      <c r="H99" s="9" t="s">
        <v>1465</v>
      </c>
      <c r="I99" s="9">
        <v>23.0</v>
      </c>
      <c r="J99" s="9" t="str">
        <f t="array" ref="J99">LET(
    _xlpm.thresholds, XLOOKUP('2. Результаты'!$D99, Sections!$F$27:$F$47, Sections!$G$27:$I$47),
    XLOOKUP('2. Результаты'!$I99, _xlpm.thresholds, Sections!$G$26:$I$26, "Ниже базового", -1)
)</f>
        <v>Средний</v>
      </c>
      <c r="K99" s="9">
        <v>15.0</v>
      </c>
      <c r="L99" s="9" t="str">
        <f t="array" ref="L99">LET(
    _xlpm.thresholds, XLOOKUP('2. Результаты'!$D99, Sections!$P$27:$P$47, Sections!$Q$27:$S$47),
    XLOOKUP('2. Результаты'!$K99, _xlpm.thresholds, Sections!$Q$26:$S$26, "Ниже базового", -1)
)</f>
        <v>Средний</v>
      </c>
      <c r="M99" s="9">
        <v>11.0</v>
      </c>
      <c r="N99" s="9" t="str">
        <f t="array" ref="N99">LET(
    _xlpm.thresholds, XLOOKUP('2. Результаты'!$D99, Sections!$K$27:$K$47, Sections!$L$27:$N$47),
    XLOOKUP('2. Результаты'!$M99, _xlpm.thresholds, Sections!$L$26:$N$26, "Ниже базового", -1)
)</f>
        <v>Базовый</v>
      </c>
      <c r="O99" s="9">
        <v>20.0</v>
      </c>
      <c r="P99" s="9" t="str">
        <f t="array" ref="P99">LET(
    _xlpm.thresholds, XLOOKUP('2. Результаты'!$D99, Sections!$P$3:$P$23, Sections!$Q$3:$S$23),
    XLOOKUP('2. Результаты'!$O99, _xlpm.thresholds, Sections!$Q$2:$S$2, "Ниже базового", -1)
)</f>
        <v>Высокий</v>
      </c>
      <c r="Q99" s="9">
        <v>19.0</v>
      </c>
      <c r="R99" s="9" t="str">
        <f t="array" ref="R99">LET(
    _xlpm.thresholds, XLOOKUP('2. Результаты'!$D99, Sections!$F$3:$F$23, Sections!$G$3:$I$23),
    XLOOKUP('2. Результаты'!$Q99, _xlpm.thresholds, Sections!$G$2:$I$2, "Ниже базового", -1)
)</f>
        <v>Средний</v>
      </c>
      <c r="S99" s="9">
        <v>40.0</v>
      </c>
      <c r="T99" s="9" t="str">
        <f t="array" ref="T99">LET(
    _xlpm.thresholds, XLOOKUP('2. Результаты'!$D99, Sections!$A$3:$A$23, Sections!$B$3:$D$23),
    XLOOKUP('2. Результаты'!$S99, _xlpm.thresholds, Sections!$B$2:$D$2, "Ниже базового", -1)
)</f>
        <v>Высокий</v>
      </c>
      <c r="U99" s="9">
        <v>11.0</v>
      </c>
      <c r="V99" s="9" t="str">
        <f t="array" ref="V99">LET(
    _xlpm.thresholds, XLOOKUP('2. Результаты'!$D99, Sections!$A$27:$A$47, Sections!$B$27:$D$47),
    XLOOKUP('2. Результаты'!$U99, _xlpm.thresholds, Sections!$B$26:$D$26, "Ниже базового", -1)
)</f>
        <v>Средний</v>
      </c>
      <c r="W99" s="9">
        <v>20.0</v>
      </c>
      <c r="X99" s="9" t="str">
        <f t="array" ref="X99">LET(
    _xlpm.thresholds, XLOOKUP('2. Результаты'!$D99, Sections!$K$3:$K$23, Sections!$L$3:$N$23),
    XLOOKUP('2. Результаты'!$W99, _xlpm.thresholds, Sections!$L$2:$N$2, "Ниже базового", -1)
)</f>
        <v>Средний</v>
      </c>
    </row>
    <row r="100" ht="15.75" customHeight="1">
      <c r="A100" s="7">
        <v>5.05002786E8</v>
      </c>
      <c r="B100" s="6" t="s">
        <v>104</v>
      </c>
      <c r="C100" s="6" t="s">
        <v>111</v>
      </c>
      <c r="D100" s="9">
        <v>1.0</v>
      </c>
      <c r="E100" s="9">
        <v>178.0</v>
      </c>
      <c r="F100" s="9">
        <v>213.0</v>
      </c>
      <c r="G100" s="9">
        <v>4.0</v>
      </c>
      <c r="H100" s="9" t="s">
        <v>1466</v>
      </c>
      <c r="I100" s="9">
        <v>26.0</v>
      </c>
      <c r="J100" s="9" t="str">
        <f t="array" ref="J100">LET(
    _xlpm.thresholds, XLOOKUP('2. Результаты'!$D100, Sections!$F$27:$F$47, Sections!$G$27:$I$47),
    XLOOKUP('2. Результаты'!$I100, _xlpm.thresholds, Sections!$G$26:$I$26, "Ниже базового", -1)
)</f>
        <v>Средний</v>
      </c>
      <c r="K100" s="9">
        <v>20.0</v>
      </c>
      <c r="L100" s="9" t="str">
        <f t="array" ref="L100">LET(
    _xlpm.thresholds, XLOOKUP('2. Результаты'!$D100, Sections!$P$27:$P$47, Sections!$Q$27:$S$47),
    XLOOKUP('2. Результаты'!$K100, _xlpm.thresholds, Sections!$Q$26:$S$26, "Ниже базового", -1)
)</f>
        <v>Высокий</v>
      </c>
      <c r="M100" s="9">
        <v>17.0</v>
      </c>
      <c r="N100" s="9" t="str">
        <f t="array" ref="N100">LET(
    _xlpm.thresholds, XLOOKUP('2. Результаты'!$D100, Sections!$K$27:$K$47, Sections!$L$27:$N$47),
    XLOOKUP('2. Результаты'!$M100, _xlpm.thresholds, Sections!$L$26:$N$26, "Ниже базового", -1)
)</f>
        <v>Высокий</v>
      </c>
      <c r="O100" s="9">
        <v>21.0</v>
      </c>
      <c r="P100" s="9" t="str">
        <f t="array" ref="P100">LET(
    _xlpm.thresholds, XLOOKUP('2. Результаты'!$D100, Sections!$P$3:$P$23, Sections!$Q$3:$S$23),
    XLOOKUP('2. Результаты'!$O100, _xlpm.thresholds, Sections!$Q$2:$S$2, "Ниже базового", -1)
)</f>
        <v>Высокий</v>
      </c>
      <c r="Q100" s="9">
        <v>21.0</v>
      </c>
      <c r="R100" s="9" t="str">
        <f t="array" ref="R100">LET(
    _xlpm.thresholds, XLOOKUP('2. Результаты'!$D100, Sections!$F$3:$F$23, Sections!$G$3:$I$23),
    XLOOKUP('2. Результаты'!$Q100, _xlpm.thresholds, Sections!$G$2:$I$2, "Ниже базового", -1)
)</f>
        <v>Высокий</v>
      </c>
      <c r="S100" s="9">
        <v>39.0</v>
      </c>
      <c r="T100" s="9" t="str">
        <f t="array" ref="T100">LET(
    _xlpm.thresholds, XLOOKUP('2. Результаты'!$D100, Sections!$A$3:$A$23, Sections!$B$3:$D$23),
    XLOOKUP('2. Результаты'!$S100, _xlpm.thresholds, Sections!$B$2:$D$2, "Ниже базового", -1)
)</f>
        <v>Средний</v>
      </c>
      <c r="U100" s="9">
        <v>11.0</v>
      </c>
      <c r="V100" s="9" t="str">
        <f t="array" ref="V100">LET(
    _xlpm.thresholds, XLOOKUP('2. Результаты'!$D100, Sections!$A$27:$A$47, Sections!$B$27:$D$47),
    XLOOKUP('2. Результаты'!$U100, _xlpm.thresholds, Sections!$B$26:$D$26, "Ниже базового", -1)
)</f>
        <v>Средний</v>
      </c>
      <c r="W100" s="9">
        <v>23.0</v>
      </c>
      <c r="X100" s="9" t="str">
        <f t="array" ref="X100">LET(
    _xlpm.thresholds, XLOOKUP('2. Результаты'!$D100, Sections!$K$3:$K$23, Sections!$L$3:$N$23),
    XLOOKUP('2. Результаты'!$W100, _xlpm.thresholds, Sections!$L$2:$N$2, "Ниже базового", -1)
)</f>
        <v>Средний</v>
      </c>
    </row>
    <row r="101" ht="15.75" customHeight="1">
      <c r="A101" s="7">
        <v>5.05002715E8</v>
      </c>
      <c r="B101" s="6" t="s">
        <v>104</v>
      </c>
      <c r="C101" s="6" t="s">
        <v>112</v>
      </c>
      <c r="D101" s="9">
        <v>1.0</v>
      </c>
      <c r="E101" s="9">
        <v>150.0</v>
      </c>
      <c r="F101" s="9">
        <v>213.0</v>
      </c>
      <c r="G101" s="9">
        <v>3.0</v>
      </c>
      <c r="H101" s="9" t="s">
        <v>1465</v>
      </c>
      <c r="I101" s="9">
        <v>18.0</v>
      </c>
      <c r="J101" s="9" t="str">
        <f t="array" ref="J101">LET(
    _xlpm.thresholds, XLOOKUP('2. Результаты'!$D101, Sections!$F$27:$F$47, Sections!$G$27:$I$47),
    XLOOKUP('2. Результаты'!$I101, _xlpm.thresholds, Sections!$G$26:$I$26, "Ниже базового", -1)
)</f>
        <v>Средний</v>
      </c>
      <c r="K101" s="9">
        <v>20.0</v>
      </c>
      <c r="L101" s="9" t="str">
        <f t="array" ref="L101">LET(
    _xlpm.thresholds, XLOOKUP('2. Результаты'!$D101, Sections!$P$27:$P$47, Sections!$Q$27:$S$47),
    XLOOKUP('2. Результаты'!$K101, _xlpm.thresholds, Sections!$Q$26:$S$26, "Ниже базового", -1)
)</f>
        <v>Высокий</v>
      </c>
      <c r="M101" s="9">
        <v>14.0</v>
      </c>
      <c r="N101" s="9" t="str">
        <f t="array" ref="N101">LET(
    _xlpm.thresholds, XLOOKUP('2. Результаты'!$D101, Sections!$K$27:$K$47, Sections!$L$27:$N$47),
    XLOOKUP('2. Результаты'!$M101, _xlpm.thresholds, Sections!$L$26:$N$26, "Ниже базового", -1)
)</f>
        <v>Средний</v>
      </c>
      <c r="O101" s="9">
        <v>19.0</v>
      </c>
      <c r="P101" s="9" t="str">
        <f t="array" ref="P101">LET(
    _xlpm.thresholds, XLOOKUP('2. Результаты'!$D101, Sections!$P$3:$P$23, Sections!$Q$3:$S$23),
    XLOOKUP('2. Результаты'!$O101, _xlpm.thresholds, Sections!$Q$2:$S$2, "Ниже базового", -1)
)</f>
        <v>Средний</v>
      </c>
      <c r="Q101" s="9">
        <v>18.0</v>
      </c>
      <c r="R101" s="9" t="str">
        <f t="array" ref="R101">LET(
    _xlpm.thresholds, XLOOKUP('2. Результаты'!$D101, Sections!$F$3:$F$23, Sections!$G$3:$I$23),
    XLOOKUP('2. Результаты'!$Q101, _xlpm.thresholds, Sections!$G$2:$I$2, "Ниже базового", -1)
)</f>
        <v>Средний</v>
      </c>
      <c r="S101" s="9">
        <v>30.0</v>
      </c>
      <c r="T101" s="9" t="str">
        <f t="array" ref="T101">LET(
    _xlpm.thresholds, XLOOKUP('2. Результаты'!$D101, Sections!$A$3:$A$23, Sections!$B$3:$D$23),
    XLOOKUP('2. Результаты'!$S101, _xlpm.thresholds, Sections!$B$2:$D$2, "Ниже базового", -1)
)</f>
        <v>Средний</v>
      </c>
      <c r="U101" s="9">
        <v>11.0</v>
      </c>
      <c r="V101" s="9" t="str">
        <f t="array" ref="V101">LET(
    _xlpm.thresholds, XLOOKUP('2. Результаты'!$D101, Sections!$A$27:$A$47, Sections!$B$27:$D$47),
    XLOOKUP('2. Результаты'!$U101, _xlpm.thresholds, Sections!$B$26:$D$26, "Ниже базового", -1)
)</f>
        <v>Средний</v>
      </c>
      <c r="W101" s="9">
        <v>20.0</v>
      </c>
      <c r="X101" s="9" t="str">
        <f t="array" ref="X101">LET(
    _xlpm.thresholds, XLOOKUP('2. Результаты'!$D101, Sections!$K$3:$K$23, Sections!$L$3:$N$23),
    XLOOKUP('2. Результаты'!$W101, _xlpm.thresholds, Sections!$L$2:$N$2, "Ниже базового", -1)
)</f>
        <v>Средний</v>
      </c>
    </row>
    <row r="102" ht="15.75" customHeight="1">
      <c r="A102" s="7">
        <v>5.05002754E8</v>
      </c>
      <c r="B102" s="6" t="s">
        <v>104</v>
      </c>
      <c r="C102" s="6" t="s">
        <v>113</v>
      </c>
      <c r="D102" s="9">
        <v>1.0</v>
      </c>
      <c r="E102" s="9">
        <v>127.0</v>
      </c>
      <c r="F102" s="9">
        <v>213.0</v>
      </c>
      <c r="G102" s="9">
        <v>2.0</v>
      </c>
      <c r="H102" s="9" t="s">
        <v>1467</v>
      </c>
      <c r="I102" s="9">
        <v>20.0</v>
      </c>
      <c r="J102" s="9" t="str">
        <f t="array" ref="J102">LET(
    _xlpm.thresholds, XLOOKUP('2. Результаты'!$D102, Sections!$F$27:$F$47, Sections!$G$27:$I$47),
    XLOOKUP('2. Результаты'!$I102, _xlpm.thresholds, Sections!$G$26:$I$26, "Ниже базового", -1)
)</f>
        <v>Средний</v>
      </c>
      <c r="K102" s="9">
        <v>12.0</v>
      </c>
      <c r="L102" s="9" t="str">
        <f t="array" ref="L102">LET(
    _xlpm.thresholds, XLOOKUP('2. Результаты'!$D102, Sections!$P$27:$P$47, Sections!$Q$27:$S$47),
    XLOOKUP('2. Результаты'!$K102, _xlpm.thresholds, Sections!$Q$26:$S$26, "Ниже базового", -1)
)</f>
        <v>Базовый</v>
      </c>
      <c r="M102" s="9">
        <v>10.0</v>
      </c>
      <c r="N102" s="9" t="str">
        <f t="array" ref="N102">LET(
    _xlpm.thresholds, XLOOKUP('2. Результаты'!$D102, Sections!$K$27:$K$47, Sections!$L$27:$N$47),
    XLOOKUP('2. Результаты'!$M102, _xlpm.thresholds, Sections!$L$26:$N$26, "Ниже базового", -1)
)</f>
        <v>Базовый</v>
      </c>
      <c r="O102" s="9">
        <v>17.0</v>
      </c>
      <c r="P102" s="9" t="str">
        <f t="array" ref="P102">LET(
    _xlpm.thresholds, XLOOKUP('2. Результаты'!$D102, Sections!$P$3:$P$23, Sections!$Q$3:$S$23),
    XLOOKUP('2. Результаты'!$O102, _xlpm.thresholds, Sections!$Q$2:$S$2, "Ниже базового", -1)
)</f>
        <v>Средний</v>
      </c>
      <c r="Q102" s="9">
        <v>16.0</v>
      </c>
      <c r="R102" s="9" t="str">
        <f t="array" ref="R102">LET(
    _xlpm.thresholds, XLOOKUP('2. Результаты'!$D102, Sections!$F$3:$F$23, Sections!$G$3:$I$23),
    XLOOKUP('2. Результаты'!$Q102, _xlpm.thresholds, Sections!$G$2:$I$2, "Ниже базового", -1)
)</f>
        <v>Средний</v>
      </c>
      <c r="S102" s="9">
        <v>25.0</v>
      </c>
      <c r="T102" s="9" t="str">
        <f t="array" ref="T102">LET(
    _xlpm.thresholds, XLOOKUP('2. Результаты'!$D102, Sections!$A$3:$A$23, Sections!$B$3:$D$23),
    XLOOKUP('2. Результаты'!$S102, _xlpm.thresholds, Sections!$B$2:$D$2, "Ниже базового", -1)
)</f>
        <v>Базовый</v>
      </c>
      <c r="U102" s="9">
        <v>9.0</v>
      </c>
      <c r="V102" s="9" t="str">
        <f t="array" ref="V102">LET(
    _xlpm.thresholds, XLOOKUP('2. Результаты'!$D102, Sections!$A$27:$A$47, Sections!$B$27:$D$47),
    XLOOKUP('2. Результаты'!$U102, _xlpm.thresholds, Sections!$B$26:$D$26, "Ниже базового", -1)
)</f>
        <v>Средний</v>
      </c>
      <c r="W102" s="9">
        <v>18.0</v>
      </c>
      <c r="X102" s="9" t="str">
        <f t="array" ref="X102">LET(
    _xlpm.thresholds, XLOOKUP('2. Результаты'!$D102, Sections!$K$3:$K$23, Sections!$L$3:$N$23),
    XLOOKUP('2. Результаты'!$W102, _xlpm.thresholds, Sections!$L$2:$N$2, "Ниже базового", -1)
)</f>
        <v>Средний</v>
      </c>
    </row>
    <row r="103" ht="15.75" customHeight="1">
      <c r="A103" s="7">
        <v>5.05002899E8</v>
      </c>
      <c r="B103" s="6" t="s">
        <v>104</v>
      </c>
      <c r="C103" s="6" t="s">
        <v>114</v>
      </c>
      <c r="D103" s="9">
        <v>1.0</v>
      </c>
      <c r="E103" s="9">
        <v>173.0</v>
      </c>
      <c r="F103" s="9">
        <v>213.0</v>
      </c>
      <c r="G103" s="9">
        <v>3.0</v>
      </c>
      <c r="H103" s="9" t="s">
        <v>1465</v>
      </c>
      <c r="I103" s="9">
        <v>24.0</v>
      </c>
      <c r="J103" s="9" t="str">
        <f t="array" ref="J103">LET(
    _xlpm.thresholds, XLOOKUP('2. Результаты'!$D103, Sections!$F$27:$F$47, Sections!$G$27:$I$47),
    XLOOKUP('2. Результаты'!$I103, _xlpm.thresholds, Sections!$G$26:$I$26, "Ниже базового", -1)
)</f>
        <v>Средний</v>
      </c>
      <c r="K103" s="9">
        <v>19.0</v>
      </c>
      <c r="L103" s="9" t="str">
        <f t="array" ref="L103">LET(
    _xlpm.thresholds, XLOOKUP('2. Результаты'!$D103, Sections!$P$27:$P$47, Sections!$Q$27:$S$47),
    XLOOKUP('2. Результаты'!$K103, _xlpm.thresholds, Sections!$Q$26:$S$26, "Ниже базового", -1)
)</f>
        <v>Высокий</v>
      </c>
      <c r="M103" s="9">
        <v>16.0</v>
      </c>
      <c r="N103" s="9" t="str">
        <f t="array" ref="N103">LET(
    _xlpm.thresholds, XLOOKUP('2. Результаты'!$D103, Sections!$K$27:$K$47, Sections!$L$27:$N$47),
    XLOOKUP('2. Результаты'!$M103, _xlpm.thresholds, Sections!$L$26:$N$26, "Ниже базового", -1)
)</f>
        <v>Средний</v>
      </c>
      <c r="O103" s="9">
        <v>19.0</v>
      </c>
      <c r="P103" s="9" t="str">
        <f t="array" ref="P103">LET(
    _xlpm.thresholds, XLOOKUP('2. Результаты'!$D103, Sections!$P$3:$P$23, Sections!$Q$3:$S$23),
    XLOOKUP('2. Результаты'!$O103, _xlpm.thresholds, Sections!$Q$2:$S$2, "Ниже базового", -1)
)</f>
        <v>Средний</v>
      </c>
      <c r="Q103" s="9">
        <v>19.0</v>
      </c>
      <c r="R103" s="9" t="str">
        <f t="array" ref="R103">LET(
    _xlpm.thresholds, XLOOKUP('2. Результаты'!$D103, Sections!$F$3:$F$23, Sections!$G$3:$I$23),
    XLOOKUP('2. Результаты'!$Q103, _xlpm.thresholds, Sections!$G$2:$I$2, "Ниже базового", -1)
)</f>
        <v>Средний</v>
      </c>
      <c r="S103" s="9">
        <v>41.0</v>
      </c>
      <c r="T103" s="9" t="str">
        <f t="array" ref="T103">LET(
    _xlpm.thresholds, XLOOKUP('2. Результаты'!$D103, Sections!$A$3:$A$23, Sections!$B$3:$D$23),
    XLOOKUP('2. Результаты'!$S103, _xlpm.thresholds, Sections!$B$2:$D$2, "Ниже базового", -1)
)</f>
        <v>Высокий</v>
      </c>
      <c r="U103" s="9">
        <v>13.0</v>
      </c>
      <c r="V103" s="9" t="str">
        <f t="array" ref="V103">LET(
    _xlpm.thresholds, XLOOKUP('2. Результаты'!$D103, Sections!$A$27:$A$47, Sections!$B$27:$D$47),
    XLOOKUP('2. Результаты'!$U103, _xlpm.thresholds, Sections!$B$26:$D$26, "Ниже базового", -1)
)</f>
        <v>Высокий</v>
      </c>
      <c r="W103" s="9">
        <v>22.0</v>
      </c>
      <c r="X103" s="9" t="str">
        <f t="array" ref="X103">LET(
    _xlpm.thresholds, XLOOKUP('2. Результаты'!$D103, Sections!$K$3:$K$23, Sections!$L$3:$N$23),
    XLOOKUP('2. Результаты'!$W103, _xlpm.thresholds, Sections!$L$2:$N$2, "Ниже базового", -1)
)</f>
        <v>Средний</v>
      </c>
    </row>
    <row r="104" ht="15.75" customHeight="1">
      <c r="A104" s="7">
        <v>5.05002761E8</v>
      </c>
      <c r="B104" s="6" t="s">
        <v>104</v>
      </c>
      <c r="C104" s="6" t="s">
        <v>115</v>
      </c>
      <c r="D104" s="9">
        <v>1.0</v>
      </c>
      <c r="E104" s="9">
        <v>155.0</v>
      </c>
      <c r="F104" s="9">
        <v>213.0</v>
      </c>
      <c r="G104" s="9">
        <v>1.0</v>
      </c>
      <c r="H104" s="9" t="s">
        <v>1468</v>
      </c>
      <c r="I104" s="9">
        <v>27.0</v>
      </c>
      <c r="J104" s="9" t="str">
        <f t="array" ref="J104">LET(
    _xlpm.thresholds, XLOOKUP('2. Результаты'!$D104, Sections!$F$27:$F$47, Sections!$G$27:$I$47),
    XLOOKUP('2. Результаты'!$I104, _xlpm.thresholds, Sections!$G$26:$I$26, "Ниже базового", -1)
)</f>
        <v>Высокий</v>
      </c>
      <c r="K104" s="9">
        <v>18.0</v>
      </c>
      <c r="L104" s="9" t="str">
        <f t="array" ref="L104">LET(
    _xlpm.thresholds, XLOOKUP('2. Результаты'!$D104, Sections!$P$27:$P$47, Sections!$Q$27:$S$47),
    XLOOKUP('2. Результаты'!$K104, _xlpm.thresholds, Sections!$Q$26:$S$26, "Ниже базового", -1)
)</f>
        <v>Высокий</v>
      </c>
      <c r="M104" s="9">
        <v>0.0</v>
      </c>
      <c r="N104" s="9" t="str">
        <f t="array" ref="N104">LET(
    _xlpm.thresholds, XLOOKUP('2. Результаты'!$D104, Sections!$K$27:$K$47, Sections!$L$27:$N$47),
    XLOOKUP('2. Результаты'!$M104, _xlpm.thresholds, Sections!$L$26:$N$26, "Ниже базового", -1)
)</f>
        <v>Ниже базового</v>
      </c>
      <c r="O104" s="9">
        <v>17.0</v>
      </c>
      <c r="P104" s="9" t="str">
        <f t="array" ref="P104">LET(
    _xlpm.thresholds, XLOOKUP('2. Результаты'!$D104, Sections!$P$3:$P$23, Sections!$Q$3:$S$23),
    XLOOKUP('2. Результаты'!$O104, _xlpm.thresholds, Sections!$Q$2:$S$2, "Ниже базового", -1)
)</f>
        <v>Средний</v>
      </c>
      <c r="Q104" s="9">
        <v>19.0</v>
      </c>
      <c r="R104" s="9" t="str">
        <f t="array" ref="R104">LET(
    _xlpm.thresholds, XLOOKUP('2. Результаты'!$D104, Sections!$F$3:$F$23, Sections!$G$3:$I$23),
    XLOOKUP('2. Результаты'!$Q104, _xlpm.thresholds, Sections!$G$2:$I$2, "Ниже базового", -1)
)</f>
        <v>Средний</v>
      </c>
      <c r="S104" s="9">
        <v>39.0</v>
      </c>
      <c r="T104" s="9" t="str">
        <f t="array" ref="T104">LET(
    _xlpm.thresholds, XLOOKUP('2. Результаты'!$D104, Sections!$A$3:$A$23, Sections!$B$3:$D$23),
    XLOOKUP('2. Результаты'!$S104, _xlpm.thresholds, Sections!$B$2:$D$2, "Ниже базового", -1)
)</f>
        <v>Средний</v>
      </c>
      <c r="U104" s="9">
        <v>14.0</v>
      </c>
      <c r="V104" s="9" t="str">
        <f t="array" ref="V104">LET(
    _xlpm.thresholds, XLOOKUP('2. Результаты'!$D104, Sections!$A$27:$A$47, Sections!$B$27:$D$47),
    XLOOKUP('2. Результаты'!$U104, _xlpm.thresholds, Sections!$B$26:$D$26, "Ниже базового", -1)
)</f>
        <v>Высокий</v>
      </c>
      <c r="W104" s="9">
        <v>21.0</v>
      </c>
      <c r="X104" s="9" t="str">
        <f t="array" ref="X104">LET(
    _xlpm.thresholds, XLOOKUP('2. Результаты'!$D104, Sections!$K$3:$K$23, Sections!$L$3:$N$23),
    XLOOKUP('2. Результаты'!$W104, _xlpm.thresholds, Sections!$L$2:$N$2, "Ниже базового", -1)
)</f>
        <v>Средний</v>
      </c>
    </row>
    <row r="105" ht="15.75" customHeight="1">
      <c r="A105" s="7">
        <v>5.05002835E8</v>
      </c>
      <c r="B105" s="6" t="s">
        <v>104</v>
      </c>
      <c r="C105" s="6" t="s">
        <v>116</v>
      </c>
      <c r="D105" s="9">
        <v>1.0</v>
      </c>
      <c r="E105" s="9">
        <v>129.0</v>
      </c>
      <c r="F105" s="9">
        <v>213.0</v>
      </c>
      <c r="G105" s="9">
        <v>3.0</v>
      </c>
      <c r="H105" s="9" t="s">
        <v>1465</v>
      </c>
      <c r="I105" s="9">
        <v>18.0</v>
      </c>
      <c r="J105" s="9" t="str">
        <f t="array" ref="J105">LET(
    _xlpm.thresholds, XLOOKUP('2. Результаты'!$D105, Sections!$F$27:$F$47, Sections!$G$27:$I$47),
    XLOOKUP('2. Результаты'!$I105, _xlpm.thresholds, Sections!$G$26:$I$26, "Ниже базового", -1)
)</f>
        <v>Средний</v>
      </c>
      <c r="K105" s="9">
        <v>13.0</v>
      </c>
      <c r="L105" s="9" t="str">
        <f t="array" ref="L105">LET(
    _xlpm.thresholds, XLOOKUP('2. Результаты'!$D105, Sections!$P$27:$P$47, Sections!$Q$27:$S$47),
    XLOOKUP('2. Результаты'!$K105, _xlpm.thresholds, Sections!$Q$26:$S$26, "Ниже базового", -1)
)</f>
        <v>Средний</v>
      </c>
      <c r="M105" s="9">
        <v>10.0</v>
      </c>
      <c r="N105" s="9" t="str">
        <f t="array" ref="N105">LET(
    _xlpm.thresholds, XLOOKUP('2. Результаты'!$D105, Sections!$K$27:$K$47, Sections!$L$27:$N$47),
    XLOOKUP('2. Результаты'!$M105, _xlpm.thresholds, Sections!$L$26:$N$26, "Ниже базового", -1)
)</f>
        <v>Базовый</v>
      </c>
      <c r="O105" s="9">
        <v>17.0</v>
      </c>
      <c r="P105" s="9" t="str">
        <f t="array" ref="P105">LET(
    _xlpm.thresholds, XLOOKUP('2. Результаты'!$D105, Sections!$P$3:$P$23, Sections!$Q$3:$S$23),
    XLOOKUP('2. Результаты'!$O105, _xlpm.thresholds, Sections!$Q$2:$S$2, "Ниже базового", -1)
)</f>
        <v>Средний</v>
      </c>
      <c r="Q105" s="9">
        <v>14.0</v>
      </c>
      <c r="R105" s="9" t="str">
        <f t="array" ref="R105">LET(
    _xlpm.thresholds, XLOOKUP('2. Результаты'!$D105, Sections!$F$3:$F$23, Sections!$G$3:$I$23),
    XLOOKUP('2. Результаты'!$Q105, _xlpm.thresholds, Sections!$G$2:$I$2, "Ниже базового", -1)
)</f>
        <v>Средний</v>
      </c>
      <c r="S105" s="9">
        <v>28.0</v>
      </c>
      <c r="T105" s="9" t="str">
        <f t="array" ref="T105">LET(
    _xlpm.thresholds, XLOOKUP('2. Результаты'!$D105, Sections!$A$3:$A$23, Sections!$B$3:$D$23),
    XLOOKUP('2. Результаты'!$S105, _xlpm.thresholds, Sections!$B$2:$D$2, "Ниже базового", -1)
)</f>
        <v>Базовый</v>
      </c>
      <c r="U105" s="9">
        <v>11.0</v>
      </c>
      <c r="V105" s="9" t="str">
        <f t="array" ref="V105">LET(
    _xlpm.thresholds, XLOOKUP('2. Результаты'!$D105, Sections!$A$27:$A$47, Sections!$B$27:$D$47),
    XLOOKUP('2. Результаты'!$U105, _xlpm.thresholds, Sections!$B$26:$D$26, "Ниже базового", -1)
)</f>
        <v>Средний</v>
      </c>
      <c r="W105" s="9">
        <v>18.0</v>
      </c>
      <c r="X105" s="9" t="str">
        <f t="array" ref="X105">LET(
    _xlpm.thresholds, XLOOKUP('2. Результаты'!$D105, Sections!$K$3:$K$23, Sections!$L$3:$N$23),
    XLOOKUP('2. Результаты'!$W105, _xlpm.thresholds, Sections!$L$2:$N$2, "Ниже базового", -1)
)</f>
        <v>Средний</v>
      </c>
    </row>
    <row r="106" ht="15.75" customHeight="1">
      <c r="A106" s="7">
        <v>5.05002708E8</v>
      </c>
      <c r="B106" s="6" t="s">
        <v>104</v>
      </c>
      <c r="C106" s="6" t="s">
        <v>117</v>
      </c>
      <c r="D106" s="9">
        <v>1.0</v>
      </c>
      <c r="E106" s="9">
        <v>205.0</v>
      </c>
      <c r="F106" s="9">
        <v>213.0</v>
      </c>
      <c r="G106" s="9">
        <v>4.0</v>
      </c>
      <c r="H106" s="9" t="s">
        <v>1466</v>
      </c>
      <c r="I106" s="9">
        <v>29.0</v>
      </c>
      <c r="J106" s="9" t="str">
        <f t="array" ref="J106">LET(
    _xlpm.thresholds, XLOOKUP('2. Результаты'!$D106, Sections!$F$27:$F$47, Sections!$G$27:$I$47),
    XLOOKUP('2. Результаты'!$I106, _xlpm.thresholds, Sections!$G$26:$I$26, "Ниже базового", -1)
)</f>
        <v>Высокий</v>
      </c>
      <c r="K106" s="9">
        <v>21.0</v>
      </c>
      <c r="L106" s="9" t="str">
        <f t="array" ref="L106">LET(
    _xlpm.thresholds, XLOOKUP('2. Результаты'!$D106, Sections!$P$27:$P$47, Sections!$Q$27:$S$47),
    XLOOKUP('2. Результаты'!$K106, _xlpm.thresholds, Sections!$Q$26:$S$26, "Ниже базового", -1)
)</f>
        <v>Высокий</v>
      </c>
      <c r="M106" s="9">
        <v>19.0</v>
      </c>
      <c r="N106" s="9" t="str">
        <f t="array" ref="N106">LET(
    _xlpm.thresholds, XLOOKUP('2. Результаты'!$D106, Sections!$K$27:$K$47, Sections!$L$27:$N$47),
    XLOOKUP('2. Результаты'!$M106, _xlpm.thresholds, Sections!$L$26:$N$26, "Ниже базового", -1)
)</f>
        <v>Высокий</v>
      </c>
      <c r="O106" s="9">
        <v>22.0</v>
      </c>
      <c r="P106" s="9" t="str">
        <f t="array" ref="P106">LET(
    _xlpm.thresholds, XLOOKUP('2. Результаты'!$D106, Sections!$P$3:$P$23, Sections!$Q$3:$S$23),
    XLOOKUP('2. Результаты'!$O106, _xlpm.thresholds, Sections!$Q$2:$S$2, "Ниже базового", -1)
)</f>
        <v>Высокий</v>
      </c>
      <c r="Q106" s="9">
        <v>23.0</v>
      </c>
      <c r="R106" s="9" t="str">
        <f t="array" ref="R106">LET(
    _xlpm.thresholds, XLOOKUP('2. Результаты'!$D106, Sections!$F$3:$F$23, Sections!$G$3:$I$23),
    XLOOKUP('2. Результаты'!$Q106, _xlpm.thresholds, Sections!$G$2:$I$2, "Ниже базового", -1)
)</f>
        <v>Высокий</v>
      </c>
      <c r="S106" s="9">
        <v>49.0</v>
      </c>
      <c r="T106" s="9" t="str">
        <f t="array" ref="T106">LET(
    _xlpm.thresholds, XLOOKUP('2. Результаты'!$D106, Sections!$A$3:$A$23, Sections!$B$3:$D$23),
    XLOOKUP('2. Результаты'!$S106, _xlpm.thresholds, Sections!$B$2:$D$2, "Ниже базового", -1)
)</f>
        <v>Высокий</v>
      </c>
      <c r="U106" s="9">
        <v>14.0</v>
      </c>
      <c r="V106" s="9" t="str">
        <f t="array" ref="V106">LET(
    _xlpm.thresholds, XLOOKUP('2. Результаты'!$D106, Sections!$A$27:$A$47, Sections!$B$27:$D$47),
    XLOOKUP('2. Результаты'!$U106, _xlpm.thresholds, Sections!$B$26:$D$26, "Ниже базового", -1)
)</f>
        <v>Высокий</v>
      </c>
      <c r="W106" s="9">
        <v>28.0</v>
      </c>
      <c r="X106" s="9" t="str">
        <f t="array" ref="X106">LET(
    _xlpm.thresholds, XLOOKUP('2. Результаты'!$D106, Sections!$K$3:$K$23, Sections!$L$3:$N$23),
    XLOOKUP('2. Результаты'!$W106, _xlpm.thresholds, Sections!$L$2:$N$2, "Ниже базового", -1)
)</f>
        <v>Высокий</v>
      </c>
    </row>
    <row r="107" ht="15.75" customHeight="1">
      <c r="A107" s="7">
        <v>5.05007551E8</v>
      </c>
      <c r="B107" s="6" t="s">
        <v>104</v>
      </c>
      <c r="C107" s="6" t="s">
        <v>118</v>
      </c>
      <c r="D107" s="9">
        <v>1.0</v>
      </c>
      <c r="E107" s="9">
        <v>106.0</v>
      </c>
      <c r="F107" s="9">
        <v>213.0</v>
      </c>
      <c r="G107" s="9">
        <v>2.0</v>
      </c>
      <c r="H107" s="9" t="s">
        <v>1467</v>
      </c>
      <c r="I107" s="9">
        <v>12.0</v>
      </c>
      <c r="J107" s="9" t="str">
        <f t="array" ref="J107">LET(
    _xlpm.thresholds, XLOOKUP('2. Результаты'!$D107, Sections!$F$27:$F$47, Sections!$G$27:$I$47),
    XLOOKUP('2. Результаты'!$I107, _xlpm.thresholds, Sections!$G$26:$I$26, "Ниже базового", -1)
)</f>
        <v>Базовый</v>
      </c>
      <c r="K107" s="9">
        <v>12.0</v>
      </c>
      <c r="L107" s="9" t="str">
        <f t="array" ref="L107">LET(
    _xlpm.thresholds, XLOOKUP('2. Результаты'!$D107, Sections!$P$27:$P$47, Sections!$Q$27:$S$47),
    XLOOKUP('2. Результаты'!$K107, _xlpm.thresholds, Sections!$Q$26:$S$26, "Ниже базового", -1)
)</f>
        <v>Базовый</v>
      </c>
      <c r="M107" s="9">
        <v>8.0</v>
      </c>
      <c r="N107" s="9" t="str">
        <f t="array" ref="N107">LET(
    _xlpm.thresholds, XLOOKUP('2. Результаты'!$D107, Sections!$K$27:$K$47, Sections!$L$27:$N$47),
    XLOOKUP('2. Результаты'!$M107, _xlpm.thresholds, Sections!$L$26:$N$26, "Ниже базового", -1)
)</f>
        <v>Базовый</v>
      </c>
      <c r="O107" s="9">
        <v>14.0</v>
      </c>
      <c r="P107" s="9" t="str">
        <f t="array" ref="P107">LET(
    _xlpm.thresholds, XLOOKUP('2. Результаты'!$D107, Sections!$P$3:$P$23, Sections!$Q$3:$S$23),
    XLOOKUP('2. Результаты'!$O107, _xlpm.thresholds, Sections!$Q$2:$S$2, "Ниже базового", -1)
)</f>
        <v>Базовый</v>
      </c>
      <c r="Q107" s="9">
        <v>13.0</v>
      </c>
      <c r="R107" s="9" t="str">
        <f t="array" ref="R107">LET(
    _xlpm.thresholds, XLOOKUP('2. Результаты'!$D107, Sections!$F$3:$F$23, Sections!$G$3:$I$23),
    XLOOKUP('2. Результаты'!$Q107, _xlpm.thresholds, Sections!$G$2:$I$2, "Ниже базового", -1)
)</f>
        <v>Средний</v>
      </c>
      <c r="S107" s="9">
        <v>21.0</v>
      </c>
      <c r="T107" s="9" t="str">
        <f t="array" ref="T107">LET(
    _xlpm.thresholds, XLOOKUP('2. Результаты'!$D107, Sections!$A$3:$A$23, Sections!$B$3:$D$23),
    XLOOKUP('2. Результаты'!$S107, _xlpm.thresholds, Sections!$B$2:$D$2, "Ниже базового", -1)
)</f>
        <v>Базовый</v>
      </c>
      <c r="U107" s="9">
        <v>11.0</v>
      </c>
      <c r="V107" s="9" t="str">
        <f t="array" ref="V107">LET(
    _xlpm.thresholds, XLOOKUP('2. Результаты'!$D107, Sections!$A$27:$A$47, Sections!$B$27:$D$47),
    XLOOKUP('2. Результаты'!$U107, _xlpm.thresholds, Sections!$B$26:$D$26, "Ниже базового", -1)
)</f>
        <v>Средний</v>
      </c>
      <c r="W107" s="9">
        <v>15.0</v>
      </c>
      <c r="X107" s="9" t="str">
        <f t="array" ref="X107">LET(
    _xlpm.thresholds, XLOOKUP('2. Результаты'!$D107, Sections!$K$3:$K$23, Sections!$L$3:$N$23),
    XLOOKUP('2. Результаты'!$W107, _xlpm.thresholds, Sections!$L$2:$N$2, "Ниже базового", -1)
)</f>
        <v>Базовый</v>
      </c>
    </row>
    <row r="108" ht="15.75" customHeight="1">
      <c r="A108" s="7">
        <v>5.05002779E8</v>
      </c>
      <c r="B108" s="6" t="s">
        <v>104</v>
      </c>
      <c r="C108" s="6" t="s">
        <v>119</v>
      </c>
      <c r="D108" s="9">
        <v>1.0</v>
      </c>
      <c r="E108" s="9">
        <v>144.0</v>
      </c>
      <c r="F108" s="9">
        <v>213.0</v>
      </c>
      <c r="G108" s="9">
        <v>3.0</v>
      </c>
      <c r="H108" s="9" t="s">
        <v>1465</v>
      </c>
      <c r="I108" s="9">
        <v>22.0</v>
      </c>
      <c r="J108" s="9" t="str">
        <f t="array" ref="J108">LET(
    _xlpm.thresholds, XLOOKUP('2. Результаты'!$D108, Sections!$F$27:$F$47, Sections!$G$27:$I$47),
    XLOOKUP('2. Результаты'!$I108, _xlpm.thresholds, Sections!$G$26:$I$26, "Ниже базового", -1)
)</f>
        <v>Средний</v>
      </c>
      <c r="K108" s="9">
        <v>14.0</v>
      </c>
      <c r="L108" s="9" t="str">
        <f t="array" ref="L108">LET(
    _xlpm.thresholds, XLOOKUP('2. Результаты'!$D108, Sections!$P$27:$P$47, Sections!$Q$27:$S$47),
    XLOOKUP('2. Результаты'!$K108, _xlpm.thresholds, Sections!$Q$26:$S$26, "Ниже базового", -1)
)</f>
        <v>Средний</v>
      </c>
      <c r="M108" s="9">
        <v>11.0</v>
      </c>
      <c r="N108" s="9" t="str">
        <f t="array" ref="N108">LET(
    _xlpm.thresholds, XLOOKUP('2. Результаты'!$D108, Sections!$K$27:$K$47, Sections!$L$27:$N$47),
    XLOOKUP('2. Результаты'!$M108, _xlpm.thresholds, Sections!$L$26:$N$26, "Ниже базового", -1)
)</f>
        <v>Базовый</v>
      </c>
      <c r="O108" s="9">
        <v>18.0</v>
      </c>
      <c r="P108" s="9" t="str">
        <f t="array" ref="P108">LET(
    _xlpm.thresholds, XLOOKUP('2. Результаты'!$D108, Sections!$P$3:$P$23, Sections!$Q$3:$S$23),
    XLOOKUP('2. Результаты'!$O108, _xlpm.thresholds, Sections!$Q$2:$S$2, "Ниже базового", -1)
)</f>
        <v>Средний</v>
      </c>
      <c r="Q108" s="9">
        <v>16.0</v>
      </c>
      <c r="R108" s="9" t="str">
        <f t="array" ref="R108">LET(
    _xlpm.thresholds, XLOOKUP('2. Результаты'!$D108, Sections!$F$3:$F$23, Sections!$G$3:$I$23),
    XLOOKUP('2. Результаты'!$Q108, _xlpm.thresholds, Sections!$G$2:$I$2, "Ниже базового", -1)
)</f>
        <v>Средний</v>
      </c>
      <c r="S108" s="9">
        <v>32.0</v>
      </c>
      <c r="T108" s="9" t="str">
        <f t="array" ref="T108">LET(
    _xlpm.thresholds, XLOOKUP('2. Результаты'!$D108, Sections!$A$3:$A$23, Sections!$B$3:$D$23),
    XLOOKUP('2. Результаты'!$S108, _xlpm.thresholds, Sections!$B$2:$D$2, "Ниже базового", -1)
)</f>
        <v>Средний</v>
      </c>
      <c r="U108" s="9">
        <v>13.0</v>
      </c>
      <c r="V108" s="9" t="str">
        <f t="array" ref="V108">LET(
    _xlpm.thresholds, XLOOKUP('2. Результаты'!$D108, Sections!$A$27:$A$47, Sections!$B$27:$D$47),
    XLOOKUP('2. Результаты'!$U108, _xlpm.thresholds, Sections!$B$26:$D$26, "Ниже базового", -1)
)</f>
        <v>Высокий</v>
      </c>
      <c r="W108" s="9">
        <v>18.0</v>
      </c>
      <c r="X108" s="9" t="str">
        <f t="array" ref="X108">LET(
    _xlpm.thresholds, XLOOKUP('2. Результаты'!$D108, Sections!$K$3:$K$23, Sections!$L$3:$N$23),
    XLOOKUP('2. Результаты'!$W108, _xlpm.thresholds, Sections!$L$2:$N$2, "Ниже базового", -1)
)</f>
        <v>Средний</v>
      </c>
    </row>
    <row r="109" ht="15.75" customHeight="1">
      <c r="A109" s="7">
        <v>5.0500273E8</v>
      </c>
      <c r="B109" s="6" t="s">
        <v>104</v>
      </c>
      <c r="C109" s="6" t="s">
        <v>120</v>
      </c>
      <c r="D109" s="9">
        <v>1.0</v>
      </c>
      <c r="E109" s="9">
        <v>115.0</v>
      </c>
      <c r="F109" s="9">
        <v>213.0</v>
      </c>
      <c r="G109" s="9">
        <v>1.0</v>
      </c>
      <c r="H109" s="9" t="s">
        <v>1468</v>
      </c>
      <c r="I109" s="9">
        <v>22.0</v>
      </c>
      <c r="J109" s="9" t="str">
        <f t="array" ref="J109">LET(
    _xlpm.thresholds, XLOOKUP('2. Результаты'!$D109, Sections!$F$27:$F$47, Sections!$G$27:$I$47),
    XLOOKUP('2. Результаты'!$I109, _xlpm.thresholds, Sections!$G$26:$I$26, "Ниже базового", -1)
)</f>
        <v>Средний</v>
      </c>
      <c r="K109" s="9">
        <v>12.0</v>
      </c>
      <c r="L109" s="9" t="str">
        <f t="array" ref="L109">LET(
    _xlpm.thresholds, XLOOKUP('2. Результаты'!$D109, Sections!$P$27:$P$47, Sections!$Q$27:$S$47),
    XLOOKUP('2. Результаты'!$K109, _xlpm.thresholds, Sections!$Q$26:$S$26, "Ниже базового", -1)
)</f>
        <v>Базовый</v>
      </c>
      <c r="M109" s="9">
        <v>0.0</v>
      </c>
      <c r="N109" s="9" t="str">
        <f t="array" ref="N109">LET(
    _xlpm.thresholds, XLOOKUP('2. Результаты'!$D109, Sections!$K$27:$K$47, Sections!$L$27:$N$47),
    XLOOKUP('2. Результаты'!$M109, _xlpm.thresholds, Sections!$L$26:$N$26, "Ниже базового", -1)
)</f>
        <v>Ниже базового</v>
      </c>
      <c r="O109" s="9">
        <v>15.0</v>
      </c>
      <c r="P109" s="9" t="str">
        <f t="array" ref="P109">LET(
    _xlpm.thresholds, XLOOKUP('2. Результаты'!$D109, Sections!$P$3:$P$23, Sections!$Q$3:$S$23),
    XLOOKUP('2. Результаты'!$O109, _xlpm.thresholds, Sections!$Q$2:$S$2, "Ниже базового", -1)
)</f>
        <v>Базовый</v>
      </c>
      <c r="Q109" s="9">
        <v>17.0</v>
      </c>
      <c r="R109" s="9" t="str">
        <f t="array" ref="R109">LET(
    _xlpm.thresholds, XLOOKUP('2. Результаты'!$D109, Sections!$F$3:$F$23, Sections!$G$3:$I$23),
    XLOOKUP('2. Результаты'!$Q109, _xlpm.thresholds, Sections!$G$2:$I$2, "Ниже базового", -1)
)</f>
        <v>Средний</v>
      </c>
      <c r="S109" s="9">
        <v>22.0</v>
      </c>
      <c r="T109" s="9" t="str">
        <f t="array" ref="T109">LET(
    _xlpm.thresholds, XLOOKUP('2. Результаты'!$D109, Sections!$A$3:$A$23, Sections!$B$3:$D$23),
    XLOOKUP('2. Результаты'!$S109, _xlpm.thresholds, Sections!$B$2:$D$2, "Ниже базового", -1)
)</f>
        <v>Базовый</v>
      </c>
      <c r="U109" s="9">
        <v>11.0</v>
      </c>
      <c r="V109" s="9" t="str">
        <f t="array" ref="V109">LET(
    _xlpm.thresholds, XLOOKUP('2. Результаты'!$D109, Sections!$A$27:$A$47, Sections!$B$27:$D$47),
    XLOOKUP('2. Результаты'!$U109, _xlpm.thresholds, Sections!$B$26:$D$26, "Ниже базового", -1)
)</f>
        <v>Средний</v>
      </c>
      <c r="W109" s="9">
        <v>16.0</v>
      </c>
      <c r="X109" s="9" t="str">
        <f t="array" ref="X109">LET(
    _xlpm.thresholds, XLOOKUP('2. Результаты'!$D109, Sections!$K$3:$K$23, Sections!$L$3:$N$23),
    XLOOKUP('2. Результаты'!$W109, _xlpm.thresholds, Sections!$L$2:$N$2, "Ниже базового", -1)
)</f>
        <v>Базовый</v>
      </c>
    </row>
    <row r="110" ht="15.75" customHeight="1">
      <c r="A110" s="7">
        <v>5.05002747E8</v>
      </c>
      <c r="B110" s="6" t="s">
        <v>104</v>
      </c>
      <c r="C110" s="6" t="s">
        <v>121</v>
      </c>
      <c r="D110" s="9">
        <v>5.0</v>
      </c>
      <c r="E110" s="9">
        <v>133.0</v>
      </c>
      <c r="F110" s="9">
        <v>208.0</v>
      </c>
      <c r="G110" s="9">
        <v>3.0</v>
      </c>
      <c r="H110" s="9" t="s">
        <v>1465</v>
      </c>
      <c r="I110" s="9">
        <v>20.0</v>
      </c>
      <c r="J110" s="9" t="str">
        <f t="array" ref="J110">LET(
    _xlpm.thresholds, XLOOKUP('2. Результаты'!$D110, Sections!$F$27:$F$47, Sections!$G$27:$I$47),
    XLOOKUP('2. Результаты'!$I110, _xlpm.thresholds, Sections!$G$26:$I$26, "Ниже базового", -1)
)</f>
        <v>Средний</v>
      </c>
      <c r="K110" s="9">
        <v>15.0</v>
      </c>
      <c r="L110" s="9" t="str">
        <f t="array" ref="L110">LET(
    _xlpm.thresholds, XLOOKUP('2. Результаты'!$D110, Sections!$P$27:$P$47, Sections!$Q$27:$S$47),
    XLOOKUP('2. Результаты'!$K110, _xlpm.thresholds, Sections!$Q$26:$S$26, "Ниже базового", -1)
)</f>
        <v>Средний</v>
      </c>
      <c r="M110" s="9">
        <v>14.0</v>
      </c>
      <c r="N110" s="9" t="str">
        <f t="array" ref="N110">LET(
    _xlpm.thresholds, XLOOKUP('2. Результаты'!$D110, Sections!$K$27:$K$47, Sections!$L$27:$N$47),
    XLOOKUP('2. Результаты'!$M110, _xlpm.thresholds, Sections!$L$26:$N$26, "Ниже базового", -1)
)</f>
        <v>Средний</v>
      </c>
      <c r="O110" s="9">
        <v>16.0</v>
      </c>
      <c r="P110" s="9" t="str">
        <f t="array" ref="P110">LET(
    _xlpm.thresholds, XLOOKUP('2. Результаты'!$D110, Sections!$P$3:$P$23, Sections!$Q$3:$S$23),
    XLOOKUP('2. Результаты'!$O110, _xlpm.thresholds, Sections!$Q$2:$S$2, "Ниже базового", -1)
)</f>
        <v>Средний</v>
      </c>
      <c r="Q110" s="9">
        <v>15.0</v>
      </c>
      <c r="R110" s="9" t="str">
        <f t="array" ref="R110">LET(
    _xlpm.thresholds, XLOOKUP('2. Результаты'!$D110, Sections!$F$3:$F$23, Sections!$G$3:$I$23),
    XLOOKUP('2. Результаты'!$Q110, _xlpm.thresholds, Sections!$G$2:$I$2, "Ниже базового", -1)
)</f>
        <v>Средний</v>
      </c>
      <c r="S110" s="9">
        <v>27.0</v>
      </c>
      <c r="T110" s="9" t="str">
        <f t="array" ref="T110">LET(
    _xlpm.thresholds, XLOOKUP('2. Результаты'!$D110, Sections!$A$3:$A$23, Sections!$B$3:$D$23),
    XLOOKUP('2. Результаты'!$S110, _xlpm.thresholds, Sections!$B$2:$D$2, "Ниже базового", -1)
)</f>
        <v>Средний</v>
      </c>
      <c r="U110" s="9">
        <v>9.0</v>
      </c>
      <c r="V110" s="9" t="str">
        <f t="array" ref="V110">LET(
    _xlpm.thresholds, XLOOKUP('2. Результаты'!$D110, Sections!$A$27:$A$47, Sections!$B$27:$D$47),
    XLOOKUP('2. Результаты'!$U110, _xlpm.thresholds, Sections!$B$26:$D$26, "Ниже базового", -1)
)</f>
        <v>Средний</v>
      </c>
      <c r="W110" s="9">
        <v>17.0</v>
      </c>
      <c r="X110" s="9" t="str">
        <f t="array" ref="X110">LET(
    _xlpm.thresholds, XLOOKUP('2. Результаты'!$D110, Sections!$K$3:$K$23, Sections!$L$3:$N$23),
    XLOOKUP('2. Результаты'!$W110, _xlpm.thresholds, Sections!$L$2:$N$2, "Ниже базового", -1)
)</f>
        <v>Средний</v>
      </c>
    </row>
    <row r="111" ht="15.75" customHeight="1">
      <c r="A111" s="7">
        <v>5.05002874E8</v>
      </c>
      <c r="B111" s="6" t="s">
        <v>104</v>
      </c>
      <c r="C111" s="6" t="s">
        <v>122</v>
      </c>
      <c r="D111" s="9">
        <v>1.0</v>
      </c>
      <c r="E111" s="9">
        <v>155.0</v>
      </c>
      <c r="F111" s="9">
        <v>213.0</v>
      </c>
      <c r="G111" s="9">
        <v>3.0</v>
      </c>
      <c r="H111" s="9" t="s">
        <v>1465</v>
      </c>
      <c r="I111" s="9">
        <v>19.0</v>
      </c>
      <c r="J111" s="9" t="str">
        <f t="array" ref="J111">LET(
    _xlpm.thresholds, XLOOKUP('2. Результаты'!$D111, Sections!$F$27:$F$47, Sections!$G$27:$I$47),
    XLOOKUP('2. Результаты'!$I111, _xlpm.thresholds, Sections!$G$26:$I$26, "Ниже базового", -1)
)</f>
        <v>Средний</v>
      </c>
      <c r="K111" s="9">
        <v>15.0</v>
      </c>
      <c r="L111" s="9" t="str">
        <f t="array" ref="L111">LET(
    _xlpm.thresholds, XLOOKUP('2. Результаты'!$D111, Sections!$P$27:$P$47, Sections!$Q$27:$S$47),
    XLOOKUP('2. Результаты'!$K111, _xlpm.thresholds, Sections!$Q$26:$S$26, "Ниже базового", -1)
)</f>
        <v>Средний</v>
      </c>
      <c r="M111" s="9">
        <v>15.0</v>
      </c>
      <c r="N111" s="9" t="str">
        <f t="array" ref="N111">LET(
    _xlpm.thresholds, XLOOKUP('2. Результаты'!$D111, Sections!$K$27:$K$47, Sections!$L$27:$N$47),
    XLOOKUP('2. Результаты'!$M111, _xlpm.thresholds, Sections!$L$26:$N$26, "Ниже базового", -1)
)</f>
        <v>Средний</v>
      </c>
      <c r="O111" s="9">
        <v>19.0</v>
      </c>
      <c r="P111" s="9" t="str">
        <f t="array" ref="P111">LET(
    _xlpm.thresholds, XLOOKUP('2. Результаты'!$D111, Sections!$P$3:$P$23, Sections!$Q$3:$S$23),
    XLOOKUP('2. Результаты'!$O111, _xlpm.thresholds, Sections!$Q$2:$S$2, "Ниже базового", -1)
)</f>
        <v>Средний</v>
      </c>
      <c r="Q111" s="9">
        <v>16.0</v>
      </c>
      <c r="R111" s="9" t="str">
        <f t="array" ref="R111">LET(
    _xlpm.thresholds, XLOOKUP('2. Результаты'!$D111, Sections!$F$3:$F$23, Sections!$G$3:$I$23),
    XLOOKUP('2. Результаты'!$Q111, _xlpm.thresholds, Sections!$G$2:$I$2, "Ниже базового", -1)
)</f>
        <v>Средний</v>
      </c>
      <c r="S111" s="9">
        <v>38.0</v>
      </c>
      <c r="T111" s="9" t="str">
        <f t="array" ref="T111">LET(
    _xlpm.thresholds, XLOOKUP('2. Результаты'!$D111, Sections!$A$3:$A$23, Sections!$B$3:$D$23),
    XLOOKUP('2. Результаты'!$S111, _xlpm.thresholds, Sections!$B$2:$D$2, "Ниже базового", -1)
)</f>
        <v>Средний</v>
      </c>
      <c r="U111" s="9">
        <v>13.0</v>
      </c>
      <c r="V111" s="9" t="str">
        <f t="array" ref="V111">LET(
    _xlpm.thresholds, XLOOKUP('2. Результаты'!$D111, Sections!$A$27:$A$47, Sections!$B$27:$D$47),
    XLOOKUP('2. Результаты'!$U111, _xlpm.thresholds, Sections!$B$26:$D$26, "Ниже базового", -1)
)</f>
        <v>Высокий</v>
      </c>
      <c r="W111" s="9">
        <v>20.0</v>
      </c>
      <c r="X111" s="9" t="str">
        <f t="array" ref="X111">LET(
    _xlpm.thresholds, XLOOKUP('2. Результаты'!$D111, Sections!$K$3:$K$23, Sections!$L$3:$N$23),
    XLOOKUP('2. Результаты'!$W111, _xlpm.thresholds, Sections!$L$2:$N$2, "Ниже базового", -1)
)</f>
        <v>Средний</v>
      </c>
    </row>
    <row r="112" ht="15.75" customHeight="1">
      <c r="A112" s="7">
        <v>5.05002881E8</v>
      </c>
      <c r="B112" s="6" t="s">
        <v>104</v>
      </c>
      <c r="C112" s="6" t="s">
        <v>123</v>
      </c>
      <c r="D112" s="9">
        <v>1.0</v>
      </c>
      <c r="E112" s="9">
        <v>126.0</v>
      </c>
      <c r="F112" s="9">
        <v>213.0</v>
      </c>
      <c r="G112" s="9">
        <v>2.0</v>
      </c>
      <c r="H112" s="9" t="s">
        <v>1467</v>
      </c>
      <c r="I112" s="9">
        <v>19.0</v>
      </c>
      <c r="J112" s="9" t="str">
        <f t="array" ref="J112">LET(
    _xlpm.thresholds, XLOOKUP('2. Результаты'!$D112, Sections!$F$27:$F$47, Sections!$G$27:$I$47),
    XLOOKUP('2. Результаты'!$I112, _xlpm.thresholds, Sections!$G$26:$I$26, "Ниже базового", -1)
)</f>
        <v>Средний</v>
      </c>
      <c r="K112" s="9">
        <v>12.0</v>
      </c>
      <c r="L112" s="9" t="str">
        <f t="array" ref="L112">LET(
    _xlpm.thresholds, XLOOKUP('2. Результаты'!$D112, Sections!$P$27:$P$47, Sections!$Q$27:$S$47),
    XLOOKUP('2. Результаты'!$K112, _xlpm.thresholds, Sections!$Q$26:$S$26, "Ниже базового", -1)
)</f>
        <v>Базовый</v>
      </c>
      <c r="M112" s="9">
        <v>11.0</v>
      </c>
      <c r="N112" s="9" t="str">
        <f t="array" ref="N112">LET(
    _xlpm.thresholds, XLOOKUP('2. Результаты'!$D112, Sections!$K$27:$K$47, Sections!$L$27:$N$47),
    XLOOKUP('2. Результаты'!$M112, _xlpm.thresholds, Sections!$L$26:$N$26, "Ниже базового", -1)
)</f>
        <v>Базовый</v>
      </c>
      <c r="O112" s="9">
        <v>16.0</v>
      </c>
      <c r="P112" s="9" t="str">
        <f t="array" ref="P112">LET(
    _xlpm.thresholds, XLOOKUP('2. Результаты'!$D112, Sections!$P$3:$P$23, Sections!$Q$3:$S$23),
    XLOOKUP('2. Результаты'!$O112, _xlpm.thresholds, Sections!$Q$2:$S$2, "Ниже базового", -1)
)</f>
        <v>Средний</v>
      </c>
      <c r="Q112" s="9">
        <v>14.0</v>
      </c>
      <c r="R112" s="9" t="str">
        <f t="array" ref="R112">LET(
    _xlpm.thresholds, XLOOKUP('2. Результаты'!$D112, Sections!$F$3:$F$23, Sections!$G$3:$I$23),
    XLOOKUP('2. Результаты'!$Q112, _xlpm.thresholds, Sections!$G$2:$I$2, "Ниже базового", -1)
)</f>
        <v>Средний</v>
      </c>
      <c r="S112" s="9">
        <v>33.0</v>
      </c>
      <c r="T112" s="9" t="str">
        <f t="array" ref="T112">LET(
    _xlpm.thresholds, XLOOKUP('2. Результаты'!$D112, Sections!$A$3:$A$23, Sections!$B$3:$D$23),
    XLOOKUP('2. Результаты'!$S112, _xlpm.thresholds, Sections!$B$2:$D$2, "Ниже базового", -1)
)</f>
        <v>Средний</v>
      </c>
      <c r="U112" s="9">
        <v>6.0</v>
      </c>
      <c r="V112" s="9" t="str">
        <f t="array" ref="V112">LET(
    _xlpm.thresholds, XLOOKUP('2. Результаты'!$D112, Sections!$A$27:$A$47, Sections!$B$27:$D$47),
    XLOOKUP('2. Результаты'!$U112, _xlpm.thresholds, Sections!$B$26:$D$26, "Ниже базового", -1)
)</f>
        <v>Базовый</v>
      </c>
      <c r="W112" s="9">
        <v>15.0</v>
      </c>
      <c r="X112" s="9" t="str">
        <f t="array" ref="X112">LET(
    _xlpm.thresholds, XLOOKUP('2. Результаты'!$D112, Sections!$K$3:$K$23, Sections!$L$3:$N$23),
    XLOOKUP('2. Результаты'!$W112, _xlpm.thresholds, Sections!$L$2:$N$2, "Ниже базового", -1)
)</f>
        <v>Базовый</v>
      </c>
    </row>
    <row r="113" ht="15.75" customHeight="1">
      <c r="A113" s="7">
        <v>5.05002722E8</v>
      </c>
      <c r="B113" s="6" t="s">
        <v>104</v>
      </c>
      <c r="C113" s="6" t="s">
        <v>124</v>
      </c>
      <c r="D113" s="9">
        <v>5.0</v>
      </c>
      <c r="E113" s="9">
        <v>137.0</v>
      </c>
      <c r="F113" s="9">
        <v>208.0</v>
      </c>
      <c r="G113" s="9">
        <v>3.0</v>
      </c>
      <c r="H113" s="9" t="s">
        <v>1465</v>
      </c>
      <c r="I113" s="9">
        <v>17.0</v>
      </c>
      <c r="J113" s="9" t="str">
        <f t="array" ref="J113">LET(
    _xlpm.thresholds, XLOOKUP('2. Результаты'!$D113, Sections!$F$27:$F$47, Sections!$G$27:$I$47),
    XLOOKUP('2. Результаты'!$I113, _xlpm.thresholds, Sections!$G$26:$I$26, "Ниже базового", -1)
)</f>
        <v>Средний</v>
      </c>
      <c r="K113" s="9">
        <v>15.0</v>
      </c>
      <c r="L113" s="9" t="str">
        <f t="array" ref="L113">LET(
    _xlpm.thresholds, XLOOKUP('2. Результаты'!$D113, Sections!$P$27:$P$47, Sections!$Q$27:$S$47),
    XLOOKUP('2. Результаты'!$K113, _xlpm.thresholds, Sections!$Q$26:$S$26, "Ниже базового", -1)
)</f>
        <v>Средний</v>
      </c>
      <c r="M113" s="9">
        <v>13.0</v>
      </c>
      <c r="N113" s="9" t="str">
        <f t="array" ref="N113">LET(
    _xlpm.thresholds, XLOOKUP('2. Результаты'!$D113, Sections!$K$27:$K$47, Sections!$L$27:$N$47),
    XLOOKUP('2. Результаты'!$M113, _xlpm.thresholds, Sections!$L$26:$N$26, "Ниже базового", -1)
)</f>
        <v>Базовый</v>
      </c>
      <c r="O113" s="9">
        <v>17.0</v>
      </c>
      <c r="P113" s="9" t="str">
        <f t="array" ref="P113">LET(
    _xlpm.thresholds, XLOOKUP('2. Результаты'!$D113, Sections!$P$3:$P$23, Sections!$Q$3:$S$23),
    XLOOKUP('2. Результаты'!$O113, _xlpm.thresholds, Sections!$Q$2:$S$2, "Ниже базового", -1)
)</f>
        <v>Средний</v>
      </c>
      <c r="Q113" s="9">
        <v>15.0</v>
      </c>
      <c r="R113" s="9" t="str">
        <f t="array" ref="R113">LET(
    _xlpm.thresholds, XLOOKUP('2. Результаты'!$D113, Sections!$F$3:$F$23, Sections!$G$3:$I$23),
    XLOOKUP('2. Результаты'!$Q113, _xlpm.thresholds, Sections!$G$2:$I$2, "Ниже базового", -1)
)</f>
        <v>Средний</v>
      </c>
      <c r="S113" s="9">
        <v>30.0</v>
      </c>
      <c r="T113" s="9" t="str">
        <f t="array" ref="T113">LET(
    _xlpm.thresholds, XLOOKUP('2. Результаты'!$D113, Sections!$A$3:$A$23, Sections!$B$3:$D$23),
    XLOOKUP('2. Результаты'!$S113, _xlpm.thresholds, Sections!$B$2:$D$2, "Ниже базового", -1)
)</f>
        <v>Средний</v>
      </c>
      <c r="U113" s="9">
        <v>12.0</v>
      </c>
      <c r="V113" s="9" t="str">
        <f t="array" ref="V113">LET(
    _xlpm.thresholds, XLOOKUP('2. Результаты'!$D113, Sections!$A$27:$A$47, Sections!$B$27:$D$47),
    XLOOKUP('2. Результаты'!$U113, _xlpm.thresholds, Sections!$B$26:$D$26, "Ниже базового", -1)
)</f>
        <v>Высокий</v>
      </c>
      <c r="W113" s="9">
        <v>18.0</v>
      </c>
      <c r="X113" s="9" t="str">
        <f t="array" ref="X113">LET(
    _xlpm.thresholds, XLOOKUP('2. Результаты'!$D113, Sections!$K$3:$K$23, Sections!$L$3:$N$23),
    XLOOKUP('2. Результаты'!$W113, _xlpm.thresholds, Sections!$L$2:$N$2, "Ниже базового", -1)
)</f>
        <v>Средний</v>
      </c>
    </row>
    <row r="114" ht="15.75" customHeight="1">
      <c r="A114" s="7">
        <v>5.05055058E8</v>
      </c>
      <c r="B114" s="6" t="s">
        <v>104</v>
      </c>
      <c r="C114" s="6" t="s">
        <v>125</v>
      </c>
      <c r="D114" s="9">
        <v>4.0</v>
      </c>
      <c r="E114" s="9">
        <v>139.0</v>
      </c>
      <c r="F114" s="9">
        <v>166.0</v>
      </c>
      <c r="G114" s="9">
        <v>3.0</v>
      </c>
      <c r="H114" s="9" t="s">
        <v>1465</v>
      </c>
      <c r="I114" s="9">
        <v>27.0</v>
      </c>
      <c r="J114" s="9" t="str">
        <f t="array" ref="J114">LET(
    _xlpm.thresholds, XLOOKUP('2. Результаты'!$D114, Sections!$F$27:$F$47, Sections!$G$27:$I$47),
    XLOOKUP('2. Результаты'!$I114, _xlpm.thresholds, Sections!$G$26:$I$26, "Ниже базового", -1)
)</f>
        <v>Высокий</v>
      </c>
      <c r="K114" s="9">
        <v>21.0</v>
      </c>
      <c r="L114" s="9" t="str">
        <f t="array" ref="L114">LET(
    _xlpm.thresholds, XLOOKUP('2. Результаты'!$D114, Sections!$P$27:$P$47, Sections!$Q$27:$S$47),
    XLOOKUP('2. Результаты'!$K114, _xlpm.thresholds, Sections!$Q$26:$S$26, "Ниже базового", -1)
)</f>
        <v>Высокий</v>
      </c>
      <c r="M114" s="9">
        <v>12.0</v>
      </c>
      <c r="N114" s="9" t="str">
        <f t="array" ref="N114">LET(
    _xlpm.thresholds, XLOOKUP('2. Результаты'!$D114, Sections!$K$27:$K$47, Sections!$L$27:$N$47),
    XLOOKUP('2. Результаты'!$M114, _xlpm.thresholds, Sections!$L$26:$N$26, "Ниже базового", -1)
)</f>
        <v>Средний</v>
      </c>
      <c r="O114" s="9">
        <v>16.0</v>
      </c>
      <c r="P114" s="9" t="str">
        <f t="array" ref="P114">LET(
    _xlpm.thresholds, XLOOKUP('2. Результаты'!$D114, Sections!$P$3:$P$23, Sections!$Q$3:$S$23),
    XLOOKUP('2. Результаты'!$O114, _xlpm.thresholds, Sections!$Q$2:$S$2, "Ниже базового", -1)
)</f>
        <v>Средний</v>
      </c>
      <c r="Q114" s="9">
        <v>15.0</v>
      </c>
      <c r="R114" s="9" t="str">
        <f t="array" ref="R114">LET(
    _xlpm.thresholds, XLOOKUP('2. Результаты'!$D114, Sections!$F$3:$F$23, Sections!$G$3:$I$23),
    XLOOKUP('2. Результаты'!$Q114, _xlpm.thresholds, Sections!$G$2:$I$2, "Ниже базового", -1)
)</f>
        <v>Средний</v>
      </c>
      <c r="S114" s="9">
        <v>23.0</v>
      </c>
      <c r="T114" s="9" t="str">
        <f t="array" ref="T114">LET(
    _xlpm.thresholds, XLOOKUP('2. Результаты'!$D114, Sections!$A$3:$A$23, Sections!$B$3:$D$23),
    XLOOKUP('2. Результаты'!$S114, _xlpm.thresholds, Sections!$B$2:$D$2, "Ниже базового", -1)
)</f>
        <v>Высокий</v>
      </c>
      <c r="U114" s="9">
        <v>1.0</v>
      </c>
      <c r="V114" s="9" t="str">
        <f t="array" ref="V114">LET(
    _xlpm.thresholds, XLOOKUP('2. Результаты'!$D114, Sections!$A$27:$A$47, Sections!$B$27:$D$47),
    XLOOKUP('2. Результаты'!$U114, _xlpm.thresholds, Sections!$B$26:$D$26, "Ниже базового", -1)
)</f>
        <v>Высокий</v>
      </c>
      <c r="W114" s="9">
        <v>24.0</v>
      </c>
      <c r="X114" s="9" t="str">
        <f t="array" ref="X114">LET(
    _xlpm.thresholds, XLOOKUP('2. Результаты'!$D114, Sections!$K$3:$K$23, Sections!$L$3:$N$23),
    XLOOKUP('2. Результаты'!$W114, _xlpm.thresholds, Sections!$L$2:$N$2, "Ниже базового", -1)
)</f>
        <v>Средний</v>
      </c>
    </row>
    <row r="115" ht="15.75" customHeight="1">
      <c r="A115" s="7">
        <v>5.3800234E8</v>
      </c>
      <c r="B115" s="6" t="s">
        <v>126</v>
      </c>
      <c r="C115" s="6" t="s">
        <v>127</v>
      </c>
      <c r="D115" s="9">
        <v>1.0</v>
      </c>
      <c r="E115" s="9">
        <v>170.0</v>
      </c>
      <c r="F115" s="9">
        <v>213.0</v>
      </c>
      <c r="G115" s="9">
        <v>3.0</v>
      </c>
      <c r="H115" s="9" t="s">
        <v>1465</v>
      </c>
      <c r="I115" s="9">
        <v>28.0</v>
      </c>
      <c r="J115" s="9" t="str">
        <f t="array" ref="J115">LET(
    _xlpm.thresholds, XLOOKUP('2. Результаты'!$D115, Sections!$F$27:$F$47, Sections!$G$27:$I$47),
    XLOOKUP('2. Результаты'!$I115, _xlpm.thresholds, Sections!$G$26:$I$26, "Ниже базового", -1)
)</f>
        <v>Высокий</v>
      </c>
      <c r="K115" s="9">
        <v>18.0</v>
      </c>
      <c r="L115" s="9" t="str">
        <f t="array" ref="L115">LET(
    _xlpm.thresholds, XLOOKUP('2. Результаты'!$D115, Sections!$P$27:$P$47, Sections!$Q$27:$S$47),
    XLOOKUP('2. Результаты'!$K115, _xlpm.thresholds, Sections!$Q$26:$S$26, "Ниже базового", -1)
)</f>
        <v>Высокий</v>
      </c>
      <c r="M115" s="9">
        <v>16.0</v>
      </c>
      <c r="N115" s="9" t="str">
        <f t="array" ref="N115">LET(
    _xlpm.thresholds, XLOOKUP('2. Результаты'!$D115, Sections!$K$27:$K$47, Sections!$L$27:$N$47),
    XLOOKUP('2. Результаты'!$M115, _xlpm.thresholds, Sections!$L$26:$N$26, "Ниже базового", -1)
)</f>
        <v>Средний</v>
      </c>
      <c r="O115" s="9">
        <v>21.0</v>
      </c>
      <c r="P115" s="9" t="str">
        <f t="array" ref="P115">LET(
    _xlpm.thresholds, XLOOKUP('2. Результаты'!$D115, Sections!$P$3:$P$23, Sections!$Q$3:$S$23),
    XLOOKUP('2. Результаты'!$O115, _xlpm.thresholds, Sections!$Q$2:$S$2, "Ниже базового", -1)
)</f>
        <v>Высокий</v>
      </c>
      <c r="Q115" s="9">
        <v>18.0</v>
      </c>
      <c r="R115" s="9" t="str">
        <f t="array" ref="R115">LET(
    _xlpm.thresholds, XLOOKUP('2. Результаты'!$D115, Sections!$F$3:$F$23, Sections!$G$3:$I$23),
    XLOOKUP('2. Результаты'!$Q115, _xlpm.thresholds, Sections!$G$2:$I$2, "Ниже базового", -1)
)</f>
        <v>Средний</v>
      </c>
      <c r="S115" s="9">
        <v>34.0</v>
      </c>
      <c r="T115" s="9" t="str">
        <f t="array" ref="T115">LET(
    _xlpm.thresholds, XLOOKUP('2. Результаты'!$D115, Sections!$A$3:$A$23, Sections!$B$3:$D$23),
    XLOOKUP('2. Результаты'!$S115, _xlpm.thresholds, Sections!$B$2:$D$2, "Ниже базового", -1)
)</f>
        <v>Средний</v>
      </c>
      <c r="U115" s="9">
        <v>9.0</v>
      </c>
      <c r="V115" s="9" t="str">
        <f t="array" ref="V115">LET(
    _xlpm.thresholds, XLOOKUP('2. Результаты'!$D115, Sections!$A$27:$A$47, Sections!$B$27:$D$47),
    XLOOKUP('2. Результаты'!$U115, _xlpm.thresholds, Sections!$B$26:$D$26, "Ниже базового", -1)
)</f>
        <v>Средний</v>
      </c>
      <c r="W115" s="9">
        <v>26.0</v>
      </c>
      <c r="X115" s="9" t="str">
        <f t="array" ref="X115">LET(
    _xlpm.thresholds, XLOOKUP('2. Результаты'!$D115, Sections!$K$3:$K$23, Sections!$L$3:$N$23),
    XLOOKUP('2. Результаты'!$W115, _xlpm.thresholds, Sections!$L$2:$N$2, "Ниже базового", -1)
)</f>
        <v>Высокий</v>
      </c>
    </row>
    <row r="116" ht="15.75" customHeight="1">
      <c r="A116" s="7">
        <v>5.38001925E8</v>
      </c>
      <c r="B116" s="6" t="s">
        <v>126</v>
      </c>
      <c r="C116" s="6" t="s">
        <v>128</v>
      </c>
      <c r="D116" s="9">
        <v>2.0</v>
      </c>
      <c r="E116" s="9">
        <v>172.0</v>
      </c>
      <c r="F116" s="9">
        <v>197.0</v>
      </c>
      <c r="G116" s="9">
        <v>4.0</v>
      </c>
      <c r="H116" s="9" t="s">
        <v>1466</v>
      </c>
      <c r="I116" s="9">
        <v>28.0</v>
      </c>
      <c r="J116" s="9" t="str">
        <f t="array" ref="J116">LET(
    _xlpm.thresholds, XLOOKUP('2. Результаты'!$D116, Sections!$F$27:$F$47, Sections!$G$27:$I$47),
    XLOOKUP('2. Результаты'!$I116, _xlpm.thresholds, Sections!$G$26:$I$26, "Ниже базового", -1)
)</f>
        <v>Высокий</v>
      </c>
      <c r="K116" s="9">
        <v>19.0</v>
      </c>
      <c r="L116" s="9" t="str">
        <f t="array" ref="L116">LET(
    _xlpm.thresholds, XLOOKUP('2. Результаты'!$D116, Sections!$P$27:$P$47, Sections!$Q$27:$S$47),
    XLOOKUP('2. Результаты'!$K116, _xlpm.thresholds, Sections!$Q$26:$S$26, "Ниже базового", -1)
)</f>
        <v>Высокий</v>
      </c>
      <c r="M116" s="9">
        <v>17.0</v>
      </c>
      <c r="N116" s="9" t="str">
        <f t="array" ref="N116">LET(
    _xlpm.thresholds, XLOOKUP('2. Результаты'!$D116, Sections!$K$27:$K$47, Sections!$L$27:$N$47),
    XLOOKUP('2. Результаты'!$M116, _xlpm.thresholds, Sections!$L$26:$N$26, "Ниже базового", -1)
)</f>
        <v>Высокий</v>
      </c>
      <c r="O116" s="9">
        <v>22.0</v>
      </c>
      <c r="P116" s="9" t="str">
        <f t="array" ref="P116">LET(
    _xlpm.thresholds, XLOOKUP('2. Результаты'!$D116, Sections!$P$3:$P$23, Sections!$Q$3:$S$23),
    XLOOKUP('2. Результаты'!$O116, _xlpm.thresholds, Sections!$Q$2:$S$2, "Ниже базового", -1)
)</f>
        <v>Высокий</v>
      </c>
      <c r="Q116" s="9">
        <v>19.0</v>
      </c>
      <c r="R116" s="9" t="str">
        <f t="array" ref="R116">LET(
    _xlpm.thresholds, XLOOKUP('2. Результаты'!$D116, Sections!$F$3:$F$23, Sections!$G$3:$I$23),
    XLOOKUP('2. Результаты'!$Q116, _xlpm.thresholds, Sections!$G$2:$I$2, "Ниже базового", -1)
)</f>
        <v>Средний</v>
      </c>
      <c r="S116" s="9">
        <v>28.0</v>
      </c>
      <c r="T116" s="9" t="str">
        <f t="array" ref="T116">LET(
    _xlpm.thresholds, XLOOKUP('2. Результаты'!$D116, Sections!$A$3:$A$23, Sections!$B$3:$D$23),
    XLOOKUP('2. Результаты'!$S116, _xlpm.thresholds, Sections!$B$2:$D$2, "Ниже базового", -1)
)</f>
        <v>Средний</v>
      </c>
      <c r="U116" s="9">
        <v>13.0</v>
      </c>
      <c r="V116" s="9" t="str">
        <f t="array" ref="V116">LET(
    _xlpm.thresholds, XLOOKUP('2. Результаты'!$D116, Sections!$A$27:$A$47, Sections!$B$27:$D$47),
    XLOOKUP('2. Результаты'!$U116, _xlpm.thresholds, Sections!$B$26:$D$26, "Ниже базового", -1)
)</f>
        <v>Высокий</v>
      </c>
      <c r="W116" s="9">
        <v>26.0</v>
      </c>
      <c r="X116" s="9" t="str">
        <f t="array" ref="X116">LET(
    _xlpm.thresholds, XLOOKUP('2. Результаты'!$D116, Sections!$K$3:$K$23, Sections!$L$3:$N$23),
    XLOOKUP('2. Результаты'!$W116, _xlpm.thresholds, Sections!$L$2:$N$2, "Ниже базового", -1)
)</f>
        <v>Высокий</v>
      </c>
    </row>
    <row r="117" ht="15.75" customHeight="1">
      <c r="A117" s="7">
        <v>5.38002284E8</v>
      </c>
      <c r="B117" s="6" t="s">
        <v>126</v>
      </c>
      <c r="C117" s="6" t="s">
        <v>129</v>
      </c>
      <c r="D117" s="9">
        <v>1.0</v>
      </c>
      <c r="E117" s="9">
        <v>129.0</v>
      </c>
      <c r="F117" s="9">
        <v>213.0</v>
      </c>
      <c r="G117" s="9">
        <v>2.0</v>
      </c>
      <c r="H117" s="9" t="s">
        <v>1467</v>
      </c>
      <c r="I117" s="9">
        <v>18.0</v>
      </c>
      <c r="J117" s="9" t="str">
        <f t="array" ref="J117">LET(
    _xlpm.thresholds, XLOOKUP('2. Результаты'!$D117, Sections!$F$27:$F$47, Sections!$G$27:$I$47),
    XLOOKUP('2. Результаты'!$I117, _xlpm.thresholds, Sections!$G$26:$I$26, "Ниже базового", -1)
)</f>
        <v>Средний</v>
      </c>
      <c r="K117" s="9">
        <v>20.0</v>
      </c>
      <c r="L117" s="9" t="str">
        <f t="array" ref="L117">LET(
    _xlpm.thresholds, XLOOKUP('2. Результаты'!$D117, Sections!$P$27:$P$47, Sections!$Q$27:$S$47),
    XLOOKUP('2. Результаты'!$K117, _xlpm.thresholds, Sections!$Q$26:$S$26, "Ниже базового", -1)
)</f>
        <v>Высокий</v>
      </c>
      <c r="M117" s="9">
        <v>11.0</v>
      </c>
      <c r="N117" s="9" t="str">
        <f t="array" ref="N117">LET(
    _xlpm.thresholds, XLOOKUP('2. Результаты'!$D117, Sections!$K$27:$K$47, Sections!$L$27:$N$47),
    XLOOKUP('2. Результаты'!$M117, _xlpm.thresholds, Sections!$L$26:$N$26, "Ниже базового", -1)
)</f>
        <v>Базовый</v>
      </c>
      <c r="O117" s="9">
        <v>17.0</v>
      </c>
      <c r="P117" s="9" t="str">
        <f t="array" ref="P117">LET(
    _xlpm.thresholds, XLOOKUP('2. Результаты'!$D117, Sections!$P$3:$P$23, Sections!$Q$3:$S$23),
    XLOOKUP('2. Результаты'!$O117, _xlpm.thresholds, Sections!$Q$2:$S$2, "Ниже базового", -1)
)</f>
        <v>Средний</v>
      </c>
      <c r="Q117" s="9">
        <v>14.0</v>
      </c>
      <c r="R117" s="9" t="str">
        <f t="array" ref="R117">LET(
    _xlpm.thresholds, XLOOKUP('2. Результаты'!$D117, Sections!$F$3:$F$23, Sections!$G$3:$I$23),
    XLOOKUP('2. Результаты'!$Q117, _xlpm.thresholds, Sections!$G$2:$I$2, "Ниже базового", -1)
)</f>
        <v>Средний</v>
      </c>
      <c r="S117" s="9">
        <v>24.0</v>
      </c>
      <c r="T117" s="9" t="str">
        <f t="array" ref="T117">LET(
    _xlpm.thresholds, XLOOKUP('2. Результаты'!$D117, Sections!$A$3:$A$23, Sections!$B$3:$D$23),
    XLOOKUP('2. Результаты'!$S117, _xlpm.thresholds, Sections!$B$2:$D$2, "Ниже базового", -1)
)</f>
        <v>Базовый</v>
      </c>
      <c r="U117" s="9">
        <v>9.0</v>
      </c>
      <c r="V117" s="9" t="str">
        <f t="array" ref="V117">LET(
    _xlpm.thresholds, XLOOKUP('2. Результаты'!$D117, Sections!$A$27:$A$47, Sections!$B$27:$D$47),
    XLOOKUP('2. Результаты'!$U117, _xlpm.thresholds, Sections!$B$26:$D$26, "Ниже базового", -1)
)</f>
        <v>Средний</v>
      </c>
      <c r="W117" s="9">
        <v>16.0</v>
      </c>
      <c r="X117" s="9" t="str">
        <f t="array" ref="X117">LET(
    _xlpm.thresholds, XLOOKUP('2. Результаты'!$D117, Sections!$K$3:$K$23, Sections!$L$3:$N$23),
    XLOOKUP('2. Результаты'!$W117, _xlpm.thresholds, Sections!$L$2:$N$2, "Ниже базового", -1)
)</f>
        <v>Базовый</v>
      </c>
    </row>
    <row r="118" ht="15.75" customHeight="1">
      <c r="A118" s="7">
        <v>5.38001971E8</v>
      </c>
      <c r="B118" s="6" t="s">
        <v>126</v>
      </c>
      <c r="C118" s="6" t="s">
        <v>130</v>
      </c>
      <c r="D118" s="9">
        <v>6.0</v>
      </c>
      <c r="E118" s="9">
        <v>167.0</v>
      </c>
      <c r="F118" s="9">
        <v>192.0</v>
      </c>
      <c r="G118" s="9">
        <v>4.0</v>
      </c>
      <c r="H118" s="9" t="s">
        <v>1466</v>
      </c>
      <c r="I118" s="9">
        <v>27.0</v>
      </c>
      <c r="J118" s="9" t="str">
        <f t="array" ref="J118">LET(
    _xlpm.thresholds, XLOOKUP('2. Результаты'!$D118, Sections!$F$27:$F$47, Sections!$G$27:$I$47),
    XLOOKUP('2. Результаты'!$I118, _xlpm.thresholds, Sections!$G$26:$I$26, "Ниже базового", -1)
)</f>
        <v>Высокий</v>
      </c>
      <c r="K118" s="9">
        <v>17.0</v>
      </c>
      <c r="L118" s="9" t="str">
        <f t="array" ref="L118">LET(
    _xlpm.thresholds, XLOOKUP('2. Результаты'!$D118, Sections!$P$27:$P$47, Sections!$Q$27:$S$47),
    XLOOKUP('2. Результаты'!$K118, _xlpm.thresholds, Sections!$Q$26:$S$26, "Ниже базового", -1)
)</f>
        <v>Высокий</v>
      </c>
      <c r="M118" s="9">
        <v>16.0</v>
      </c>
      <c r="N118" s="9" t="str">
        <f t="array" ref="N118">LET(
    _xlpm.thresholds, XLOOKUP('2. Результаты'!$D118, Sections!$K$27:$K$47, Sections!$L$27:$N$47),
    XLOOKUP('2. Результаты'!$M118, _xlpm.thresholds, Sections!$L$26:$N$26, "Ниже базового", -1)
)</f>
        <v>Высокий</v>
      </c>
      <c r="O118" s="9">
        <v>22.0</v>
      </c>
      <c r="P118" s="9" t="str">
        <f t="array" ref="P118">LET(
    _xlpm.thresholds, XLOOKUP('2. Результаты'!$D118, Sections!$P$3:$P$23, Sections!$Q$3:$S$23),
    XLOOKUP('2. Результаты'!$O118, _xlpm.thresholds, Sections!$Q$2:$S$2, "Ниже базового", -1)
)</f>
        <v>Высокий</v>
      </c>
      <c r="Q118" s="9">
        <v>18.0</v>
      </c>
      <c r="R118" s="9" t="str">
        <f t="array" ref="R118">LET(
    _xlpm.thresholds, XLOOKUP('2. Результаты'!$D118, Sections!$F$3:$F$23, Sections!$G$3:$I$23),
    XLOOKUP('2. Результаты'!$Q118, _xlpm.thresholds, Sections!$G$2:$I$2, "Ниже базового", -1)
)</f>
        <v>Средний</v>
      </c>
      <c r="S118" s="9">
        <v>26.0</v>
      </c>
      <c r="T118" s="9" t="str">
        <f t="array" ref="T118">LET(
    _xlpm.thresholds, XLOOKUP('2. Результаты'!$D118, Sections!$A$3:$A$23, Sections!$B$3:$D$23),
    XLOOKUP('2. Результаты'!$S118, _xlpm.thresholds, Sections!$B$2:$D$2, "Ниже базового", -1)
)</f>
        <v>Средний</v>
      </c>
      <c r="U118" s="9">
        <v>14.0</v>
      </c>
      <c r="V118" s="9" t="str">
        <f t="array" ref="V118">LET(
    _xlpm.thresholds, XLOOKUP('2. Результаты'!$D118, Sections!$A$27:$A$47, Sections!$B$27:$D$47),
    XLOOKUP('2. Результаты'!$U118, _xlpm.thresholds, Sections!$B$26:$D$26, "Ниже базового", -1)
)</f>
        <v>Высокий</v>
      </c>
      <c r="W118" s="9">
        <v>27.0</v>
      </c>
      <c r="X118" s="9" t="str">
        <f t="array" ref="X118">LET(
    _xlpm.thresholds, XLOOKUP('2. Результаты'!$D118, Sections!$K$3:$K$23, Sections!$L$3:$N$23),
    XLOOKUP('2. Результаты'!$W118, _xlpm.thresholds, Sections!$L$2:$N$2, "Ниже базового", -1)
)</f>
        <v>Высокий</v>
      </c>
    </row>
    <row r="119" ht="15.75" customHeight="1">
      <c r="A119" s="7">
        <v>5.38011151E8</v>
      </c>
      <c r="B119" s="6" t="s">
        <v>126</v>
      </c>
      <c r="C119" s="6" t="s">
        <v>131</v>
      </c>
      <c r="D119" s="9">
        <v>2.0</v>
      </c>
      <c r="E119" s="9">
        <v>141.0</v>
      </c>
      <c r="F119" s="9">
        <v>197.0</v>
      </c>
      <c r="G119" s="9">
        <v>3.0</v>
      </c>
      <c r="H119" s="9" t="s">
        <v>1465</v>
      </c>
      <c r="I119" s="9">
        <v>23.0</v>
      </c>
      <c r="J119" s="9" t="str">
        <f t="array" ref="J119">LET(
    _xlpm.thresholds, XLOOKUP('2. Результаты'!$D119, Sections!$F$27:$F$47, Sections!$G$27:$I$47),
    XLOOKUP('2. Результаты'!$I119, _xlpm.thresholds, Sections!$G$26:$I$26, "Ниже базового", -1)
)</f>
        <v>Средний</v>
      </c>
      <c r="K119" s="9">
        <v>16.0</v>
      </c>
      <c r="L119" s="9" t="str">
        <f t="array" ref="L119">LET(
    _xlpm.thresholds, XLOOKUP('2. Результаты'!$D119, Sections!$P$27:$P$47, Sections!$Q$27:$S$47),
    XLOOKUP('2. Результаты'!$K119, _xlpm.thresholds, Sections!$Q$26:$S$26, "Ниже базового", -1)
)</f>
        <v>Высокий</v>
      </c>
      <c r="M119" s="9">
        <v>14.0</v>
      </c>
      <c r="N119" s="9" t="str">
        <f t="array" ref="N119">LET(
    _xlpm.thresholds, XLOOKUP('2. Результаты'!$D119, Sections!$K$27:$K$47, Sections!$L$27:$N$47),
    XLOOKUP('2. Результаты'!$M119, _xlpm.thresholds, Sections!$L$26:$N$26, "Ниже базового", -1)
)</f>
        <v>Средний</v>
      </c>
      <c r="O119" s="9">
        <v>16.0</v>
      </c>
      <c r="P119" s="9" t="str">
        <f t="array" ref="P119">LET(
    _xlpm.thresholds, XLOOKUP('2. Результаты'!$D119, Sections!$P$3:$P$23, Sections!$Q$3:$S$23),
    XLOOKUP('2. Результаты'!$O119, _xlpm.thresholds, Sections!$Q$2:$S$2, "Ниже базового", -1)
)</f>
        <v>Средний</v>
      </c>
      <c r="Q119" s="9">
        <v>16.0</v>
      </c>
      <c r="R119" s="9" t="str">
        <f t="array" ref="R119">LET(
    _xlpm.thresholds, XLOOKUP('2. Результаты'!$D119, Sections!$F$3:$F$23, Sections!$G$3:$I$23),
    XLOOKUP('2. Результаты'!$Q119, _xlpm.thresholds, Sections!$G$2:$I$2, "Ниже базового", -1)
)</f>
        <v>Средний</v>
      </c>
      <c r="S119" s="9">
        <v>28.0</v>
      </c>
      <c r="T119" s="9" t="str">
        <f t="array" ref="T119">LET(
    _xlpm.thresholds, XLOOKUP('2. Результаты'!$D119, Sections!$A$3:$A$23, Sections!$B$3:$D$23),
    XLOOKUP('2. Результаты'!$S119, _xlpm.thresholds, Sections!$B$2:$D$2, "Ниже базового", -1)
)</f>
        <v>Средний</v>
      </c>
      <c r="U119" s="9">
        <v>8.0</v>
      </c>
      <c r="V119" s="9" t="str">
        <f t="array" ref="V119">LET(
    _xlpm.thresholds, XLOOKUP('2. Результаты'!$D119, Sections!$A$27:$A$47, Sections!$B$27:$D$47),
    XLOOKUP('2. Результаты'!$U119, _xlpm.thresholds, Sections!$B$26:$D$26, "Ниже базового", -1)
)</f>
        <v>Средний</v>
      </c>
      <c r="W119" s="9">
        <v>20.0</v>
      </c>
      <c r="X119" s="9" t="str">
        <f t="array" ref="X119">LET(
    _xlpm.thresholds, XLOOKUP('2. Результаты'!$D119, Sections!$K$3:$K$23, Sections!$L$3:$N$23),
    XLOOKUP('2. Результаты'!$W119, _xlpm.thresholds, Sections!$L$2:$N$2, "Ниже базового", -1)
)</f>
        <v>Средний</v>
      </c>
    </row>
    <row r="120" ht="15.75" customHeight="1">
      <c r="A120" s="7">
        <v>5.38002012E8</v>
      </c>
      <c r="B120" s="6" t="s">
        <v>126</v>
      </c>
      <c r="C120" s="6" t="s">
        <v>132</v>
      </c>
      <c r="D120" s="9">
        <v>2.0</v>
      </c>
      <c r="E120" s="9">
        <v>181.0</v>
      </c>
      <c r="F120" s="9">
        <v>197.0</v>
      </c>
      <c r="G120" s="9">
        <v>4.0</v>
      </c>
      <c r="H120" s="9" t="s">
        <v>1466</v>
      </c>
      <c r="I120" s="9">
        <v>30.0</v>
      </c>
      <c r="J120" s="9" t="str">
        <f t="array" ref="J120">LET(
    _xlpm.thresholds, XLOOKUP('2. Результаты'!$D120, Sections!$F$27:$F$47, Sections!$G$27:$I$47),
    XLOOKUP('2. Результаты'!$I120, _xlpm.thresholds, Sections!$G$26:$I$26, "Ниже базового", -1)
)</f>
        <v>Высокий</v>
      </c>
      <c r="K120" s="9">
        <v>21.0</v>
      </c>
      <c r="L120" s="9" t="str">
        <f t="array" ref="L120">LET(
    _xlpm.thresholds, XLOOKUP('2. Результаты'!$D120, Sections!$P$27:$P$47, Sections!$Q$27:$S$47),
    XLOOKUP('2. Результаты'!$K120, _xlpm.thresholds, Sections!$Q$26:$S$26, "Ниже базового", -1)
)</f>
        <v>Высокий</v>
      </c>
      <c r="M120" s="9">
        <v>18.0</v>
      </c>
      <c r="N120" s="9" t="str">
        <f t="array" ref="N120">LET(
    _xlpm.thresholds, XLOOKUP('2. Результаты'!$D120, Sections!$K$27:$K$47, Sections!$L$27:$N$47),
    XLOOKUP('2. Результаты'!$M120, _xlpm.thresholds, Sections!$L$26:$N$26, "Ниже базового", -1)
)</f>
        <v>Высокий</v>
      </c>
      <c r="O120" s="9">
        <v>21.0</v>
      </c>
      <c r="P120" s="9" t="str">
        <f t="array" ref="P120">LET(
    _xlpm.thresholds, XLOOKUP('2. Результаты'!$D120, Sections!$P$3:$P$23, Sections!$Q$3:$S$23),
    XLOOKUP('2. Результаты'!$O120, _xlpm.thresholds, Sections!$Q$2:$S$2, "Ниже базового", -1)
)</f>
        <v>Высокий</v>
      </c>
      <c r="Q120" s="9">
        <v>18.0</v>
      </c>
      <c r="R120" s="9" t="str">
        <f t="array" ref="R120">LET(
    _xlpm.thresholds, XLOOKUP('2. Результаты'!$D120, Sections!$F$3:$F$23, Sections!$G$3:$I$23),
    XLOOKUP('2. Результаты'!$Q120, _xlpm.thresholds, Sections!$G$2:$I$2, "Ниже базового", -1)
)</f>
        <v>Средний</v>
      </c>
      <c r="S120" s="9">
        <v>31.0</v>
      </c>
      <c r="T120" s="9" t="str">
        <f t="array" ref="T120">LET(
    _xlpm.thresholds, XLOOKUP('2. Результаты'!$D120, Sections!$A$3:$A$23, Sections!$B$3:$D$23),
    XLOOKUP('2. Результаты'!$S120, _xlpm.thresholds, Sections!$B$2:$D$2, "Ниже базового", -1)
)</f>
        <v>Средний</v>
      </c>
      <c r="U120" s="9">
        <v>14.0</v>
      </c>
      <c r="V120" s="9" t="str">
        <f t="array" ref="V120">LET(
    _xlpm.thresholds, XLOOKUP('2. Результаты'!$D120, Sections!$A$27:$A$47, Sections!$B$27:$D$47),
    XLOOKUP('2. Результаты'!$U120, _xlpm.thresholds, Sections!$B$26:$D$26, "Ниже базового", -1)
)</f>
        <v>Высокий</v>
      </c>
      <c r="W120" s="9">
        <v>28.0</v>
      </c>
      <c r="X120" s="9" t="str">
        <f t="array" ref="X120">LET(
    _xlpm.thresholds, XLOOKUP('2. Результаты'!$D120, Sections!$K$3:$K$23, Sections!$L$3:$N$23),
    XLOOKUP('2. Результаты'!$W120, _xlpm.thresholds, Sections!$L$2:$N$2, "Ниже базового", -1)
)</f>
        <v>Высокий</v>
      </c>
    </row>
    <row r="121" ht="15.75" customHeight="1">
      <c r="A121" s="7">
        <v>5.381046E8</v>
      </c>
      <c r="B121" s="6" t="s">
        <v>126</v>
      </c>
      <c r="C121" s="6" t="s">
        <v>133</v>
      </c>
      <c r="D121" s="9">
        <v>2.0</v>
      </c>
      <c r="E121" s="9">
        <v>166.0</v>
      </c>
      <c r="F121" s="9">
        <v>197.0</v>
      </c>
      <c r="G121" s="9">
        <v>4.0</v>
      </c>
      <c r="H121" s="9" t="s">
        <v>1466</v>
      </c>
      <c r="I121" s="9">
        <v>23.0</v>
      </c>
      <c r="J121" s="9" t="str">
        <f t="array" ref="J121">LET(
    _xlpm.thresholds, XLOOKUP('2. Результаты'!$D121, Sections!$F$27:$F$47, Sections!$G$27:$I$47),
    XLOOKUP('2. Результаты'!$I121, _xlpm.thresholds, Sections!$G$26:$I$26, "Ниже базового", -1)
)</f>
        <v>Средний</v>
      </c>
      <c r="K121" s="9">
        <v>18.0</v>
      </c>
      <c r="L121" s="9" t="str">
        <f t="array" ref="L121">LET(
    _xlpm.thresholds, XLOOKUP('2. Результаты'!$D121, Sections!$P$27:$P$47, Sections!$Q$27:$S$47),
    XLOOKUP('2. Результаты'!$K121, _xlpm.thresholds, Sections!$Q$26:$S$26, "Ниже базового", -1)
)</f>
        <v>Высокий</v>
      </c>
      <c r="M121" s="9">
        <v>16.0</v>
      </c>
      <c r="N121" s="9" t="str">
        <f t="array" ref="N121">LET(
    _xlpm.thresholds, XLOOKUP('2. Результаты'!$D121, Sections!$K$27:$K$47, Sections!$L$27:$N$47),
    XLOOKUP('2. Результаты'!$M121, _xlpm.thresholds, Sections!$L$26:$N$26, "Ниже базового", -1)
)</f>
        <v>Высокий</v>
      </c>
      <c r="O121" s="9">
        <v>20.0</v>
      </c>
      <c r="P121" s="9" t="str">
        <f t="array" ref="P121">LET(
    _xlpm.thresholds, XLOOKUP('2. Результаты'!$D121, Sections!$P$3:$P$23, Sections!$Q$3:$S$23),
    XLOOKUP('2. Результаты'!$O121, _xlpm.thresholds, Sections!$Q$2:$S$2, "Ниже базового", -1)
)</f>
        <v>Высокий</v>
      </c>
      <c r="Q121" s="9">
        <v>20.0</v>
      </c>
      <c r="R121" s="9" t="str">
        <f t="array" ref="R121">LET(
    _xlpm.thresholds, XLOOKUP('2. Результаты'!$D121, Sections!$F$3:$F$23, Sections!$G$3:$I$23),
    XLOOKUP('2. Результаты'!$Q121, _xlpm.thresholds, Sections!$G$2:$I$2, "Ниже базового", -1)
)</f>
        <v>Высокий</v>
      </c>
      <c r="S121" s="9">
        <v>29.0</v>
      </c>
      <c r="T121" s="9" t="str">
        <f t="array" ref="T121">LET(
    _xlpm.thresholds, XLOOKUP('2. Результаты'!$D121, Sections!$A$3:$A$23, Sections!$B$3:$D$23),
    XLOOKUP('2. Результаты'!$S121, _xlpm.thresholds, Sections!$B$2:$D$2, "Ниже базового", -1)
)</f>
        <v>Средний</v>
      </c>
      <c r="U121" s="9">
        <v>14.0</v>
      </c>
      <c r="V121" s="9" t="str">
        <f t="array" ref="V121">LET(
    _xlpm.thresholds, XLOOKUP('2. Результаты'!$D121, Sections!$A$27:$A$47, Sections!$B$27:$D$47),
    XLOOKUP('2. Результаты'!$U121, _xlpm.thresholds, Sections!$B$26:$D$26, "Ниже базового", -1)
)</f>
        <v>Высокий</v>
      </c>
      <c r="W121" s="9">
        <v>26.0</v>
      </c>
      <c r="X121" s="9" t="str">
        <f t="array" ref="X121">LET(
    _xlpm.thresholds, XLOOKUP('2. Результаты'!$D121, Sections!$K$3:$K$23, Sections!$L$3:$N$23),
    XLOOKUP('2. Результаты'!$W121, _xlpm.thresholds, Sections!$L$2:$N$2, "Ниже базового", -1)
)</f>
        <v>Высокий</v>
      </c>
    </row>
    <row r="122" ht="15.75" customHeight="1">
      <c r="A122" s="7">
        <v>5.0606602E8</v>
      </c>
      <c r="B122" s="6" t="s">
        <v>134</v>
      </c>
      <c r="C122" s="6" t="s">
        <v>135</v>
      </c>
      <c r="D122" s="9">
        <v>1.0</v>
      </c>
      <c r="E122" s="9">
        <v>155.0</v>
      </c>
      <c r="F122" s="9">
        <v>213.0</v>
      </c>
      <c r="G122" s="9">
        <v>1.0</v>
      </c>
      <c r="H122" s="9" t="s">
        <v>1468</v>
      </c>
      <c r="I122" s="9">
        <v>25.0</v>
      </c>
      <c r="J122" s="9" t="str">
        <f t="array" ref="J122">LET(
    _xlpm.thresholds, XLOOKUP('2. Результаты'!$D122, Sections!$F$27:$F$47, Sections!$G$27:$I$47),
    XLOOKUP('2. Результаты'!$I122, _xlpm.thresholds, Sections!$G$26:$I$26, "Ниже базового", -1)
)</f>
        <v>Средний</v>
      </c>
      <c r="K122" s="9">
        <v>21.0</v>
      </c>
      <c r="L122" s="9" t="str">
        <f t="array" ref="L122">LET(
    _xlpm.thresholds, XLOOKUP('2. Результаты'!$D122, Sections!$P$27:$P$47, Sections!$Q$27:$S$47),
    XLOOKUP('2. Результаты'!$K122, _xlpm.thresholds, Sections!$Q$26:$S$26, "Ниже базового", -1)
)</f>
        <v>Высокий</v>
      </c>
      <c r="M122" s="9">
        <v>0.0</v>
      </c>
      <c r="N122" s="9" t="str">
        <f t="array" ref="N122">LET(
    _xlpm.thresholds, XLOOKUP('2. Результаты'!$D122, Sections!$K$27:$K$47, Sections!$L$27:$N$47),
    XLOOKUP('2. Результаты'!$M122, _xlpm.thresholds, Sections!$L$26:$N$26, "Ниже базового", -1)
)</f>
        <v>Ниже базового</v>
      </c>
      <c r="O122" s="9">
        <v>19.0</v>
      </c>
      <c r="P122" s="9" t="str">
        <f t="array" ref="P122">LET(
    _xlpm.thresholds, XLOOKUP('2. Результаты'!$D122, Sections!$P$3:$P$23, Sections!$Q$3:$S$23),
    XLOOKUP('2. Результаты'!$O122, _xlpm.thresholds, Sections!$Q$2:$S$2, "Ниже базового", -1)
)</f>
        <v>Средний</v>
      </c>
      <c r="Q122" s="9">
        <v>16.0</v>
      </c>
      <c r="R122" s="9" t="str">
        <f t="array" ref="R122">LET(
    _xlpm.thresholds, XLOOKUP('2. Результаты'!$D122, Sections!$F$3:$F$23, Sections!$G$3:$I$23),
    XLOOKUP('2. Результаты'!$Q122, _xlpm.thresholds, Sections!$G$2:$I$2, "Ниже базового", -1)
)</f>
        <v>Средний</v>
      </c>
      <c r="S122" s="9">
        <v>38.0</v>
      </c>
      <c r="T122" s="9" t="str">
        <f t="array" ref="T122">LET(
    _xlpm.thresholds, XLOOKUP('2. Результаты'!$D122, Sections!$A$3:$A$23, Sections!$B$3:$D$23),
    XLOOKUP('2. Результаты'!$S122, _xlpm.thresholds, Sections!$B$2:$D$2, "Ниже базового", -1)
)</f>
        <v>Средний</v>
      </c>
      <c r="U122" s="9">
        <v>12.0</v>
      </c>
      <c r="V122" s="9" t="str">
        <f t="array" ref="V122">LET(
    _xlpm.thresholds, XLOOKUP('2. Результаты'!$D122, Sections!$A$27:$A$47, Sections!$B$27:$D$47),
    XLOOKUP('2. Результаты'!$U122, _xlpm.thresholds, Sections!$B$26:$D$26, "Ниже базового", -1)
)</f>
        <v>Высокий</v>
      </c>
      <c r="W122" s="9">
        <v>24.0</v>
      </c>
      <c r="X122" s="9" t="str">
        <f t="array" ref="X122">LET(
    _xlpm.thresholds, XLOOKUP('2. Результаты'!$D122, Sections!$K$3:$K$23, Sections!$L$3:$N$23),
    XLOOKUP('2. Результаты'!$W122, _xlpm.thresholds, Sections!$L$2:$N$2, "Ниже базового", -1)
)</f>
        <v>Средний</v>
      </c>
    </row>
    <row r="123" ht="15.75" customHeight="1">
      <c r="A123" s="7">
        <v>5.06006208E8</v>
      </c>
      <c r="B123" s="6" t="s">
        <v>134</v>
      </c>
      <c r="C123" s="6" t="s">
        <v>136</v>
      </c>
      <c r="D123" s="9">
        <v>2.0</v>
      </c>
      <c r="E123" s="9">
        <v>152.0</v>
      </c>
      <c r="F123" s="9">
        <v>197.0</v>
      </c>
      <c r="G123" s="9">
        <v>3.0</v>
      </c>
      <c r="H123" s="9" t="s">
        <v>1465</v>
      </c>
      <c r="I123" s="9">
        <v>26.0</v>
      </c>
      <c r="J123" s="9" t="str">
        <f t="array" ref="J123">LET(
    _xlpm.thresholds, XLOOKUP('2. Результаты'!$D123, Sections!$F$27:$F$47, Sections!$G$27:$I$47),
    XLOOKUP('2. Результаты'!$I123, _xlpm.thresholds, Sections!$G$26:$I$26, "Ниже базового", -1)
)</f>
        <v>Средний</v>
      </c>
      <c r="K123" s="9">
        <v>16.0</v>
      </c>
      <c r="L123" s="9" t="str">
        <f t="array" ref="L123">LET(
    _xlpm.thresholds, XLOOKUP('2. Результаты'!$D123, Sections!$P$27:$P$47, Sections!$Q$27:$S$47),
    XLOOKUP('2. Результаты'!$K123, _xlpm.thresholds, Sections!$Q$26:$S$26, "Ниже базового", -1)
)</f>
        <v>Высокий</v>
      </c>
      <c r="M123" s="9">
        <v>14.0</v>
      </c>
      <c r="N123" s="9" t="str">
        <f t="array" ref="N123">LET(
    _xlpm.thresholds, XLOOKUP('2. Результаты'!$D123, Sections!$K$27:$K$47, Sections!$L$27:$N$47),
    XLOOKUP('2. Результаты'!$M123, _xlpm.thresholds, Sections!$L$26:$N$26, "Ниже базового", -1)
)</f>
        <v>Средний</v>
      </c>
      <c r="O123" s="9">
        <v>20.0</v>
      </c>
      <c r="P123" s="9" t="str">
        <f t="array" ref="P123">LET(
    _xlpm.thresholds, XLOOKUP('2. Результаты'!$D123, Sections!$P$3:$P$23, Sections!$Q$3:$S$23),
    XLOOKUP('2. Результаты'!$O123, _xlpm.thresholds, Sections!$Q$2:$S$2, "Ниже базового", -1)
)</f>
        <v>Высокий</v>
      </c>
      <c r="Q123" s="9">
        <v>18.0</v>
      </c>
      <c r="R123" s="9" t="str">
        <f t="array" ref="R123">LET(
    _xlpm.thresholds, XLOOKUP('2. Результаты'!$D123, Sections!$F$3:$F$23, Sections!$G$3:$I$23),
    XLOOKUP('2. Результаты'!$Q123, _xlpm.thresholds, Sections!$G$2:$I$2, "Ниже базового", -1)
)</f>
        <v>Средний</v>
      </c>
      <c r="S123" s="9">
        <v>24.0</v>
      </c>
      <c r="T123" s="9" t="str">
        <f t="array" ref="T123">LET(
    _xlpm.thresholds, XLOOKUP('2. Результаты'!$D123, Sections!$A$3:$A$23, Sections!$B$3:$D$23),
    XLOOKUP('2. Результаты'!$S123, _xlpm.thresholds, Sections!$B$2:$D$2, "Ниже базового", -1)
)</f>
        <v>Средний</v>
      </c>
      <c r="U123" s="9">
        <v>10.0</v>
      </c>
      <c r="V123" s="9" t="str">
        <f t="array" ref="V123">LET(
    _xlpm.thresholds, XLOOKUP('2. Результаты'!$D123, Sections!$A$27:$A$47, Sections!$B$27:$D$47),
    XLOOKUP('2. Результаты'!$U123, _xlpm.thresholds, Sections!$B$26:$D$26, "Ниже базового", -1)
)</f>
        <v>Средний</v>
      </c>
      <c r="W123" s="9">
        <v>24.0</v>
      </c>
      <c r="X123" s="9" t="str">
        <f t="array" ref="X123">LET(
    _xlpm.thresholds, XLOOKUP('2. Результаты'!$D123, Sections!$K$3:$K$23, Sections!$L$3:$N$23),
    XLOOKUP('2. Результаты'!$W123, _xlpm.thresholds, Sections!$L$2:$N$2, "Ниже базового", -1)
)</f>
        <v>Средний</v>
      </c>
    </row>
    <row r="124" ht="15.75" customHeight="1">
      <c r="A124" s="7">
        <v>5.06006173E8</v>
      </c>
      <c r="B124" s="6" t="s">
        <v>134</v>
      </c>
      <c r="C124" s="6" t="s">
        <v>137</v>
      </c>
      <c r="D124" s="9">
        <v>1.0</v>
      </c>
      <c r="E124" s="9">
        <v>123.0</v>
      </c>
      <c r="F124" s="9">
        <v>213.0</v>
      </c>
      <c r="G124" s="9">
        <v>2.0</v>
      </c>
      <c r="H124" s="9" t="s">
        <v>1467</v>
      </c>
      <c r="I124" s="9">
        <v>21.0</v>
      </c>
      <c r="J124" s="9" t="str">
        <f t="array" ref="J124">LET(
    _xlpm.thresholds, XLOOKUP('2. Результаты'!$D124, Sections!$F$27:$F$47, Sections!$G$27:$I$47),
    XLOOKUP('2. Результаты'!$I124, _xlpm.thresholds, Sections!$G$26:$I$26, "Ниже базового", -1)
)</f>
        <v>Средний</v>
      </c>
      <c r="K124" s="9">
        <v>14.0</v>
      </c>
      <c r="L124" s="9" t="str">
        <f t="array" ref="L124">LET(
    _xlpm.thresholds, XLOOKUP('2. Результаты'!$D124, Sections!$P$27:$P$47, Sections!$Q$27:$S$47),
    XLOOKUP('2. Результаты'!$K124, _xlpm.thresholds, Sections!$Q$26:$S$26, "Ниже базового", -1)
)</f>
        <v>Средний</v>
      </c>
      <c r="M124" s="9">
        <v>9.0</v>
      </c>
      <c r="N124" s="9" t="str">
        <f t="array" ref="N124">LET(
    _xlpm.thresholds, XLOOKUP('2. Результаты'!$D124, Sections!$K$27:$K$47, Sections!$L$27:$N$47),
    XLOOKUP('2. Результаты'!$M124, _xlpm.thresholds, Sections!$L$26:$N$26, "Ниже базового", -1)
)</f>
        <v>Базовый</v>
      </c>
      <c r="O124" s="9">
        <v>17.0</v>
      </c>
      <c r="P124" s="9" t="str">
        <f t="array" ref="P124">LET(
    _xlpm.thresholds, XLOOKUP('2. Результаты'!$D124, Sections!$P$3:$P$23, Sections!$Q$3:$S$23),
    XLOOKUP('2. Результаты'!$O124, _xlpm.thresholds, Sections!$Q$2:$S$2, "Ниже базового", -1)
)</f>
        <v>Средний</v>
      </c>
      <c r="Q124" s="9">
        <v>16.0</v>
      </c>
      <c r="R124" s="9" t="str">
        <f t="array" ref="R124">LET(
    _xlpm.thresholds, XLOOKUP('2. Результаты'!$D124, Sections!$F$3:$F$23, Sections!$G$3:$I$23),
    XLOOKUP('2. Результаты'!$Q124, _xlpm.thresholds, Sections!$G$2:$I$2, "Ниже базового", -1)
)</f>
        <v>Средний</v>
      </c>
      <c r="S124" s="9">
        <v>23.0</v>
      </c>
      <c r="T124" s="9" t="str">
        <f t="array" ref="T124">LET(
    _xlpm.thresholds, XLOOKUP('2. Результаты'!$D124, Sections!$A$3:$A$23, Sections!$B$3:$D$23),
    XLOOKUP('2. Результаты'!$S124, _xlpm.thresholds, Sections!$B$2:$D$2, "Ниже базового", -1)
)</f>
        <v>Базовый</v>
      </c>
      <c r="U124" s="9">
        <v>8.0</v>
      </c>
      <c r="V124" s="9" t="str">
        <f t="array" ref="V124">LET(
    _xlpm.thresholds, XLOOKUP('2. Результаты'!$D124, Sections!$A$27:$A$47, Sections!$B$27:$D$47),
    XLOOKUP('2. Результаты'!$U124, _xlpm.thresholds, Sections!$B$26:$D$26, "Ниже базового", -1)
)</f>
        <v>Средний</v>
      </c>
      <c r="W124" s="9">
        <v>15.0</v>
      </c>
      <c r="X124" s="9" t="str">
        <f t="array" ref="X124">LET(
    _xlpm.thresholds, XLOOKUP('2. Результаты'!$D124, Sections!$K$3:$K$23, Sections!$L$3:$N$23),
    XLOOKUP('2. Результаты'!$W124, _xlpm.thresholds, Sections!$L$2:$N$2, "Ниже базового", -1)
)</f>
        <v>Базовый</v>
      </c>
    </row>
    <row r="125" ht="15.75" customHeight="1">
      <c r="A125" s="7">
        <v>5.06005839E8</v>
      </c>
      <c r="B125" s="6" t="s">
        <v>134</v>
      </c>
      <c r="C125" s="6" t="s">
        <v>138</v>
      </c>
      <c r="D125" s="9">
        <v>1.0</v>
      </c>
      <c r="E125" s="9">
        <v>159.0</v>
      </c>
      <c r="F125" s="9">
        <v>213.0</v>
      </c>
      <c r="G125" s="9">
        <v>3.0</v>
      </c>
      <c r="H125" s="9" t="s">
        <v>1465</v>
      </c>
      <c r="I125" s="9">
        <v>24.0</v>
      </c>
      <c r="J125" s="9" t="str">
        <f t="array" ref="J125">LET(
    _xlpm.thresholds, XLOOKUP('2. Результаты'!$D125, Sections!$F$27:$F$47, Sections!$G$27:$I$47),
    XLOOKUP('2. Результаты'!$I125, _xlpm.thresholds, Sections!$G$26:$I$26, "Ниже базового", -1)
)</f>
        <v>Средний</v>
      </c>
      <c r="K125" s="9">
        <v>19.0</v>
      </c>
      <c r="L125" s="9" t="str">
        <f t="array" ref="L125">LET(
    _xlpm.thresholds, XLOOKUP('2. Результаты'!$D125, Sections!$P$27:$P$47, Sections!$Q$27:$S$47),
    XLOOKUP('2. Результаты'!$K125, _xlpm.thresholds, Sections!$Q$26:$S$26, "Ниже базового", -1)
)</f>
        <v>Высокий</v>
      </c>
      <c r="M125" s="9">
        <v>17.0</v>
      </c>
      <c r="N125" s="9" t="str">
        <f t="array" ref="N125">LET(
    _xlpm.thresholds, XLOOKUP('2. Результаты'!$D125, Sections!$K$27:$K$47, Sections!$L$27:$N$47),
    XLOOKUP('2. Результаты'!$M125, _xlpm.thresholds, Sections!$L$26:$N$26, "Ниже базового", -1)
)</f>
        <v>Высокий</v>
      </c>
      <c r="O125" s="9">
        <v>17.0</v>
      </c>
      <c r="P125" s="9" t="str">
        <f t="array" ref="P125">LET(
    _xlpm.thresholds, XLOOKUP('2. Результаты'!$D125, Sections!$P$3:$P$23, Sections!$Q$3:$S$23),
    XLOOKUP('2. Результаты'!$O125, _xlpm.thresholds, Sections!$Q$2:$S$2, "Ниже базового", -1)
)</f>
        <v>Средний</v>
      </c>
      <c r="Q125" s="9">
        <v>16.0</v>
      </c>
      <c r="R125" s="9" t="str">
        <f t="array" ref="R125">LET(
    _xlpm.thresholds, XLOOKUP('2. Результаты'!$D125, Sections!$F$3:$F$23, Sections!$G$3:$I$23),
    XLOOKUP('2. Результаты'!$Q125, _xlpm.thresholds, Sections!$G$2:$I$2, "Ниже базового", -1)
)</f>
        <v>Средний</v>
      </c>
      <c r="S125" s="9">
        <v>35.0</v>
      </c>
      <c r="T125" s="9" t="str">
        <f t="array" ref="T125">LET(
    _xlpm.thresholds, XLOOKUP('2. Результаты'!$D125, Sections!$A$3:$A$23, Sections!$B$3:$D$23),
    XLOOKUP('2. Результаты'!$S125, _xlpm.thresholds, Sections!$B$2:$D$2, "Ниже базового", -1)
)</f>
        <v>Средний</v>
      </c>
      <c r="U125" s="9">
        <v>12.0</v>
      </c>
      <c r="V125" s="9" t="str">
        <f t="array" ref="V125">LET(
    _xlpm.thresholds, XLOOKUP('2. Результаты'!$D125, Sections!$A$27:$A$47, Sections!$B$27:$D$47),
    XLOOKUP('2. Результаты'!$U125, _xlpm.thresholds, Sections!$B$26:$D$26, "Ниже базового", -1)
)</f>
        <v>Высокий</v>
      </c>
      <c r="W125" s="9">
        <v>19.0</v>
      </c>
      <c r="X125" s="9" t="str">
        <f t="array" ref="X125">LET(
    _xlpm.thresholds, XLOOKUP('2. Результаты'!$D125, Sections!$K$3:$K$23, Sections!$L$3:$N$23),
    XLOOKUP('2. Результаты'!$W125, _xlpm.thresholds, Sections!$L$2:$N$2, "Ниже базового", -1)
)</f>
        <v>Средний</v>
      </c>
    </row>
    <row r="126" ht="15.75" customHeight="1">
      <c r="A126" s="7">
        <v>5.06005885E8</v>
      </c>
      <c r="B126" s="6" t="s">
        <v>134</v>
      </c>
      <c r="C126" s="6" t="s">
        <v>139</v>
      </c>
      <c r="D126" s="9">
        <v>6.0</v>
      </c>
      <c r="E126" s="9">
        <v>107.0</v>
      </c>
      <c r="F126" s="9">
        <v>192.0</v>
      </c>
      <c r="G126" s="9">
        <v>2.0</v>
      </c>
      <c r="H126" s="9" t="s">
        <v>1467</v>
      </c>
      <c r="I126" s="9">
        <v>22.0</v>
      </c>
      <c r="J126" s="9" t="str">
        <f t="array" ref="J126">LET(
    _xlpm.thresholds, XLOOKUP('2. Результаты'!$D126, Sections!$F$27:$F$47, Sections!$G$27:$I$47),
    XLOOKUP('2. Результаты'!$I126, _xlpm.thresholds, Sections!$G$26:$I$26, "Ниже базового", -1)
)</f>
        <v>Средний</v>
      </c>
      <c r="K126" s="9">
        <v>13.0</v>
      </c>
      <c r="L126" s="9" t="str">
        <f t="array" ref="L126">LET(
    _xlpm.thresholds, XLOOKUP('2. Результаты'!$D126, Sections!$P$27:$P$47, Sections!$Q$27:$S$47),
    XLOOKUP('2. Результаты'!$K126, _xlpm.thresholds, Sections!$Q$26:$S$26, "Ниже базового", -1)
)</f>
        <v>Средний</v>
      </c>
      <c r="M126" s="9">
        <v>8.0</v>
      </c>
      <c r="N126" s="9" t="str">
        <f t="array" ref="N126">LET(
    _xlpm.thresholds, XLOOKUP('2. Результаты'!$D126, Sections!$K$27:$K$47, Sections!$L$27:$N$47),
    XLOOKUP('2. Результаты'!$M126, _xlpm.thresholds, Sections!$L$26:$N$26, "Ниже базового", -1)
)</f>
        <v>Базовый</v>
      </c>
      <c r="O126" s="9">
        <v>16.0</v>
      </c>
      <c r="P126" s="9" t="str">
        <f t="array" ref="P126">LET(
    _xlpm.thresholds, XLOOKUP('2. Результаты'!$D126, Sections!$P$3:$P$23, Sections!$Q$3:$S$23),
    XLOOKUP('2. Результаты'!$O126, _xlpm.thresholds, Sections!$Q$2:$S$2, "Ниже базового", -1)
)</f>
        <v>Средний</v>
      </c>
      <c r="Q126" s="9">
        <v>13.0</v>
      </c>
      <c r="R126" s="9" t="str">
        <f t="array" ref="R126">LET(
    _xlpm.thresholds, XLOOKUP('2. Результаты'!$D126, Sections!$F$3:$F$23, Sections!$G$3:$I$23),
    XLOOKUP('2. Результаты'!$Q126, _xlpm.thresholds, Sections!$G$2:$I$2, "Ниже базового", -1)
)</f>
        <v>Средний</v>
      </c>
      <c r="S126" s="9">
        <v>15.0</v>
      </c>
      <c r="T126" s="9" t="str">
        <f t="array" ref="T126">LET(
    _xlpm.thresholds, XLOOKUP('2. Результаты'!$D126, Sections!$A$3:$A$23, Sections!$B$3:$D$23),
    XLOOKUP('2. Результаты'!$S126, _xlpm.thresholds, Sections!$B$2:$D$2, "Ниже базового", -1)
)</f>
        <v>Базовый</v>
      </c>
      <c r="U126" s="9">
        <v>6.0</v>
      </c>
      <c r="V126" s="9" t="str">
        <f t="array" ref="V126">LET(
    _xlpm.thresholds, XLOOKUP('2. Результаты'!$D126, Sections!$A$27:$A$47, Sections!$B$27:$D$47),
    XLOOKUP('2. Результаты'!$U126, _xlpm.thresholds, Sections!$B$26:$D$26, "Ниже базового", -1)
)</f>
        <v>Базовый</v>
      </c>
      <c r="W126" s="9">
        <v>14.0</v>
      </c>
      <c r="X126" s="9" t="str">
        <f t="array" ref="X126">LET(
    _xlpm.thresholds, XLOOKUP('2. Результаты'!$D126, Sections!$K$3:$K$23, Sections!$L$3:$N$23),
    XLOOKUP('2. Результаты'!$W126, _xlpm.thresholds, Sections!$L$2:$N$2, "Ниже базового", -1)
)</f>
        <v>Базовый</v>
      </c>
    </row>
    <row r="127" ht="15.75" customHeight="1">
      <c r="A127" s="7">
        <v>5.0600578E8</v>
      </c>
      <c r="B127" s="6" t="s">
        <v>134</v>
      </c>
      <c r="C127" s="6" t="s">
        <v>140</v>
      </c>
      <c r="D127" s="9">
        <v>1.0</v>
      </c>
      <c r="E127" s="9">
        <v>144.0</v>
      </c>
      <c r="F127" s="9">
        <v>213.0</v>
      </c>
      <c r="G127" s="9">
        <v>2.0</v>
      </c>
      <c r="H127" s="9" t="s">
        <v>1467</v>
      </c>
      <c r="I127" s="9">
        <v>18.0</v>
      </c>
      <c r="J127" s="9" t="str">
        <f t="array" ref="J127">LET(
    _xlpm.thresholds, XLOOKUP('2. Результаты'!$D127, Sections!$F$27:$F$47, Sections!$G$27:$I$47),
    XLOOKUP('2. Результаты'!$I127, _xlpm.thresholds, Sections!$G$26:$I$26, "Ниже базового", -1)
)</f>
        <v>Средний</v>
      </c>
      <c r="K127" s="9">
        <v>17.0</v>
      </c>
      <c r="L127" s="9" t="str">
        <f t="array" ref="L127">LET(
    _xlpm.thresholds, XLOOKUP('2. Результаты'!$D127, Sections!$P$27:$P$47, Sections!$Q$27:$S$47),
    XLOOKUP('2. Результаты'!$K127, _xlpm.thresholds, Sections!$Q$26:$S$26, "Ниже базового", -1)
)</f>
        <v>Высокий</v>
      </c>
      <c r="M127" s="9">
        <v>14.0</v>
      </c>
      <c r="N127" s="9" t="str">
        <f t="array" ref="N127">LET(
    _xlpm.thresholds, XLOOKUP('2. Результаты'!$D127, Sections!$K$27:$K$47, Sections!$L$27:$N$47),
    XLOOKUP('2. Результаты'!$M127, _xlpm.thresholds, Sections!$L$26:$N$26, "Ниже базового", -1)
)</f>
        <v>Средний</v>
      </c>
      <c r="O127" s="9">
        <v>18.0</v>
      </c>
      <c r="P127" s="9" t="str">
        <f t="array" ref="P127">LET(
    _xlpm.thresholds, XLOOKUP('2. Результаты'!$D127, Sections!$P$3:$P$23, Sections!$Q$3:$S$23),
    XLOOKUP('2. Результаты'!$O127, _xlpm.thresholds, Sections!$Q$2:$S$2, "Ниже базового", -1)
)</f>
        <v>Средний</v>
      </c>
      <c r="Q127" s="9">
        <v>16.0</v>
      </c>
      <c r="R127" s="9" t="str">
        <f t="array" ref="R127">LET(
    _xlpm.thresholds, XLOOKUP('2. Результаты'!$D127, Sections!$F$3:$F$23, Sections!$G$3:$I$23),
    XLOOKUP('2. Результаты'!$Q127, _xlpm.thresholds, Sections!$G$2:$I$2, "Ниже базового", -1)
)</f>
        <v>Средний</v>
      </c>
      <c r="S127" s="9">
        <v>26.0</v>
      </c>
      <c r="T127" s="9" t="str">
        <f t="array" ref="T127">LET(
    _xlpm.thresholds, XLOOKUP('2. Результаты'!$D127, Sections!$A$3:$A$23, Sections!$B$3:$D$23),
    XLOOKUP('2. Результаты'!$S127, _xlpm.thresholds, Sections!$B$2:$D$2, "Ниже базового", -1)
)</f>
        <v>Базовый</v>
      </c>
      <c r="U127" s="9">
        <v>12.0</v>
      </c>
      <c r="V127" s="9" t="str">
        <f t="array" ref="V127">LET(
    _xlpm.thresholds, XLOOKUP('2. Результаты'!$D127, Sections!$A$27:$A$47, Sections!$B$27:$D$47),
    XLOOKUP('2. Результаты'!$U127, _xlpm.thresholds, Sections!$B$26:$D$26, "Ниже базового", -1)
)</f>
        <v>Высокий</v>
      </c>
      <c r="W127" s="9">
        <v>23.0</v>
      </c>
      <c r="X127" s="9" t="str">
        <f t="array" ref="X127">LET(
    _xlpm.thresholds, XLOOKUP('2. Результаты'!$D127, Sections!$K$3:$K$23, Sections!$L$3:$N$23),
    XLOOKUP('2. Результаты'!$W127, _xlpm.thresholds, Sections!$L$2:$N$2, "Ниже базового", -1)
)</f>
        <v>Средний</v>
      </c>
    </row>
    <row r="128" ht="15.75" customHeight="1">
      <c r="A128" s="7">
        <v>5.06006141E8</v>
      </c>
      <c r="B128" s="6" t="s">
        <v>134</v>
      </c>
      <c r="C128" s="6" t="s">
        <v>141</v>
      </c>
      <c r="D128" s="9">
        <v>1.0</v>
      </c>
      <c r="E128" s="9">
        <v>155.0</v>
      </c>
      <c r="F128" s="9">
        <v>213.0</v>
      </c>
      <c r="G128" s="9">
        <v>3.0</v>
      </c>
      <c r="H128" s="9" t="s">
        <v>1465</v>
      </c>
      <c r="I128" s="9">
        <v>24.0</v>
      </c>
      <c r="J128" s="9" t="str">
        <f t="array" ref="J128">LET(
    _xlpm.thresholds, XLOOKUP('2. Результаты'!$D128, Sections!$F$27:$F$47, Sections!$G$27:$I$47),
    XLOOKUP('2. Результаты'!$I128, _xlpm.thresholds, Sections!$G$26:$I$26, "Ниже базового", -1)
)</f>
        <v>Средний</v>
      </c>
      <c r="K128" s="9">
        <v>18.0</v>
      </c>
      <c r="L128" s="9" t="str">
        <f t="array" ref="L128">LET(
    _xlpm.thresholds, XLOOKUP('2. Результаты'!$D128, Sections!$P$27:$P$47, Sections!$Q$27:$S$47),
    XLOOKUP('2. Результаты'!$K128, _xlpm.thresholds, Sections!$Q$26:$S$26, "Ниже базового", -1)
)</f>
        <v>Высокий</v>
      </c>
      <c r="M128" s="9">
        <v>15.0</v>
      </c>
      <c r="N128" s="9" t="str">
        <f t="array" ref="N128">LET(
    _xlpm.thresholds, XLOOKUP('2. Результаты'!$D128, Sections!$K$27:$K$47, Sections!$L$27:$N$47),
    XLOOKUP('2. Результаты'!$M128, _xlpm.thresholds, Sections!$L$26:$N$26, "Ниже базового", -1)
)</f>
        <v>Средний</v>
      </c>
      <c r="O128" s="9">
        <v>16.0</v>
      </c>
      <c r="P128" s="9" t="str">
        <f t="array" ref="P128">LET(
    _xlpm.thresholds, XLOOKUP('2. Результаты'!$D128, Sections!$P$3:$P$23, Sections!$Q$3:$S$23),
    XLOOKUP('2. Результаты'!$O128, _xlpm.thresholds, Sections!$Q$2:$S$2, "Ниже базового", -1)
)</f>
        <v>Средний</v>
      </c>
      <c r="Q128" s="9">
        <v>18.0</v>
      </c>
      <c r="R128" s="9" t="str">
        <f t="array" ref="R128">LET(
    _xlpm.thresholds, XLOOKUP('2. Результаты'!$D128, Sections!$F$3:$F$23, Sections!$G$3:$I$23),
    XLOOKUP('2. Результаты'!$Q128, _xlpm.thresholds, Sections!$G$2:$I$2, "Ниже базового", -1)
)</f>
        <v>Средний</v>
      </c>
      <c r="S128" s="9">
        <v>32.0</v>
      </c>
      <c r="T128" s="9" t="str">
        <f t="array" ref="T128">LET(
    _xlpm.thresholds, XLOOKUP('2. Результаты'!$D128, Sections!$A$3:$A$23, Sections!$B$3:$D$23),
    XLOOKUP('2. Результаты'!$S128, _xlpm.thresholds, Sections!$B$2:$D$2, "Ниже базового", -1)
)</f>
        <v>Средний</v>
      </c>
      <c r="U128" s="9">
        <v>10.0</v>
      </c>
      <c r="V128" s="9" t="str">
        <f t="array" ref="V128">LET(
    _xlpm.thresholds, XLOOKUP('2. Результаты'!$D128, Sections!$A$27:$A$47, Sections!$B$27:$D$47),
    XLOOKUP('2. Результаты'!$U128, _xlpm.thresholds, Sections!$B$26:$D$26, "Ниже базового", -1)
)</f>
        <v>Средний</v>
      </c>
      <c r="W128" s="9">
        <v>22.0</v>
      </c>
      <c r="X128" s="9" t="str">
        <f t="array" ref="X128">LET(
    _xlpm.thresholds, XLOOKUP('2. Результаты'!$D128, Sections!$K$3:$K$23, Sections!$L$3:$N$23),
    XLOOKUP('2. Результаты'!$W128, _xlpm.thresholds, Sections!$L$2:$N$2, "Ниже базового", -1)
)</f>
        <v>Средний</v>
      </c>
    </row>
    <row r="129" ht="15.75" customHeight="1">
      <c r="A129" s="7">
        <v>5.06005772E8</v>
      </c>
      <c r="B129" s="6" t="s">
        <v>134</v>
      </c>
      <c r="C129" s="6" t="s">
        <v>142</v>
      </c>
      <c r="D129" s="9">
        <v>13.0</v>
      </c>
      <c r="E129" s="9">
        <v>140.0</v>
      </c>
      <c r="F129" s="9">
        <v>212.0</v>
      </c>
      <c r="G129" s="9">
        <v>2.0</v>
      </c>
      <c r="H129" s="9" t="s">
        <v>1467</v>
      </c>
      <c r="I129" s="9">
        <v>15.0</v>
      </c>
      <c r="J129" s="9" t="str">
        <f t="array" ref="J129">LET(
    _xlpm.thresholds, XLOOKUP('2. Результаты'!$D129, Sections!$F$27:$F$47, Sections!$G$27:$I$47),
    XLOOKUP('2. Результаты'!$I129, _xlpm.thresholds, Sections!$G$26:$I$26, "Ниже базового", -1)
)</f>
        <v>Базовый</v>
      </c>
      <c r="K129" s="9">
        <v>15.0</v>
      </c>
      <c r="L129" s="9" t="str">
        <f t="array" ref="L129">LET(
    _xlpm.thresholds, XLOOKUP('2. Результаты'!$D129, Sections!$P$27:$P$47, Sections!$Q$27:$S$47),
    XLOOKUP('2. Результаты'!$K129, _xlpm.thresholds, Sections!$Q$26:$S$26, "Ниже базового", -1)
)</f>
        <v>Средний</v>
      </c>
      <c r="M129" s="9">
        <v>12.0</v>
      </c>
      <c r="N129" s="9" t="str">
        <f t="array" ref="N129">LET(
    _xlpm.thresholds, XLOOKUP('2. Результаты'!$D129, Sections!$K$27:$K$47, Sections!$L$27:$N$47),
    XLOOKUP('2. Результаты'!$M129, _xlpm.thresholds, Sections!$L$26:$N$26, "Ниже базового", -1)
)</f>
        <v>Базовый</v>
      </c>
      <c r="O129" s="9">
        <v>20.0</v>
      </c>
      <c r="P129" s="9" t="str">
        <f t="array" ref="P129">LET(
    _xlpm.thresholds, XLOOKUP('2. Результаты'!$D129, Sections!$P$3:$P$23, Sections!$Q$3:$S$23),
    XLOOKUP('2. Результаты'!$O129, _xlpm.thresholds, Sections!$Q$2:$S$2, "Ниже базового", -1)
)</f>
        <v>Высокий</v>
      </c>
      <c r="Q129" s="9">
        <v>16.0</v>
      </c>
      <c r="R129" s="9" t="str">
        <f t="array" ref="R129">LET(
    _xlpm.thresholds, XLOOKUP('2. Результаты'!$D129, Sections!$F$3:$F$23, Sections!$G$3:$I$23),
    XLOOKUP('2. Результаты'!$Q129, _xlpm.thresholds, Sections!$G$2:$I$2, "Ниже базового", -1)
)</f>
        <v>Средний</v>
      </c>
      <c r="S129" s="9">
        <v>30.0</v>
      </c>
      <c r="T129" s="9" t="str">
        <f t="array" ref="T129">LET(
    _xlpm.thresholds, XLOOKUP('2. Результаты'!$D129, Sections!$A$3:$A$23, Sections!$B$3:$D$23),
    XLOOKUP('2. Результаты'!$S129, _xlpm.thresholds, Sections!$B$2:$D$2, "Ниже базового", -1)
)</f>
        <v>Средний</v>
      </c>
      <c r="U129" s="9">
        <v>10.0</v>
      </c>
      <c r="V129" s="9" t="str">
        <f t="array" ref="V129">LET(
    _xlpm.thresholds, XLOOKUP('2. Результаты'!$D129, Sections!$A$27:$A$47, Sections!$B$27:$D$47),
    XLOOKUP('2. Результаты'!$U129, _xlpm.thresholds, Sections!$B$26:$D$26, "Ниже базового", -1)
)</f>
        <v>Средний</v>
      </c>
      <c r="W129" s="9">
        <v>22.0</v>
      </c>
      <c r="X129" s="9" t="str">
        <f t="array" ref="X129">LET(
    _xlpm.thresholds, XLOOKUP('2. Результаты'!$D129, Sections!$K$3:$K$23, Sections!$L$3:$N$23),
    XLOOKUP('2. Результаты'!$W129, _xlpm.thresholds, Sections!$L$2:$N$2, "Ниже базового", -1)
)</f>
        <v>Средний</v>
      </c>
    </row>
    <row r="130" ht="15.75" customHeight="1">
      <c r="A130" s="7">
        <v>5.06006102E8</v>
      </c>
      <c r="B130" s="6" t="s">
        <v>134</v>
      </c>
      <c r="C130" s="6" t="s">
        <v>143</v>
      </c>
      <c r="D130" s="9">
        <v>2.0</v>
      </c>
      <c r="E130" s="9">
        <v>105.0</v>
      </c>
      <c r="F130" s="9">
        <v>197.0</v>
      </c>
      <c r="G130" s="9">
        <v>2.0</v>
      </c>
      <c r="H130" s="9" t="s">
        <v>1467</v>
      </c>
      <c r="I130" s="9">
        <v>14.0</v>
      </c>
      <c r="J130" s="9" t="str">
        <f t="array" ref="J130">LET(
    _xlpm.thresholds, XLOOKUP('2. Результаты'!$D130, Sections!$F$27:$F$47, Sections!$G$27:$I$47),
    XLOOKUP('2. Результаты'!$I130, _xlpm.thresholds, Sections!$G$26:$I$26, "Ниже базового", -1)
)</f>
        <v>Базовый</v>
      </c>
      <c r="K130" s="9">
        <v>18.0</v>
      </c>
      <c r="L130" s="9" t="str">
        <f t="array" ref="L130">LET(
    _xlpm.thresholds, XLOOKUP('2. Результаты'!$D130, Sections!$P$27:$P$47, Sections!$Q$27:$S$47),
    XLOOKUP('2. Результаты'!$K130, _xlpm.thresholds, Sections!$Q$26:$S$26, "Ниже базового", -1)
)</f>
        <v>Высокий</v>
      </c>
      <c r="M130" s="9">
        <v>13.0</v>
      </c>
      <c r="N130" s="9" t="str">
        <f t="array" ref="N130">LET(
    _xlpm.thresholds, XLOOKUP('2. Результаты'!$D130, Sections!$K$27:$K$47, Sections!$L$27:$N$47),
    XLOOKUP('2. Результаты'!$M130, _xlpm.thresholds, Sections!$L$26:$N$26, "Ниже базового", -1)
)</f>
        <v>Средний</v>
      </c>
      <c r="O130" s="9">
        <v>15.0</v>
      </c>
      <c r="P130" s="9" t="str">
        <f t="array" ref="P130">LET(
    _xlpm.thresholds, XLOOKUP('2. Результаты'!$D130, Sections!$P$3:$P$23, Sections!$Q$3:$S$23),
    XLOOKUP('2. Результаты'!$O130, _xlpm.thresholds, Sections!$Q$2:$S$2, "Ниже базового", -1)
)</f>
        <v>Базовый</v>
      </c>
      <c r="Q130" s="9">
        <v>10.0</v>
      </c>
      <c r="R130" s="9" t="str">
        <f t="array" ref="R130">LET(
    _xlpm.thresholds, XLOOKUP('2. Результаты'!$D130, Sections!$F$3:$F$23, Sections!$G$3:$I$23),
    XLOOKUP('2. Результаты'!$Q130, _xlpm.thresholds, Sections!$G$2:$I$2, "Ниже базового", -1)
)</f>
        <v>Базовый</v>
      </c>
      <c r="S130" s="9">
        <v>13.0</v>
      </c>
      <c r="T130" s="9" t="str">
        <f t="array" ref="T130">LET(
    _xlpm.thresholds, XLOOKUP('2. Результаты'!$D130, Sections!$A$3:$A$23, Sections!$B$3:$D$23),
    XLOOKUP('2. Результаты'!$S130, _xlpm.thresholds, Sections!$B$2:$D$2, "Ниже базового", -1)
)</f>
        <v>Базовый</v>
      </c>
      <c r="U130" s="9">
        <v>8.0</v>
      </c>
      <c r="V130" s="9" t="str">
        <f t="array" ref="V130">LET(
    _xlpm.thresholds, XLOOKUP('2. Результаты'!$D130, Sections!$A$27:$A$47, Sections!$B$27:$D$47),
    XLOOKUP('2. Результаты'!$U130, _xlpm.thresholds, Sections!$B$26:$D$26, "Ниже базового", -1)
)</f>
        <v>Средний</v>
      </c>
      <c r="W130" s="9">
        <v>14.0</v>
      </c>
      <c r="X130" s="9" t="str">
        <f t="array" ref="X130">LET(
    _xlpm.thresholds, XLOOKUP('2. Результаты'!$D130, Sections!$K$3:$K$23, Sections!$L$3:$N$23),
    XLOOKUP('2. Результаты'!$W130, _xlpm.thresholds, Sections!$L$2:$N$2, "Ниже базового", -1)
)</f>
        <v>Базовый</v>
      </c>
    </row>
    <row r="131" ht="15.75" customHeight="1">
      <c r="A131" s="7">
        <v>5.06006198E8</v>
      </c>
      <c r="B131" s="6" t="s">
        <v>134</v>
      </c>
      <c r="C131" s="6" t="s">
        <v>144</v>
      </c>
      <c r="D131" s="9">
        <v>1.0</v>
      </c>
      <c r="E131" s="9">
        <v>146.0</v>
      </c>
      <c r="F131" s="9">
        <v>213.0</v>
      </c>
      <c r="G131" s="9">
        <v>3.0</v>
      </c>
      <c r="H131" s="9" t="s">
        <v>1465</v>
      </c>
      <c r="I131" s="9">
        <v>20.0</v>
      </c>
      <c r="J131" s="9" t="str">
        <f t="array" ref="J131">LET(
    _xlpm.thresholds, XLOOKUP('2. Результаты'!$D131, Sections!$F$27:$F$47, Sections!$G$27:$I$47),
    XLOOKUP('2. Результаты'!$I131, _xlpm.thresholds, Sections!$G$26:$I$26, "Ниже базового", -1)
)</f>
        <v>Средний</v>
      </c>
      <c r="K131" s="9">
        <v>17.0</v>
      </c>
      <c r="L131" s="9" t="str">
        <f t="array" ref="L131">LET(
    _xlpm.thresholds, XLOOKUP('2. Результаты'!$D131, Sections!$P$27:$P$47, Sections!$Q$27:$S$47),
    XLOOKUP('2. Результаты'!$K131, _xlpm.thresholds, Sections!$Q$26:$S$26, "Ниже базового", -1)
)</f>
        <v>Высокий</v>
      </c>
      <c r="M131" s="9">
        <v>12.0</v>
      </c>
      <c r="N131" s="9" t="str">
        <f t="array" ref="N131">LET(
    _xlpm.thresholds, XLOOKUP('2. Результаты'!$D131, Sections!$K$27:$K$47, Sections!$L$27:$N$47),
    XLOOKUP('2. Результаты'!$M131, _xlpm.thresholds, Sections!$L$26:$N$26, "Ниже базового", -1)
)</f>
        <v>Базовый</v>
      </c>
      <c r="O131" s="9">
        <v>17.0</v>
      </c>
      <c r="P131" s="9" t="str">
        <f t="array" ref="P131">LET(
    _xlpm.thresholds, XLOOKUP('2. Результаты'!$D131, Sections!$P$3:$P$23, Sections!$Q$3:$S$23),
    XLOOKUP('2. Результаты'!$O131, _xlpm.thresholds, Sections!$Q$2:$S$2, "Ниже базового", -1)
)</f>
        <v>Средний</v>
      </c>
      <c r="Q131" s="9">
        <v>18.0</v>
      </c>
      <c r="R131" s="9" t="str">
        <f t="array" ref="R131">LET(
    _xlpm.thresholds, XLOOKUP('2. Результаты'!$D131, Sections!$F$3:$F$23, Sections!$G$3:$I$23),
    XLOOKUP('2. Результаты'!$Q131, _xlpm.thresholds, Sections!$G$2:$I$2, "Ниже базового", -1)
)</f>
        <v>Средний</v>
      </c>
      <c r="S131" s="9">
        <v>33.0</v>
      </c>
      <c r="T131" s="9" t="str">
        <f t="array" ref="T131">LET(
    _xlpm.thresholds, XLOOKUP('2. Результаты'!$D131, Sections!$A$3:$A$23, Sections!$B$3:$D$23),
    XLOOKUP('2. Результаты'!$S131, _xlpm.thresholds, Sections!$B$2:$D$2, "Ниже базового", -1)
)</f>
        <v>Средний</v>
      </c>
      <c r="U131" s="9">
        <v>8.0</v>
      </c>
      <c r="V131" s="9" t="str">
        <f t="array" ref="V131">LET(
    _xlpm.thresholds, XLOOKUP('2. Результаты'!$D131, Sections!$A$27:$A$47, Sections!$B$27:$D$47),
    XLOOKUP('2. Результаты'!$U131, _xlpm.thresholds, Sections!$B$26:$D$26, "Ниже базового", -1)
)</f>
        <v>Средний</v>
      </c>
      <c r="W131" s="9">
        <v>21.0</v>
      </c>
      <c r="X131" s="9" t="str">
        <f t="array" ref="X131">LET(
    _xlpm.thresholds, XLOOKUP('2. Результаты'!$D131, Sections!$K$3:$K$23, Sections!$L$3:$N$23),
    XLOOKUP('2. Результаты'!$W131, _xlpm.thresholds, Sections!$L$2:$N$2, "Ниже базового", -1)
)</f>
        <v>Средний</v>
      </c>
    </row>
    <row r="132" ht="15.75" customHeight="1">
      <c r="A132" s="7">
        <v>5.06005941E8</v>
      </c>
      <c r="B132" s="6" t="s">
        <v>134</v>
      </c>
      <c r="C132" s="6" t="s">
        <v>145</v>
      </c>
      <c r="D132" s="9">
        <v>4.0</v>
      </c>
      <c r="E132" s="9">
        <v>97.0</v>
      </c>
      <c r="F132" s="9">
        <v>166.0</v>
      </c>
      <c r="G132" s="9">
        <v>1.0</v>
      </c>
      <c r="H132" s="9" t="s">
        <v>1468</v>
      </c>
      <c r="I132" s="9">
        <v>21.0</v>
      </c>
      <c r="J132" s="9" t="str">
        <f t="array" ref="J132">LET(
    _xlpm.thresholds, XLOOKUP('2. Результаты'!$D132, Sections!$F$27:$F$47, Sections!$G$27:$I$47),
    XLOOKUP('2. Результаты'!$I132, _xlpm.thresholds, Sections!$G$26:$I$26, "Ниже базового", -1)
)</f>
        <v>Средний</v>
      </c>
      <c r="K132" s="9">
        <v>17.0</v>
      </c>
      <c r="L132" s="9" t="str">
        <f t="array" ref="L132">LET(
    _xlpm.thresholds, XLOOKUP('2. Результаты'!$D132, Sections!$P$27:$P$47, Sections!$Q$27:$S$47),
    XLOOKUP('2. Результаты'!$K132, _xlpm.thresholds, Sections!$Q$26:$S$26, "Ниже базового", -1)
)</f>
        <v>Высокий</v>
      </c>
      <c r="M132" s="9">
        <v>11.0</v>
      </c>
      <c r="N132" s="9" t="str">
        <f t="array" ref="N132">LET(
    _xlpm.thresholds, XLOOKUP('2. Результаты'!$D132, Sections!$K$27:$K$47, Sections!$L$27:$N$47),
    XLOOKUP('2. Результаты'!$M132, _xlpm.thresholds, Sections!$L$26:$N$26, "Ниже базового", -1)
)</f>
        <v>Средний</v>
      </c>
      <c r="O132" s="9">
        <v>17.0</v>
      </c>
      <c r="P132" s="9" t="str">
        <f t="array" ref="P132">LET(
    _xlpm.thresholds, XLOOKUP('2. Результаты'!$D132, Sections!$P$3:$P$23, Sections!$Q$3:$S$23),
    XLOOKUP('2. Результаты'!$O132, _xlpm.thresholds, Sections!$Q$2:$S$2, "Ниже базового", -1)
)</f>
        <v>Средний</v>
      </c>
      <c r="Q132" s="9">
        <v>13.0</v>
      </c>
      <c r="R132" s="9" t="str">
        <f t="array" ref="R132">LET(
    _xlpm.thresholds, XLOOKUP('2. Результаты'!$D132, Sections!$F$3:$F$23, Sections!$G$3:$I$23),
    XLOOKUP('2. Результаты'!$Q132, _xlpm.thresholds, Sections!$G$2:$I$2, "Ниже базового", -1)
)</f>
        <v>Средний</v>
      </c>
      <c r="S132" s="9">
        <v>0.0</v>
      </c>
      <c r="T132" s="9" t="str">
        <f t="array" ref="T132">LET(
    _xlpm.thresholds, XLOOKUP('2. Результаты'!$D132, Sections!$A$3:$A$23, Sections!$B$3:$D$23),
    XLOOKUP('2. Результаты'!$S132, _xlpm.thresholds, Sections!$B$2:$D$2, "Ниже базового", -1)
)</f>
        <v>Ниже базового</v>
      </c>
      <c r="U132" s="9">
        <v>1.0</v>
      </c>
      <c r="V132" s="9" t="str">
        <f t="array" ref="V132">LET(
    _xlpm.thresholds, XLOOKUP('2. Результаты'!$D132, Sections!$A$27:$A$47, Sections!$B$27:$D$47),
    XLOOKUP('2. Результаты'!$U132, _xlpm.thresholds, Sections!$B$26:$D$26, "Ниже базового", -1)
)</f>
        <v>Высокий</v>
      </c>
      <c r="W132" s="9">
        <v>17.0</v>
      </c>
      <c r="X132" s="9" t="str">
        <f t="array" ref="X132">LET(
    _xlpm.thresholds, XLOOKUP('2. Результаты'!$D132, Sections!$K$3:$K$23, Sections!$L$3:$N$23),
    XLOOKUP('2. Результаты'!$W132, _xlpm.thresholds, Sections!$L$2:$N$2, "Ниже базового", -1)
)</f>
        <v>Средний</v>
      </c>
    </row>
    <row r="133" ht="15.75" customHeight="1">
      <c r="A133" s="7">
        <v>5.0600611E8</v>
      </c>
      <c r="B133" s="6" t="s">
        <v>134</v>
      </c>
      <c r="C133" s="6" t="s">
        <v>146</v>
      </c>
      <c r="D133" s="9">
        <v>2.0</v>
      </c>
      <c r="E133" s="9">
        <v>156.0</v>
      </c>
      <c r="F133" s="9">
        <v>197.0</v>
      </c>
      <c r="G133" s="9">
        <v>3.0</v>
      </c>
      <c r="H133" s="9" t="s">
        <v>1465</v>
      </c>
      <c r="I133" s="9">
        <v>26.0</v>
      </c>
      <c r="J133" s="9" t="str">
        <f t="array" ref="J133">LET(
    _xlpm.thresholds, XLOOKUP('2. Результаты'!$D133, Sections!$F$27:$F$47, Sections!$G$27:$I$47),
    XLOOKUP('2. Результаты'!$I133, _xlpm.thresholds, Sections!$G$26:$I$26, "Ниже базового", -1)
)</f>
        <v>Средний</v>
      </c>
      <c r="K133" s="9">
        <v>21.0</v>
      </c>
      <c r="L133" s="9" t="str">
        <f t="array" ref="L133">LET(
    _xlpm.thresholds, XLOOKUP('2. Результаты'!$D133, Sections!$P$27:$P$47, Sections!$Q$27:$S$47),
    XLOOKUP('2. Результаты'!$K133, _xlpm.thresholds, Sections!$Q$26:$S$26, "Ниже базового", -1)
)</f>
        <v>Высокий</v>
      </c>
      <c r="M133" s="9">
        <v>13.0</v>
      </c>
      <c r="N133" s="9" t="str">
        <f t="array" ref="N133">LET(
    _xlpm.thresholds, XLOOKUP('2. Результаты'!$D133, Sections!$K$27:$K$47, Sections!$L$27:$N$47),
    XLOOKUP('2. Результаты'!$M133, _xlpm.thresholds, Sections!$L$26:$N$26, "Ниже базового", -1)
)</f>
        <v>Средний</v>
      </c>
      <c r="O133" s="9">
        <v>18.0</v>
      </c>
      <c r="P133" s="9" t="str">
        <f t="array" ref="P133">LET(
    _xlpm.thresholds, XLOOKUP('2. Результаты'!$D133, Sections!$P$3:$P$23, Sections!$Q$3:$S$23),
    XLOOKUP('2. Результаты'!$O133, _xlpm.thresholds, Sections!$Q$2:$S$2, "Ниже базового", -1)
)</f>
        <v>Средний</v>
      </c>
      <c r="Q133" s="9">
        <v>16.0</v>
      </c>
      <c r="R133" s="9" t="str">
        <f t="array" ref="R133">LET(
    _xlpm.thresholds, XLOOKUP('2. Результаты'!$D133, Sections!$F$3:$F$23, Sections!$G$3:$I$23),
    XLOOKUP('2. Результаты'!$Q133, _xlpm.thresholds, Sections!$G$2:$I$2, "Ниже базового", -1)
)</f>
        <v>Средний</v>
      </c>
      <c r="S133" s="9">
        <v>29.0</v>
      </c>
      <c r="T133" s="9" t="str">
        <f t="array" ref="T133">LET(
    _xlpm.thresholds, XLOOKUP('2. Результаты'!$D133, Sections!$A$3:$A$23, Sections!$B$3:$D$23),
    XLOOKUP('2. Результаты'!$S133, _xlpm.thresholds, Sections!$B$2:$D$2, "Ниже базового", -1)
)</f>
        <v>Средний</v>
      </c>
      <c r="U133" s="9">
        <v>11.0</v>
      </c>
      <c r="V133" s="9" t="str">
        <f t="array" ref="V133">LET(
    _xlpm.thresholds, XLOOKUP('2. Результаты'!$D133, Sections!$A$27:$A$47, Sections!$B$27:$D$47),
    XLOOKUP('2. Результаты'!$U133, _xlpm.thresholds, Sections!$B$26:$D$26, "Ниже базового", -1)
)</f>
        <v>Средний</v>
      </c>
      <c r="W133" s="9">
        <v>22.0</v>
      </c>
      <c r="X133" s="9" t="str">
        <f t="array" ref="X133">LET(
    _xlpm.thresholds, XLOOKUP('2. Результаты'!$D133, Sections!$K$3:$K$23, Sections!$L$3:$N$23),
    XLOOKUP('2. Результаты'!$W133, _xlpm.thresholds, Sections!$L$2:$N$2, "Ниже базового", -1)
)</f>
        <v>Средний</v>
      </c>
    </row>
    <row r="134" ht="15.75" customHeight="1">
      <c r="A134" s="7">
        <v>5.06005853E8</v>
      </c>
      <c r="B134" s="6" t="s">
        <v>134</v>
      </c>
      <c r="C134" s="6" t="s">
        <v>147</v>
      </c>
      <c r="D134" s="9">
        <v>6.0</v>
      </c>
      <c r="E134" s="9">
        <v>131.0</v>
      </c>
      <c r="F134" s="9">
        <v>192.0</v>
      </c>
      <c r="G134" s="9">
        <v>3.0</v>
      </c>
      <c r="H134" s="9" t="s">
        <v>1465</v>
      </c>
      <c r="I134" s="9">
        <v>22.0</v>
      </c>
      <c r="J134" s="9" t="str">
        <f t="array" ref="J134">LET(
    _xlpm.thresholds, XLOOKUP('2. Результаты'!$D134, Sections!$F$27:$F$47, Sections!$G$27:$I$47),
    XLOOKUP('2. Результаты'!$I134, _xlpm.thresholds, Sections!$G$26:$I$26, "Ниже базового", -1)
)</f>
        <v>Средний</v>
      </c>
      <c r="K134" s="9">
        <v>16.0</v>
      </c>
      <c r="L134" s="9" t="str">
        <f t="array" ref="L134">LET(
    _xlpm.thresholds, XLOOKUP('2. Результаты'!$D134, Sections!$P$27:$P$47, Sections!$Q$27:$S$47),
    XLOOKUP('2. Результаты'!$K134, _xlpm.thresholds, Sections!$Q$26:$S$26, "Ниже базового", -1)
)</f>
        <v>Высокий</v>
      </c>
      <c r="M134" s="9">
        <v>11.0</v>
      </c>
      <c r="N134" s="9" t="str">
        <f t="array" ref="N134">LET(
    _xlpm.thresholds, XLOOKUP('2. Результаты'!$D134, Sections!$K$27:$K$47, Sections!$L$27:$N$47),
    XLOOKUP('2. Результаты'!$M134, _xlpm.thresholds, Sections!$L$26:$N$26, "Ниже базового", -1)
)</f>
        <v>Базовый</v>
      </c>
      <c r="O134" s="9">
        <v>16.0</v>
      </c>
      <c r="P134" s="9" t="str">
        <f t="array" ref="P134">LET(
    _xlpm.thresholds, XLOOKUP('2. Результаты'!$D134, Sections!$P$3:$P$23, Sections!$Q$3:$S$23),
    XLOOKUP('2. Результаты'!$O134, _xlpm.thresholds, Sections!$Q$2:$S$2, "Ниже базового", -1)
)</f>
        <v>Средний</v>
      </c>
      <c r="Q134" s="9">
        <v>14.0</v>
      </c>
      <c r="R134" s="9" t="str">
        <f t="array" ref="R134">LET(
    _xlpm.thresholds, XLOOKUP('2. Результаты'!$D134, Sections!$F$3:$F$23, Sections!$G$3:$I$23),
    XLOOKUP('2. Результаты'!$Q134, _xlpm.thresholds, Sections!$G$2:$I$2, "Ниже базового", -1)
)</f>
        <v>Средний</v>
      </c>
      <c r="S134" s="9">
        <v>19.0</v>
      </c>
      <c r="T134" s="9" t="str">
        <f t="array" ref="T134">LET(
    _xlpm.thresholds, XLOOKUP('2. Результаты'!$D134, Sections!$A$3:$A$23, Sections!$B$3:$D$23),
    XLOOKUP('2. Результаты'!$S134, _xlpm.thresholds, Sections!$B$2:$D$2, "Ниже базового", -1)
)</f>
        <v>Базовый</v>
      </c>
      <c r="U134" s="9">
        <v>11.0</v>
      </c>
      <c r="V134" s="9" t="str">
        <f t="array" ref="V134">LET(
    _xlpm.thresholds, XLOOKUP('2. Результаты'!$D134, Sections!$A$27:$A$47, Sections!$B$27:$D$47),
    XLOOKUP('2. Результаты'!$U134, _xlpm.thresholds, Sections!$B$26:$D$26, "Ниже базового", -1)
)</f>
        <v>Средний</v>
      </c>
      <c r="W134" s="9">
        <v>22.0</v>
      </c>
      <c r="X134" s="9" t="str">
        <f t="array" ref="X134">LET(
    _xlpm.thresholds, XLOOKUP('2. Результаты'!$D134, Sections!$K$3:$K$23, Sections!$L$3:$N$23),
    XLOOKUP('2. Результаты'!$W134, _xlpm.thresholds, Sections!$L$2:$N$2, "Ниже базового", -1)
)</f>
        <v>Средний</v>
      </c>
    </row>
    <row r="135" ht="15.75" customHeight="1">
      <c r="A135" s="7">
        <v>5.06005878E8</v>
      </c>
      <c r="B135" s="6" t="s">
        <v>134</v>
      </c>
      <c r="C135" s="6" t="s">
        <v>148</v>
      </c>
      <c r="D135" s="9">
        <v>6.0</v>
      </c>
      <c r="E135" s="9">
        <v>98.0</v>
      </c>
      <c r="F135" s="9">
        <v>192.0</v>
      </c>
      <c r="G135" s="9">
        <v>1.0</v>
      </c>
      <c r="H135" s="9" t="s">
        <v>1468</v>
      </c>
      <c r="I135" s="9">
        <v>18.0</v>
      </c>
      <c r="J135" s="9" t="str">
        <f t="array" ref="J135">LET(
    _xlpm.thresholds, XLOOKUP('2. Результаты'!$D135, Sections!$F$27:$F$47, Sections!$G$27:$I$47),
    XLOOKUP('2. Результаты'!$I135, _xlpm.thresholds, Sections!$G$26:$I$26, "Ниже базового", -1)
)</f>
        <v>Средний</v>
      </c>
      <c r="K135" s="9">
        <v>16.0</v>
      </c>
      <c r="L135" s="9" t="str">
        <f t="array" ref="L135">LET(
    _xlpm.thresholds, XLOOKUP('2. Результаты'!$D135, Sections!$P$27:$P$47, Sections!$Q$27:$S$47),
    XLOOKUP('2. Результаты'!$K135, _xlpm.thresholds, Sections!$Q$26:$S$26, "Ниже базового", -1)
)</f>
        <v>Высокий</v>
      </c>
      <c r="M135" s="9">
        <v>9.0</v>
      </c>
      <c r="N135" s="9" t="str">
        <f t="array" ref="N135">LET(
    _xlpm.thresholds, XLOOKUP('2. Результаты'!$D135, Sections!$K$27:$K$47, Sections!$L$27:$N$47),
    XLOOKUP('2. Результаты'!$M135, _xlpm.thresholds, Sections!$L$26:$N$26, "Ниже базового", -1)
)</f>
        <v>Базовый</v>
      </c>
      <c r="O135" s="9">
        <v>16.0</v>
      </c>
      <c r="P135" s="9" t="str">
        <f t="array" ref="P135">LET(
    _xlpm.thresholds, XLOOKUP('2. Результаты'!$D135, Sections!$P$3:$P$23, Sections!$Q$3:$S$23),
    XLOOKUP('2. Результаты'!$O135, _xlpm.thresholds, Sections!$Q$2:$S$2, "Ниже базового", -1)
)</f>
        <v>Средний</v>
      </c>
      <c r="Q135" s="9">
        <v>17.0</v>
      </c>
      <c r="R135" s="9" t="str">
        <f t="array" ref="R135">LET(
    _xlpm.thresholds, XLOOKUP('2. Результаты'!$D135, Sections!$F$3:$F$23, Sections!$G$3:$I$23),
    XLOOKUP('2. Результаты'!$Q135, _xlpm.thresholds, Sections!$G$2:$I$2, "Ниже базового", -1)
)</f>
        <v>Средний</v>
      </c>
      <c r="S135" s="9">
        <v>0.0</v>
      </c>
      <c r="T135" s="9" t="str">
        <f t="array" ref="T135">LET(
    _xlpm.thresholds, XLOOKUP('2. Результаты'!$D135, Sections!$A$3:$A$23, Sections!$B$3:$D$23),
    XLOOKUP('2. Результаты'!$S135, _xlpm.thresholds, Sections!$B$2:$D$2, "Ниже базового", -1)
)</f>
        <v>Ниже базового</v>
      </c>
      <c r="U135" s="9">
        <v>6.0</v>
      </c>
      <c r="V135" s="9" t="str">
        <f t="array" ref="V135">LET(
    _xlpm.thresholds, XLOOKUP('2. Результаты'!$D135, Sections!$A$27:$A$47, Sections!$B$27:$D$47),
    XLOOKUP('2. Результаты'!$U135, _xlpm.thresholds, Sections!$B$26:$D$26, "Ниже базового", -1)
)</f>
        <v>Базовый</v>
      </c>
      <c r="W135" s="9">
        <v>16.0</v>
      </c>
      <c r="X135" s="9" t="str">
        <f t="array" ref="X135">LET(
    _xlpm.thresholds, XLOOKUP('2. Результаты'!$D135, Sections!$K$3:$K$23, Sections!$L$3:$N$23),
    XLOOKUP('2. Результаты'!$W135, _xlpm.thresholds, Sections!$L$2:$N$2, "Ниже базового", -1)
)</f>
        <v>Базовый</v>
      </c>
    </row>
    <row r="136" ht="15.75" customHeight="1">
      <c r="A136" s="7">
        <v>5.06006134E8</v>
      </c>
      <c r="B136" s="6" t="s">
        <v>134</v>
      </c>
      <c r="C136" s="6" t="s">
        <v>149</v>
      </c>
      <c r="D136" s="9">
        <v>2.0</v>
      </c>
      <c r="E136" s="9">
        <v>123.0</v>
      </c>
      <c r="F136" s="9">
        <v>197.0</v>
      </c>
      <c r="G136" s="9">
        <v>1.0</v>
      </c>
      <c r="H136" s="9" t="s">
        <v>1468</v>
      </c>
      <c r="I136" s="9">
        <v>19.0</v>
      </c>
      <c r="J136" s="9" t="str">
        <f t="array" ref="J136">LET(
    _xlpm.thresholds, XLOOKUP('2. Результаты'!$D136, Sections!$F$27:$F$47, Sections!$G$27:$I$47),
    XLOOKUP('2. Результаты'!$I136, _xlpm.thresholds, Sections!$G$26:$I$26, "Ниже базового", -1)
)</f>
        <v>Средний</v>
      </c>
      <c r="K136" s="9">
        <v>11.0</v>
      </c>
      <c r="L136" s="9" t="str">
        <f t="array" ref="L136">LET(
    _xlpm.thresholds, XLOOKUP('2. Результаты'!$D136, Sections!$P$27:$P$47, Sections!$Q$27:$S$47),
    XLOOKUP('2. Результаты'!$K136, _xlpm.thresholds, Sections!$Q$26:$S$26, "Ниже базового", -1)
)</f>
        <v>Базовый</v>
      </c>
      <c r="M136" s="9">
        <v>0.0</v>
      </c>
      <c r="N136" s="9" t="str">
        <f t="array" ref="N136">LET(
    _xlpm.thresholds, XLOOKUP('2. Результаты'!$D136, Sections!$K$27:$K$47, Sections!$L$27:$N$47),
    XLOOKUP('2. Результаты'!$M136, _xlpm.thresholds, Sections!$L$26:$N$26, "Ниже базового", -1)
)</f>
        <v>Ниже базового</v>
      </c>
      <c r="O136" s="9">
        <v>18.0</v>
      </c>
      <c r="P136" s="9" t="str">
        <f t="array" ref="P136">LET(
    _xlpm.thresholds, XLOOKUP('2. Результаты'!$D136, Sections!$P$3:$P$23, Sections!$Q$3:$S$23),
    XLOOKUP('2. Результаты'!$O136, _xlpm.thresholds, Sections!$Q$2:$S$2, "Ниже базового", -1)
)</f>
        <v>Средний</v>
      </c>
      <c r="Q136" s="9">
        <v>21.0</v>
      </c>
      <c r="R136" s="9" t="str">
        <f t="array" ref="R136">LET(
    _xlpm.thresholds, XLOOKUP('2. Результаты'!$D136, Sections!$F$3:$F$23, Sections!$G$3:$I$23),
    XLOOKUP('2. Результаты'!$Q136, _xlpm.thresholds, Sections!$G$2:$I$2, "Ниже базового", -1)
)</f>
        <v>Высокий</v>
      </c>
      <c r="S136" s="9">
        <v>22.0</v>
      </c>
      <c r="T136" s="9" t="str">
        <f t="array" ref="T136">LET(
    _xlpm.thresholds, XLOOKUP('2. Результаты'!$D136, Sections!$A$3:$A$23, Sections!$B$3:$D$23),
    XLOOKUP('2. Результаты'!$S136, _xlpm.thresholds, Sections!$B$2:$D$2, "Ниже базового", -1)
)</f>
        <v>Базовый</v>
      </c>
      <c r="U136" s="9">
        <v>12.0</v>
      </c>
      <c r="V136" s="9" t="str">
        <f t="array" ref="V136">LET(
    _xlpm.thresholds, XLOOKUP('2. Результаты'!$D136, Sections!$A$27:$A$47, Sections!$B$27:$D$47),
    XLOOKUP('2. Результаты'!$U136, _xlpm.thresholds, Sections!$B$26:$D$26, "Ниже базового", -1)
)</f>
        <v>Высокий</v>
      </c>
      <c r="W136" s="9">
        <v>20.0</v>
      </c>
      <c r="X136" s="9" t="str">
        <f t="array" ref="X136">LET(
    _xlpm.thresholds, XLOOKUP('2. Результаты'!$D136, Sections!$K$3:$K$23, Sections!$L$3:$N$23),
    XLOOKUP('2. Результаты'!$W136, _xlpm.thresholds, Sections!$L$2:$N$2, "Ниже базового", -1)
)</f>
        <v>Средний</v>
      </c>
    </row>
    <row r="137" ht="15.75" customHeight="1">
      <c r="A137" s="7">
        <v>5.06006159E8</v>
      </c>
      <c r="B137" s="6" t="s">
        <v>134</v>
      </c>
      <c r="C137" s="6" t="s">
        <v>150</v>
      </c>
      <c r="D137" s="9">
        <v>1.0</v>
      </c>
      <c r="E137" s="9">
        <v>156.0</v>
      </c>
      <c r="F137" s="9">
        <v>213.0</v>
      </c>
      <c r="G137" s="9">
        <v>2.0</v>
      </c>
      <c r="H137" s="9" t="s">
        <v>1467</v>
      </c>
      <c r="I137" s="9">
        <v>27.0</v>
      </c>
      <c r="J137" s="9" t="str">
        <f t="array" ref="J137">LET(
    _xlpm.thresholds, XLOOKUP('2. Результаты'!$D137, Sections!$F$27:$F$47, Sections!$G$27:$I$47),
    XLOOKUP('2. Результаты'!$I137, _xlpm.thresholds, Sections!$G$26:$I$26, "Ниже базового", -1)
)</f>
        <v>Высокий</v>
      </c>
      <c r="K137" s="9">
        <v>18.0</v>
      </c>
      <c r="L137" s="9" t="str">
        <f t="array" ref="L137">LET(
    _xlpm.thresholds, XLOOKUP('2. Результаты'!$D137, Sections!$P$27:$P$47, Sections!$Q$27:$S$47),
    XLOOKUP('2. Результаты'!$K137, _xlpm.thresholds, Sections!$Q$26:$S$26, "Ниже базового", -1)
)</f>
        <v>Высокий</v>
      </c>
      <c r="M137" s="9">
        <v>14.0</v>
      </c>
      <c r="N137" s="9" t="str">
        <f t="array" ref="N137">LET(
    _xlpm.thresholds, XLOOKUP('2. Результаты'!$D137, Sections!$K$27:$K$47, Sections!$L$27:$N$47),
    XLOOKUP('2. Результаты'!$M137, _xlpm.thresholds, Sections!$L$26:$N$26, "Ниже базового", -1)
)</f>
        <v>Средний</v>
      </c>
      <c r="O137" s="9">
        <v>19.0</v>
      </c>
      <c r="P137" s="9" t="str">
        <f t="array" ref="P137">LET(
    _xlpm.thresholds, XLOOKUP('2. Результаты'!$D137, Sections!$P$3:$P$23, Sections!$Q$3:$S$23),
    XLOOKUP('2. Результаты'!$O137, _xlpm.thresholds, Sections!$Q$2:$S$2, "Ниже базового", -1)
)</f>
        <v>Средний</v>
      </c>
      <c r="Q137" s="9">
        <v>18.0</v>
      </c>
      <c r="R137" s="9" t="str">
        <f t="array" ref="R137">LET(
    _xlpm.thresholds, XLOOKUP('2. Результаты'!$D137, Sections!$F$3:$F$23, Sections!$G$3:$I$23),
    XLOOKUP('2. Результаты'!$Q137, _xlpm.thresholds, Sections!$G$2:$I$2, "Ниже базового", -1)
)</f>
        <v>Средний</v>
      </c>
      <c r="S137" s="9">
        <v>26.0</v>
      </c>
      <c r="T137" s="9" t="str">
        <f t="array" ref="T137">LET(
    _xlpm.thresholds, XLOOKUP('2. Результаты'!$D137, Sections!$A$3:$A$23, Sections!$B$3:$D$23),
    XLOOKUP('2. Результаты'!$S137, _xlpm.thresholds, Sections!$B$2:$D$2, "Ниже базового", -1)
)</f>
        <v>Базовый</v>
      </c>
      <c r="U137" s="9">
        <v>10.0</v>
      </c>
      <c r="V137" s="9" t="str">
        <f t="array" ref="V137">LET(
    _xlpm.thresholds, XLOOKUP('2. Результаты'!$D137, Sections!$A$27:$A$47, Sections!$B$27:$D$47),
    XLOOKUP('2. Результаты'!$U137, _xlpm.thresholds, Sections!$B$26:$D$26, "Ниже базового", -1)
)</f>
        <v>Средний</v>
      </c>
      <c r="W137" s="9">
        <v>24.0</v>
      </c>
      <c r="X137" s="9" t="str">
        <f t="array" ref="X137">LET(
    _xlpm.thresholds, XLOOKUP('2. Результаты'!$D137, Sections!$K$3:$K$23, Sections!$L$3:$N$23),
    XLOOKUP('2. Результаты'!$W137, _xlpm.thresholds, Sections!$L$2:$N$2, "Ниже базового", -1)
)</f>
        <v>Средний</v>
      </c>
    </row>
    <row r="138" ht="15.75" customHeight="1">
      <c r="A138" s="7">
        <v>5.06005892E8</v>
      </c>
      <c r="B138" s="6" t="s">
        <v>134</v>
      </c>
      <c r="C138" s="6" t="s">
        <v>151</v>
      </c>
      <c r="D138" s="9">
        <v>6.0</v>
      </c>
      <c r="E138" s="9">
        <v>104.0</v>
      </c>
      <c r="F138" s="9">
        <v>192.0</v>
      </c>
      <c r="G138" s="9">
        <v>2.0</v>
      </c>
      <c r="H138" s="9" t="s">
        <v>1467</v>
      </c>
      <c r="I138" s="9">
        <v>15.0</v>
      </c>
      <c r="J138" s="9" t="str">
        <f t="array" ref="J138">LET(
    _xlpm.thresholds, XLOOKUP('2. Результаты'!$D138, Sections!$F$27:$F$47, Sections!$G$27:$I$47),
    XLOOKUP('2. Результаты'!$I138, _xlpm.thresholds, Sections!$G$26:$I$26, "Ниже базового", -1)
)</f>
        <v>Базовый</v>
      </c>
      <c r="K138" s="9">
        <v>9.0</v>
      </c>
      <c r="L138" s="9" t="str">
        <f t="array" ref="L138">LET(
    _xlpm.thresholds, XLOOKUP('2. Результаты'!$D138, Sections!$P$27:$P$47, Sections!$Q$27:$S$47),
    XLOOKUP('2. Результаты'!$K138, _xlpm.thresholds, Sections!$Q$26:$S$26, "Ниже базового", -1)
)</f>
        <v>Базовый</v>
      </c>
      <c r="M138" s="9">
        <v>10.0</v>
      </c>
      <c r="N138" s="9" t="str">
        <f t="array" ref="N138">LET(
    _xlpm.thresholds, XLOOKUP('2. Результаты'!$D138, Sections!$K$27:$K$47, Sections!$L$27:$N$47),
    XLOOKUP('2. Результаты'!$M138, _xlpm.thresholds, Sections!$L$26:$N$26, "Ниже базового", -1)
)</f>
        <v>Базовый</v>
      </c>
      <c r="O138" s="9">
        <v>16.0</v>
      </c>
      <c r="P138" s="9" t="str">
        <f t="array" ref="P138">LET(
    _xlpm.thresholds, XLOOKUP('2. Результаты'!$D138, Sections!$P$3:$P$23, Sections!$Q$3:$S$23),
    XLOOKUP('2. Результаты'!$O138, _xlpm.thresholds, Sections!$Q$2:$S$2, "Ниже базового", -1)
)</f>
        <v>Средний</v>
      </c>
      <c r="Q138" s="9">
        <v>11.0</v>
      </c>
      <c r="R138" s="9" t="str">
        <f t="array" ref="R138">LET(
    _xlpm.thresholds, XLOOKUP('2. Результаты'!$D138, Sections!$F$3:$F$23, Sections!$G$3:$I$23),
    XLOOKUP('2. Результаты'!$Q138, _xlpm.thresholds, Sections!$G$2:$I$2, "Ниже базового", -1)
)</f>
        <v>Базовый</v>
      </c>
      <c r="S138" s="9">
        <v>18.0</v>
      </c>
      <c r="T138" s="9" t="str">
        <f t="array" ref="T138">LET(
    _xlpm.thresholds, XLOOKUP('2. Результаты'!$D138, Sections!$A$3:$A$23, Sections!$B$3:$D$23),
    XLOOKUP('2. Результаты'!$S138, _xlpm.thresholds, Sections!$B$2:$D$2, "Ниже базового", -1)
)</f>
        <v>Базовый</v>
      </c>
      <c r="U138" s="9">
        <v>8.0</v>
      </c>
      <c r="V138" s="9" t="str">
        <f t="array" ref="V138">LET(
    _xlpm.thresholds, XLOOKUP('2. Результаты'!$D138, Sections!$A$27:$A$47, Sections!$B$27:$D$47),
    XLOOKUP('2. Результаты'!$U138, _xlpm.thresholds, Sections!$B$26:$D$26, "Ниже базового", -1)
)</f>
        <v>Средний</v>
      </c>
      <c r="W138" s="9">
        <v>17.0</v>
      </c>
      <c r="X138" s="9" t="str">
        <f t="array" ref="X138">LET(
    _xlpm.thresholds, XLOOKUP('2. Результаты'!$D138, Sections!$K$3:$K$23, Sections!$L$3:$N$23),
    XLOOKUP('2. Результаты'!$W138, _xlpm.thresholds, Sections!$L$2:$N$2, "Ниже базового", -1)
)</f>
        <v>Средний</v>
      </c>
    </row>
    <row r="139" ht="15.75" customHeight="1">
      <c r="A139" s="7">
        <v>5.06005846E8</v>
      </c>
      <c r="B139" s="6" t="s">
        <v>134</v>
      </c>
      <c r="C139" s="6" t="s">
        <v>152</v>
      </c>
      <c r="D139" s="9">
        <v>1.0</v>
      </c>
      <c r="E139" s="9">
        <v>148.0</v>
      </c>
      <c r="F139" s="9">
        <v>213.0</v>
      </c>
      <c r="G139" s="9">
        <v>3.0</v>
      </c>
      <c r="H139" s="9" t="s">
        <v>1465</v>
      </c>
      <c r="I139" s="9">
        <v>21.0</v>
      </c>
      <c r="J139" s="9" t="str">
        <f t="array" ref="J139">LET(
    _xlpm.thresholds, XLOOKUP('2. Результаты'!$D139, Sections!$F$27:$F$47, Sections!$G$27:$I$47),
    XLOOKUP('2. Результаты'!$I139, _xlpm.thresholds, Sections!$G$26:$I$26, "Ниже базового", -1)
)</f>
        <v>Средний</v>
      </c>
      <c r="K139" s="9">
        <v>19.0</v>
      </c>
      <c r="L139" s="9" t="str">
        <f t="array" ref="L139">LET(
    _xlpm.thresholds, XLOOKUP('2. Результаты'!$D139, Sections!$P$27:$P$47, Sections!$Q$27:$S$47),
    XLOOKUP('2. Результаты'!$K139, _xlpm.thresholds, Sections!$Q$26:$S$26, "Ниже базового", -1)
)</f>
        <v>Высокий</v>
      </c>
      <c r="M139" s="9">
        <v>13.0</v>
      </c>
      <c r="N139" s="9" t="str">
        <f t="array" ref="N139">LET(
    _xlpm.thresholds, XLOOKUP('2. Результаты'!$D139, Sections!$K$27:$K$47, Sections!$L$27:$N$47),
    XLOOKUP('2. Результаты'!$M139, _xlpm.thresholds, Sections!$L$26:$N$26, "Ниже базового", -1)
)</f>
        <v>Базовый</v>
      </c>
      <c r="O139" s="9">
        <v>19.0</v>
      </c>
      <c r="P139" s="9" t="str">
        <f t="array" ref="P139">LET(
    _xlpm.thresholds, XLOOKUP('2. Результаты'!$D139, Sections!$P$3:$P$23, Sections!$Q$3:$S$23),
    XLOOKUP('2. Результаты'!$O139, _xlpm.thresholds, Sections!$Q$2:$S$2, "Ниже базового", -1)
)</f>
        <v>Средний</v>
      </c>
      <c r="Q139" s="9">
        <v>16.0</v>
      </c>
      <c r="R139" s="9" t="str">
        <f t="array" ref="R139">LET(
    _xlpm.thresholds, XLOOKUP('2. Результаты'!$D139, Sections!$F$3:$F$23, Sections!$G$3:$I$23),
    XLOOKUP('2. Результаты'!$Q139, _xlpm.thresholds, Sections!$G$2:$I$2, "Ниже базового", -1)
)</f>
        <v>Средний</v>
      </c>
      <c r="S139" s="9">
        <v>33.0</v>
      </c>
      <c r="T139" s="9" t="str">
        <f t="array" ref="T139">LET(
    _xlpm.thresholds, XLOOKUP('2. Результаты'!$D139, Sections!$A$3:$A$23, Sections!$B$3:$D$23),
    XLOOKUP('2. Результаты'!$S139, _xlpm.thresholds, Sections!$B$2:$D$2, "Ниже базового", -1)
)</f>
        <v>Средний</v>
      </c>
      <c r="U139" s="9">
        <v>9.0</v>
      </c>
      <c r="V139" s="9" t="str">
        <f t="array" ref="V139">LET(
    _xlpm.thresholds, XLOOKUP('2. Результаты'!$D139, Sections!$A$27:$A$47, Sections!$B$27:$D$47),
    XLOOKUP('2. Результаты'!$U139, _xlpm.thresholds, Sections!$B$26:$D$26, "Ниже базового", -1)
)</f>
        <v>Средний</v>
      </c>
      <c r="W139" s="9">
        <v>18.0</v>
      </c>
      <c r="X139" s="9" t="str">
        <f t="array" ref="X139">LET(
    _xlpm.thresholds, XLOOKUP('2. Результаты'!$D139, Sections!$K$3:$K$23, Sections!$L$3:$N$23),
    XLOOKUP('2. Результаты'!$W139, _xlpm.thresholds, Sections!$L$2:$N$2, "Ниже базового", -1)
)</f>
        <v>Средний</v>
      </c>
    </row>
    <row r="140" ht="15.75" customHeight="1">
      <c r="A140" s="7">
        <v>5.0600586E8</v>
      </c>
      <c r="B140" s="6" t="s">
        <v>134</v>
      </c>
      <c r="C140" s="6" t="s">
        <v>153</v>
      </c>
      <c r="D140" s="9">
        <v>2.0</v>
      </c>
      <c r="E140" s="9">
        <v>108.0</v>
      </c>
      <c r="F140" s="9">
        <v>197.0</v>
      </c>
      <c r="G140" s="9">
        <v>1.0</v>
      </c>
      <c r="H140" s="9" t="s">
        <v>1468</v>
      </c>
      <c r="I140" s="9">
        <v>22.0</v>
      </c>
      <c r="J140" s="9" t="str">
        <f t="array" ref="J140">LET(
    _xlpm.thresholds, XLOOKUP('2. Результаты'!$D140, Sections!$F$27:$F$47, Sections!$G$27:$I$47),
    XLOOKUP('2. Результаты'!$I140, _xlpm.thresholds, Sections!$G$26:$I$26, "Ниже базового", -1)
)</f>
        <v>Средний</v>
      </c>
      <c r="K140" s="9">
        <v>15.0</v>
      </c>
      <c r="L140" s="9" t="str">
        <f t="array" ref="L140">LET(
    _xlpm.thresholds, XLOOKUP('2. Результаты'!$D140, Sections!$P$27:$P$47, Sections!$Q$27:$S$47),
    XLOOKUP('2. Результаты'!$K140, _xlpm.thresholds, Sections!$Q$26:$S$26, "Ниже базового", -1)
)</f>
        <v>Средний</v>
      </c>
      <c r="M140" s="9">
        <v>0.0</v>
      </c>
      <c r="N140" s="9" t="str">
        <f t="array" ref="N140">LET(
    _xlpm.thresholds, XLOOKUP('2. Результаты'!$D140, Sections!$K$27:$K$47, Sections!$L$27:$N$47),
    XLOOKUP('2. Результаты'!$M140, _xlpm.thresholds, Sections!$L$26:$N$26, "Ниже базового", -1)
)</f>
        <v>Ниже базового</v>
      </c>
      <c r="O140" s="9">
        <v>16.0</v>
      </c>
      <c r="P140" s="9" t="str">
        <f t="array" ref="P140">LET(
    _xlpm.thresholds, XLOOKUP('2. Результаты'!$D140, Sections!$P$3:$P$23, Sections!$Q$3:$S$23),
    XLOOKUP('2. Результаты'!$O140, _xlpm.thresholds, Sections!$Q$2:$S$2, "Ниже базового", -1)
)</f>
        <v>Средний</v>
      </c>
      <c r="Q140" s="9">
        <v>12.0</v>
      </c>
      <c r="R140" s="9" t="str">
        <f t="array" ref="R140">LET(
    _xlpm.thresholds, XLOOKUP('2. Результаты'!$D140, Sections!$F$3:$F$23, Sections!$G$3:$I$23),
    XLOOKUP('2. Результаты'!$Q140, _xlpm.thresholds, Sections!$G$2:$I$2, "Ниже базового", -1)
)</f>
        <v>Базовый</v>
      </c>
      <c r="S140" s="9">
        <v>20.0</v>
      </c>
      <c r="T140" s="9" t="str">
        <f t="array" ref="T140">LET(
    _xlpm.thresholds, XLOOKUP('2. Результаты'!$D140, Sections!$A$3:$A$23, Sections!$B$3:$D$23),
    XLOOKUP('2. Результаты'!$S140, _xlpm.thresholds, Sections!$B$2:$D$2, "Ниже базового", -1)
)</f>
        <v>Базовый</v>
      </c>
      <c r="U140" s="9">
        <v>9.0</v>
      </c>
      <c r="V140" s="9" t="str">
        <f t="array" ref="V140">LET(
    _xlpm.thresholds, XLOOKUP('2. Результаты'!$D140, Sections!$A$27:$A$47, Sections!$B$27:$D$47),
    XLOOKUP('2. Результаты'!$U140, _xlpm.thresholds, Sections!$B$26:$D$26, "Ниже базового", -1)
)</f>
        <v>Средний</v>
      </c>
      <c r="W140" s="9">
        <v>14.0</v>
      </c>
      <c r="X140" s="9" t="str">
        <f t="array" ref="X140">LET(
    _xlpm.thresholds, XLOOKUP('2. Результаты'!$D140, Sections!$K$3:$K$23, Sections!$L$3:$N$23),
    XLOOKUP('2. Результаты'!$W140, _xlpm.thresholds, Sections!$L$2:$N$2, "Ниже базового", -1)
)</f>
        <v>Базовый</v>
      </c>
    </row>
    <row r="141" ht="15.75" customHeight="1">
      <c r="A141" s="7">
        <v>5.06006166E8</v>
      </c>
      <c r="B141" s="6" t="s">
        <v>134</v>
      </c>
      <c r="C141" s="6" t="s">
        <v>154</v>
      </c>
      <c r="D141" s="9">
        <v>6.0</v>
      </c>
      <c r="E141" s="9">
        <v>109.0</v>
      </c>
      <c r="F141" s="9">
        <v>192.0</v>
      </c>
      <c r="G141" s="9">
        <v>2.0</v>
      </c>
      <c r="H141" s="9" t="s">
        <v>1467</v>
      </c>
      <c r="I141" s="9">
        <v>19.0</v>
      </c>
      <c r="J141" s="9" t="str">
        <f t="array" ref="J141">LET(
    _xlpm.thresholds, XLOOKUP('2. Результаты'!$D141, Sections!$F$27:$F$47, Sections!$G$27:$I$47),
    XLOOKUP('2. Результаты'!$I141, _xlpm.thresholds, Sections!$G$26:$I$26, "Ниже базового", -1)
)</f>
        <v>Средний</v>
      </c>
      <c r="K141" s="9">
        <v>14.0</v>
      </c>
      <c r="L141" s="9" t="str">
        <f t="array" ref="L141">LET(
    _xlpm.thresholds, XLOOKUP('2. Результаты'!$D141, Sections!$P$27:$P$47, Sections!$Q$27:$S$47),
    XLOOKUP('2. Результаты'!$K141, _xlpm.thresholds, Sections!$Q$26:$S$26, "Ниже базового", -1)
)</f>
        <v>Средний</v>
      </c>
      <c r="M141" s="9">
        <v>8.0</v>
      </c>
      <c r="N141" s="9" t="str">
        <f t="array" ref="N141">LET(
    _xlpm.thresholds, XLOOKUP('2. Результаты'!$D141, Sections!$K$27:$K$47, Sections!$L$27:$N$47),
    XLOOKUP('2. Результаты'!$M141, _xlpm.thresholds, Sections!$L$26:$N$26, "Ниже базового", -1)
)</f>
        <v>Базовый</v>
      </c>
      <c r="O141" s="9">
        <v>15.0</v>
      </c>
      <c r="P141" s="9" t="str">
        <f t="array" ref="P141">LET(
    _xlpm.thresholds, XLOOKUP('2. Результаты'!$D141, Sections!$P$3:$P$23, Sections!$Q$3:$S$23),
    XLOOKUP('2. Результаты'!$O141, _xlpm.thresholds, Sections!$Q$2:$S$2, "Ниже базового", -1)
)</f>
        <v>Базовый</v>
      </c>
      <c r="Q141" s="9">
        <v>11.0</v>
      </c>
      <c r="R141" s="9" t="str">
        <f t="array" ref="R141">LET(
    _xlpm.thresholds, XLOOKUP('2. Результаты'!$D141, Sections!$F$3:$F$23, Sections!$G$3:$I$23),
    XLOOKUP('2. Результаты'!$Q141, _xlpm.thresholds, Sections!$G$2:$I$2, "Ниже базового", -1)
)</f>
        <v>Базовый</v>
      </c>
      <c r="S141" s="9">
        <v>14.0</v>
      </c>
      <c r="T141" s="9" t="str">
        <f t="array" ref="T141">LET(
    _xlpm.thresholds, XLOOKUP('2. Результаты'!$D141, Sections!$A$3:$A$23, Sections!$B$3:$D$23),
    XLOOKUP('2. Результаты'!$S141, _xlpm.thresholds, Sections!$B$2:$D$2, "Ниже базового", -1)
)</f>
        <v>Базовый</v>
      </c>
      <c r="U141" s="9">
        <v>12.0</v>
      </c>
      <c r="V141" s="9" t="str">
        <f t="array" ref="V141">LET(
    _xlpm.thresholds, XLOOKUP('2. Результаты'!$D141, Sections!$A$27:$A$47, Sections!$B$27:$D$47),
    XLOOKUP('2. Результаты'!$U141, _xlpm.thresholds, Sections!$B$26:$D$26, "Ниже базового", -1)
)</f>
        <v>Высокий</v>
      </c>
      <c r="W141" s="9">
        <v>16.0</v>
      </c>
      <c r="X141" s="9" t="str">
        <f t="array" ref="X141">LET(
    _xlpm.thresholds, XLOOKUP('2. Результаты'!$D141, Sections!$K$3:$K$23, Sections!$L$3:$N$23),
    XLOOKUP('2. Результаты'!$W141, _xlpm.thresholds, Sections!$L$2:$N$2, "Ниже базового", -1)
)</f>
        <v>Базовый</v>
      </c>
    </row>
    <row r="142" ht="15.75" customHeight="1">
      <c r="A142" s="7">
        <v>5.06006254E8</v>
      </c>
      <c r="B142" s="6" t="s">
        <v>134</v>
      </c>
      <c r="C142" s="6" t="s">
        <v>155</v>
      </c>
      <c r="D142" s="9">
        <v>2.0</v>
      </c>
      <c r="E142" s="9">
        <v>138.0</v>
      </c>
      <c r="F142" s="9">
        <v>197.0</v>
      </c>
      <c r="G142" s="9">
        <v>3.0</v>
      </c>
      <c r="H142" s="9" t="s">
        <v>1465</v>
      </c>
      <c r="I142" s="9">
        <v>21.0</v>
      </c>
      <c r="J142" s="9" t="str">
        <f t="array" ref="J142">LET(
    _xlpm.thresholds, XLOOKUP('2. Результаты'!$D142, Sections!$F$27:$F$47, Sections!$G$27:$I$47),
    XLOOKUP('2. Результаты'!$I142, _xlpm.thresholds, Sections!$G$26:$I$26, "Ниже базового", -1)
)</f>
        <v>Средний</v>
      </c>
      <c r="K142" s="9">
        <v>14.0</v>
      </c>
      <c r="L142" s="9" t="str">
        <f t="array" ref="L142">LET(
    _xlpm.thresholds, XLOOKUP('2. Результаты'!$D142, Sections!$P$27:$P$47, Sections!$Q$27:$S$47),
    XLOOKUP('2. Результаты'!$K142, _xlpm.thresholds, Sections!$Q$26:$S$26, "Ниже базового", -1)
)</f>
        <v>Средний</v>
      </c>
      <c r="M142" s="9">
        <v>13.0</v>
      </c>
      <c r="N142" s="9" t="str">
        <f t="array" ref="N142">LET(
    _xlpm.thresholds, XLOOKUP('2. Результаты'!$D142, Sections!$K$27:$K$47, Sections!$L$27:$N$47),
    XLOOKUP('2. Результаты'!$M142, _xlpm.thresholds, Sections!$L$26:$N$26, "Ниже базового", -1)
)</f>
        <v>Средний</v>
      </c>
      <c r="O142" s="9">
        <v>18.0</v>
      </c>
      <c r="P142" s="9" t="str">
        <f t="array" ref="P142">LET(
    _xlpm.thresholds, XLOOKUP('2. Результаты'!$D142, Sections!$P$3:$P$23, Sections!$Q$3:$S$23),
    XLOOKUP('2. Результаты'!$O142, _xlpm.thresholds, Sections!$Q$2:$S$2, "Ниже базового", -1)
)</f>
        <v>Средний</v>
      </c>
      <c r="Q142" s="9">
        <v>16.0</v>
      </c>
      <c r="R142" s="9" t="str">
        <f t="array" ref="R142">LET(
    _xlpm.thresholds, XLOOKUP('2. Результаты'!$D142, Sections!$F$3:$F$23, Sections!$G$3:$I$23),
    XLOOKUP('2. Результаты'!$Q142, _xlpm.thresholds, Sections!$G$2:$I$2, "Ниже базового", -1)
)</f>
        <v>Средний</v>
      </c>
      <c r="S142" s="9">
        <v>28.0</v>
      </c>
      <c r="T142" s="9" t="str">
        <f t="array" ref="T142">LET(
    _xlpm.thresholds, XLOOKUP('2. Результаты'!$D142, Sections!$A$3:$A$23, Sections!$B$3:$D$23),
    XLOOKUP('2. Результаты'!$S142, _xlpm.thresholds, Sections!$B$2:$D$2, "Ниже базового", -1)
)</f>
        <v>Средний</v>
      </c>
      <c r="U142" s="9">
        <v>9.0</v>
      </c>
      <c r="V142" s="9" t="str">
        <f t="array" ref="V142">LET(
    _xlpm.thresholds, XLOOKUP('2. Результаты'!$D142, Sections!$A$27:$A$47, Sections!$B$27:$D$47),
    XLOOKUP('2. Результаты'!$U142, _xlpm.thresholds, Sections!$B$26:$D$26, "Ниже базового", -1)
)</f>
        <v>Средний</v>
      </c>
      <c r="W142" s="9">
        <v>19.0</v>
      </c>
      <c r="X142" s="9" t="str">
        <f t="array" ref="X142">LET(
    _xlpm.thresholds, XLOOKUP('2. Результаты'!$D142, Sections!$K$3:$K$23, Sections!$L$3:$N$23),
    XLOOKUP('2. Результаты'!$W142, _xlpm.thresholds, Sections!$L$2:$N$2, "Ниже базового", -1)
)</f>
        <v>Средний</v>
      </c>
    </row>
    <row r="143" ht="15.75" customHeight="1">
      <c r="A143" s="7">
        <v>5.06006127E8</v>
      </c>
      <c r="B143" s="6" t="s">
        <v>134</v>
      </c>
      <c r="C143" s="6" t="s">
        <v>156</v>
      </c>
      <c r="D143" s="9">
        <v>2.0</v>
      </c>
      <c r="E143" s="9">
        <v>104.0</v>
      </c>
      <c r="F143" s="9">
        <v>197.0</v>
      </c>
      <c r="G143" s="9">
        <v>1.0</v>
      </c>
      <c r="H143" s="9" t="s">
        <v>1468</v>
      </c>
      <c r="I143" s="9">
        <v>24.0</v>
      </c>
      <c r="J143" s="9" t="str">
        <f t="array" ref="J143">LET(
    _xlpm.thresholds, XLOOKUP('2. Результаты'!$D143, Sections!$F$27:$F$47, Sections!$G$27:$I$47),
    XLOOKUP('2. Результаты'!$I143, _xlpm.thresholds, Sections!$G$26:$I$26, "Ниже базового", -1)
)</f>
        <v>Средний</v>
      </c>
      <c r="K143" s="9">
        <v>14.0</v>
      </c>
      <c r="L143" s="9" t="str">
        <f t="array" ref="L143">LET(
    _xlpm.thresholds, XLOOKUP('2. Результаты'!$D143, Sections!$P$27:$P$47, Sections!$Q$27:$S$47),
    XLOOKUP('2. Результаты'!$K143, _xlpm.thresholds, Sections!$Q$26:$S$26, "Ниже базового", -1)
)</f>
        <v>Средний</v>
      </c>
      <c r="M143" s="9">
        <v>11.0</v>
      </c>
      <c r="N143" s="9" t="str">
        <f t="array" ref="N143">LET(
    _xlpm.thresholds, XLOOKUP('2. Результаты'!$D143, Sections!$K$27:$K$47, Sections!$L$27:$N$47),
    XLOOKUP('2. Результаты'!$M143, _xlpm.thresholds, Sections!$L$26:$N$26, "Ниже базового", -1)
)</f>
        <v>Базовый</v>
      </c>
      <c r="O143" s="9">
        <v>17.0</v>
      </c>
      <c r="P143" s="9" t="str">
        <f t="array" ref="P143">LET(
    _xlpm.thresholds, XLOOKUP('2. Результаты'!$D143, Sections!$P$3:$P$23, Sections!$Q$3:$S$23),
    XLOOKUP('2. Результаты'!$O143, _xlpm.thresholds, Sections!$Q$2:$S$2, "Ниже базового", -1)
)</f>
        <v>Средний</v>
      </c>
      <c r="Q143" s="9">
        <v>12.0</v>
      </c>
      <c r="R143" s="9" t="str">
        <f t="array" ref="R143">LET(
    _xlpm.thresholds, XLOOKUP('2. Результаты'!$D143, Sections!$F$3:$F$23, Sections!$G$3:$I$23),
    XLOOKUP('2. Результаты'!$Q143, _xlpm.thresholds, Sections!$G$2:$I$2, "Ниже базового", -1)
)</f>
        <v>Базовый</v>
      </c>
      <c r="S143" s="9">
        <v>0.0</v>
      </c>
      <c r="T143" s="9" t="str">
        <f t="array" ref="T143">LET(
    _xlpm.thresholds, XLOOKUP('2. Результаты'!$D143, Sections!$A$3:$A$23, Sections!$B$3:$D$23),
    XLOOKUP('2. Результаты'!$S143, _xlpm.thresholds, Sections!$B$2:$D$2, "Ниже базового", -1)
)</f>
        <v>Ниже базового</v>
      </c>
      <c r="U143" s="9">
        <v>11.0</v>
      </c>
      <c r="V143" s="9" t="str">
        <f t="array" ref="V143">LET(
    _xlpm.thresholds, XLOOKUP('2. Результаты'!$D143, Sections!$A$27:$A$47, Sections!$B$27:$D$47),
    XLOOKUP('2. Результаты'!$U143, _xlpm.thresholds, Sections!$B$26:$D$26, "Ниже базового", -1)
)</f>
        <v>Средний</v>
      </c>
      <c r="W143" s="9">
        <v>15.0</v>
      </c>
      <c r="X143" s="9" t="str">
        <f t="array" ref="X143">LET(
    _xlpm.thresholds, XLOOKUP('2. Результаты'!$D143, Sections!$K$3:$K$23, Sections!$L$3:$N$23),
    XLOOKUP('2. Результаты'!$W143, _xlpm.thresholds, Sections!$L$2:$N$2, "Ниже базового", -1)
)</f>
        <v>Базовый</v>
      </c>
    </row>
    <row r="144" ht="15.75" customHeight="1">
      <c r="A144" s="7">
        <v>5.0600618E8</v>
      </c>
      <c r="B144" s="6" t="s">
        <v>134</v>
      </c>
      <c r="C144" s="6" t="s">
        <v>157</v>
      </c>
      <c r="D144" s="9">
        <v>2.0</v>
      </c>
      <c r="E144" s="9">
        <v>123.0</v>
      </c>
      <c r="F144" s="9">
        <v>197.0</v>
      </c>
      <c r="G144" s="9">
        <v>1.0</v>
      </c>
      <c r="H144" s="9" t="s">
        <v>1468</v>
      </c>
      <c r="I144" s="9">
        <v>23.0</v>
      </c>
      <c r="J144" s="9" t="str">
        <f t="array" ref="J144">LET(
    _xlpm.thresholds, XLOOKUP('2. Результаты'!$D144, Sections!$F$27:$F$47, Sections!$G$27:$I$47),
    XLOOKUP('2. Результаты'!$I144, _xlpm.thresholds, Sections!$G$26:$I$26, "Ниже базового", -1)
)</f>
        <v>Средний</v>
      </c>
      <c r="K144" s="9">
        <v>14.0</v>
      </c>
      <c r="L144" s="9" t="str">
        <f t="array" ref="L144">LET(
    _xlpm.thresholds, XLOOKUP('2. Результаты'!$D144, Sections!$P$27:$P$47, Sections!$Q$27:$S$47),
    XLOOKUP('2. Результаты'!$K144, _xlpm.thresholds, Sections!$Q$26:$S$26, "Ниже базового", -1)
)</f>
        <v>Средний</v>
      </c>
      <c r="M144" s="9">
        <v>0.0</v>
      </c>
      <c r="N144" s="9" t="str">
        <f t="array" ref="N144">LET(
    _xlpm.thresholds, XLOOKUP('2. Результаты'!$D144, Sections!$K$27:$K$47, Sections!$L$27:$N$47),
    XLOOKUP('2. Результаты'!$M144, _xlpm.thresholds, Sections!$L$26:$N$26, "Ниже базового", -1)
)</f>
        <v>Ниже базового</v>
      </c>
      <c r="O144" s="9">
        <v>19.0</v>
      </c>
      <c r="P144" s="9" t="str">
        <f t="array" ref="P144">LET(
    _xlpm.thresholds, XLOOKUP('2. Результаты'!$D144, Sections!$P$3:$P$23, Sections!$Q$3:$S$23),
    XLOOKUP('2. Результаты'!$O144, _xlpm.thresholds, Sections!$Q$2:$S$2, "Ниже базового", -1)
)</f>
        <v>Средний</v>
      </c>
      <c r="Q144" s="9">
        <v>16.0</v>
      </c>
      <c r="R144" s="9" t="str">
        <f t="array" ref="R144">LET(
    _xlpm.thresholds, XLOOKUP('2. Результаты'!$D144, Sections!$F$3:$F$23, Sections!$G$3:$I$23),
    XLOOKUP('2. Результаты'!$Q144, _xlpm.thresholds, Sections!$G$2:$I$2, "Ниже базового", -1)
)</f>
        <v>Средний</v>
      </c>
      <c r="S144" s="9">
        <v>25.0</v>
      </c>
      <c r="T144" s="9" t="str">
        <f t="array" ref="T144">LET(
    _xlpm.thresholds, XLOOKUP('2. Результаты'!$D144, Sections!$A$3:$A$23, Sections!$B$3:$D$23),
    XLOOKUP('2. Результаты'!$S144, _xlpm.thresholds, Sections!$B$2:$D$2, "Ниже базового", -1)
)</f>
        <v>Средний</v>
      </c>
      <c r="U144" s="9">
        <v>9.0</v>
      </c>
      <c r="V144" s="9" t="str">
        <f t="array" ref="V144">LET(
    _xlpm.thresholds, XLOOKUP('2. Результаты'!$D144, Sections!$A$27:$A$47, Sections!$B$27:$D$47),
    XLOOKUP('2. Результаты'!$U144, _xlpm.thresholds, Sections!$B$26:$D$26, "Ниже базового", -1)
)</f>
        <v>Средний</v>
      </c>
      <c r="W144" s="9">
        <v>17.0</v>
      </c>
      <c r="X144" s="9" t="str">
        <f t="array" ref="X144">LET(
    _xlpm.thresholds, XLOOKUP('2. Результаты'!$D144, Sections!$K$3:$K$23, Sections!$L$3:$N$23),
    XLOOKUP('2. Результаты'!$W144, _xlpm.thresholds, Sections!$L$2:$N$2, "Ниже базового", -1)
)</f>
        <v>Средний</v>
      </c>
    </row>
    <row r="145" ht="15.75" customHeight="1">
      <c r="A145" s="7">
        <v>5.06006222E8</v>
      </c>
      <c r="B145" s="6" t="s">
        <v>134</v>
      </c>
      <c r="C145" s="6" t="s">
        <v>158</v>
      </c>
      <c r="D145" s="9">
        <v>2.0</v>
      </c>
      <c r="E145" s="9">
        <v>119.0</v>
      </c>
      <c r="F145" s="9">
        <v>197.0</v>
      </c>
      <c r="G145" s="9">
        <v>3.0</v>
      </c>
      <c r="H145" s="9" t="s">
        <v>1465</v>
      </c>
      <c r="I145" s="9">
        <v>18.0</v>
      </c>
      <c r="J145" s="9" t="str">
        <f t="array" ref="J145">LET(
    _xlpm.thresholds, XLOOKUP('2. Результаты'!$D145, Sections!$F$27:$F$47, Sections!$G$27:$I$47),
    XLOOKUP('2. Результаты'!$I145, _xlpm.thresholds, Sections!$G$26:$I$26, "Ниже базового", -1)
)</f>
        <v>Средний</v>
      </c>
      <c r="K145" s="9">
        <v>13.0</v>
      </c>
      <c r="L145" s="9" t="str">
        <f t="array" ref="L145">LET(
    _xlpm.thresholds, XLOOKUP('2. Результаты'!$D145, Sections!$P$27:$P$47, Sections!$Q$27:$S$47),
    XLOOKUP('2. Результаты'!$K145, _xlpm.thresholds, Sections!$Q$26:$S$26, "Ниже базового", -1)
)</f>
        <v>Средний</v>
      </c>
      <c r="M145" s="9">
        <v>10.0</v>
      </c>
      <c r="N145" s="9" t="str">
        <f t="array" ref="N145">LET(
    _xlpm.thresholds, XLOOKUP('2. Результаты'!$D145, Sections!$K$27:$K$47, Sections!$L$27:$N$47),
    XLOOKUP('2. Результаты'!$M145, _xlpm.thresholds, Sections!$L$26:$N$26, "Ниже базового", -1)
)</f>
        <v>Базовый</v>
      </c>
      <c r="O145" s="9">
        <v>16.0</v>
      </c>
      <c r="P145" s="9" t="str">
        <f t="array" ref="P145">LET(
    _xlpm.thresholds, XLOOKUP('2. Результаты'!$D145, Sections!$P$3:$P$23, Sections!$Q$3:$S$23),
    XLOOKUP('2. Результаты'!$O145, _xlpm.thresholds, Sections!$Q$2:$S$2, "Ниже базового", -1)
)</f>
        <v>Средний</v>
      </c>
      <c r="Q145" s="9">
        <v>14.0</v>
      </c>
      <c r="R145" s="9" t="str">
        <f t="array" ref="R145">LET(
    _xlpm.thresholds, XLOOKUP('2. Результаты'!$D145, Sections!$F$3:$F$23, Sections!$G$3:$I$23),
    XLOOKUP('2. Результаты'!$Q145, _xlpm.thresholds, Sections!$G$2:$I$2, "Ниже базового", -1)
)</f>
        <v>Средний</v>
      </c>
      <c r="S145" s="9">
        <v>26.0</v>
      </c>
      <c r="T145" s="9" t="str">
        <f t="array" ref="T145">LET(
    _xlpm.thresholds, XLOOKUP('2. Результаты'!$D145, Sections!$A$3:$A$23, Sections!$B$3:$D$23),
    XLOOKUP('2. Результаты'!$S145, _xlpm.thresholds, Sections!$B$2:$D$2, "Ниже базового", -1)
)</f>
        <v>Средний</v>
      </c>
      <c r="U145" s="9">
        <v>7.0</v>
      </c>
      <c r="V145" s="9" t="str">
        <f t="array" ref="V145">LET(
    _xlpm.thresholds, XLOOKUP('2. Результаты'!$D145, Sections!$A$27:$A$47, Sections!$B$27:$D$47),
    XLOOKUP('2. Результаты'!$U145, _xlpm.thresholds, Sections!$B$26:$D$26, "Ниже базового", -1)
)</f>
        <v>Базовый</v>
      </c>
      <c r="W145" s="9">
        <v>15.0</v>
      </c>
      <c r="X145" s="9" t="str">
        <f t="array" ref="X145">LET(
    _xlpm.thresholds, XLOOKUP('2. Результаты'!$D145, Sections!$K$3:$K$23, Sections!$L$3:$N$23),
    XLOOKUP('2. Результаты'!$W145, _xlpm.thresholds, Sections!$L$2:$N$2, "Ниже базового", -1)
)</f>
        <v>Базовый</v>
      </c>
    </row>
    <row r="146" ht="15.75" customHeight="1">
      <c r="A146" s="7">
        <v>5.06006261E8</v>
      </c>
      <c r="B146" s="6" t="s">
        <v>134</v>
      </c>
      <c r="C146" s="6" t="s">
        <v>160</v>
      </c>
      <c r="D146" s="9">
        <v>1.0</v>
      </c>
      <c r="E146" s="9">
        <v>165.0</v>
      </c>
      <c r="F146" s="9">
        <v>213.0</v>
      </c>
      <c r="G146" s="9">
        <v>3.0</v>
      </c>
      <c r="H146" s="9" t="s">
        <v>1465</v>
      </c>
      <c r="I146" s="9">
        <v>23.0</v>
      </c>
      <c r="J146" s="9" t="str">
        <f t="array" ref="J146">LET(
    _xlpm.thresholds, XLOOKUP('2. Результаты'!$D146, Sections!$F$27:$F$47, Sections!$G$27:$I$47),
    XLOOKUP('2. Результаты'!$I146, _xlpm.thresholds, Sections!$G$26:$I$26, "Ниже базового", -1)
)</f>
        <v>Средний</v>
      </c>
      <c r="K146" s="9">
        <v>19.0</v>
      </c>
      <c r="L146" s="9" t="str">
        <f t="array" ref="L146">LET(
    _xlpm.thresholds, XLOOKUP('2. Результаты'!$D146, Sections!$P$27:$P$47, Sections!$Q$27:$S$47),
    XLOOKUP('2. Результаты'!$K146, _xlpm.thresholds, Sections!$Q$26:$S$26, "Ниже базового", -1)
)</f>
        <v>Высокий</v>
      </c>
      <c r="M146" s="9">
        <v>12.0</v>
      </c>
      <c r="N146" s="9" t="str">
        <f t="array" ref="N146">LET(
    _xlpm.thresholds, XLOOKUP('2. Результаты'!$D146, Sections!$K$27:$K$47, Sections!$L$27:$N$47),
    XLOOKUP('2. Результаты'!$M146, _xlpm.thresholds, Sections!$L$26:$N$26, "Ниже базового", -1)
)</f>
        <v>Базовый</v>
      </c>
      <c r="O146" s="9">
        <v>18.0</v>
      </c>
      <c r="P146" s="9" t="str">
        <f t="array" ref="P146">LET(
    _xlpm.thresholds, XLOOKUP('2. Результаты'!$D146, Sections!$P$3:$P$23, Sections!$Q$3:$S$23),
    XLOOKUP('2. Результаты'!$O146, _xlpm.thresholds, Sections!$Q$2:$S$2, "Ниже базового", -1)
)</f>
        <v>Средний</v>
      </c>
      <c r="Q146" s="9">
        <v>16.0</v>
      </c>
      <c r="R146" s="9" t="str">
        <f t="array" ref="R146">LET(
    _xlpm.thresholds, XLOOKUP('2. Результаты'!$D146, Sections!$F$3:$F$23, Sections!$G$3:$I$23),
    XLOOKUP('2. Результаты'!$Q146, _xlpm.thresholds, Sections!$G$2:$I$2, "Ниже базового", -1)
)</f>
        <v>Средний</v>
      </c>
      <c r="S146" s="9">
        <v>40.0</v>
      </c>
      <c r="T146" s="9" t="str">
        <f t="array" ref="T146">LET(
    _xlpm.thresholds, XLOOKUP('2. Результаты'!$D146, Sections!$A$3:$A$23, Sections!$B$3:$D$23),
    XLOOKUP('2. Результаты'!$S146, _xlpm.thresholds, Sections!$B$2:$D$2, "Ниже базового", -1)
)</f>
        <v>Высокий</v>
      </c>
      <c r="U146" s="9">
        <v>13.0</v>
      </c>
      <c r="V146" s="9" t="str">
        <f t="array" ref="V146">LET(
    _xlpm.thresholds, XLOOKUP('2. Результаты'!$D146, Sections!$A$27:$A$47, Sections!$B$27:$D$47),
    XLOOKUP('2. Результаты'!$U146, _xlpm.thresholds, Sections!$B$26:$D$26, "Ниже базового", -1)
)</f>
        <v>Высокий</v>
      </c>
      <c r="W146" s="9">
        <v>24.0</v>
      </c>
      <c r="X146" s="9" t="str">
        <f t="array" ref="X146">LET(
    _xlpm.thresholds, XLOOKUP('2. Результаты'!$D146, Sections!$K$3:$K$23, Sections!$L$3:$N$23),
    XLOOKUP('2. Результаты'!$W146, _xlpm.thresholds, Sections!$L$2:$N$2, "Ниже базового", -1)
)</f>
        <v>Средний</v>
      </c>
    </row>
    <row r="147" ht="15.75" customHeight="1">
      <c r="A147" s="7">
        <v>5.06006247E8</v>
      </c>
      <c r="B147" s="6" t="s">
        <v>134</v>
      </c>
      <c r="C147" s="6" t="s">
        <v>161</v>
      </c>
      <c r="D147" s="9">
        <v>2.0</v>
      </c>
      <c r="E147" s="9">
        <v>114.0</v>
      </c>
      <c r="F147" s="9">
        <v>197.0</v>
      </c>
      <c r="G147" s="9">
        <v>2.0</v>
      </c>
      <c r="H147" s="9" t="s">
        <v>1467</v>
      </c>
      <c r="I147" s="9">
        <v>22.0</v>
      </c>
      <c r="J147" s="9" t="str">
        <f t="array" ref="J147">LET(
    _xlpm.thresholds, XLOOKUP('2. Результаты'!$D147, Sections!$F$27:$F$47, Sections!$G$27:$I$47),
    XLOOKUP('2. Результаты'!$I147, _xlpm.thresholds, Sections!$G$26:$I$26, "Ниже базового", -1)
)</f>
        <v>Средний</v>
      </c>
      <c r="K147" s="9">
        <v>13.0</v>
      </c>
      <c r="L147" s="9" t="str">
        <f t="array" ref="L147">LET(
    _xlpm.thresholds, XLOOKUP('2. Результаты'!$D147, Sections!$P$27:$P$47, Sections!$Q$27:$S$47),
    XLOOKUP('2. Результаты'!$K147, _xlpm.thresholds, Sections!$Q$26:$S$26, "Ниже базового", -1)
)</f>
        <v>Средний</v>
      </c>
      <c r="M147" s="9">
        <v>9.0</v>
      </c>
      <c r="N147" s="9" t="str">
        <f t="array" ref="N147">LET(
    _xlpm.thresholds, XLOOKUP('2. Результаты'!$D147, Sections!$K$27:$K$47, Sections!$L$27:$N$47),
    XLOOKUP('2. Результаты'!$M147, _xlpm.thresholds, Sections!$L$26:$N$26, "Ниже базового", -1)
)</f>
        <v>Базовый</v>
      </c>
      <c r="O147" s="9">
        <v>14.0</v>
      </c>
      <c r="P147" s="9" t="str">
        <f t="array" ref="P147">LET(
    _xlpm.thresholds, XLOOKUP('2. Результаты'!$D147, Sections!$P$3:$P$23, Sections!$Q$3:$S$23),
    XLOOKUP('2. Результаты'!$O147, _xlpm.thresholds, Sections!$Q$2:$S$2, "Ниже базового", -1)
)</f>
        <v>Базовый</v>
      </c>
      <c r="Q147" s="9">
        <v>11.0</v>
      </c>
      <c r="R147" s="9" t="str">
        <f t="array" ref="R147">LET(
    _xlpm.thresholds, XLOOKUP('2. Результаты'!$D147, Sections!$F$3:$F$23, Sections!$G$3:$I$23),
    XLOOKUP('2. Результаты'!$Q147, _xlpm.thresholds, Sections!$G$2:$I$2, "Ниже базового", -1)
)</f>
        <v>Базовый</v>
      </c>
      <c r="S147" s="9">
        <v>24.0</v>
      </c>
      <c r="T147" s="9" t="str">
        <f t="array" ref="T147">LET(
    _xlpm.thresholds, XLOOKUP('2. Результаты'!$D147, Sections!$A$3:$A$23, Sections!$B$3:$D$23),
    XLOOKUP('2. Результаты'!$S147, _xlpm.thresholds, Sections!$B$2:$D$2, "Ниже базового", -1)
)</f>
        <v>Средний</v>
      </c>
      <c r="U147" s="9">
        <v>7.0</v>
      </c>
      <c r="V147" s="9" t="str">
        <f t="array" ref="V147">LET(
    _xlpm.thresholds, XLOOKUP('2. Результаты'!$D147, Sections!$A$27:$A$47, Sections!$B$27:$D$47),
    XLOOKUP('2. Результаты'!$U147, _xlpm.thresholds, Sections!$B$26:$D$26, "Ниже базового", -1)
)</f>
        <v>Базовый</v>
      </c>
      <c r="W147" s="9">
        <v>14.0</v>
      </c>
      <c r="X147" s="9" t="str">
        <f t="array" ref="X147">LET(
    _xlpm.thresholds, XLOOKUP('2. Результаты'!$D147, Sections!$K$3:$K$23, Sections!$L$3:$N$23),
    XLOOKUP('2. Результаты'!$W147, _xlpm.thresholds, Sections!$L$2:$N$2, "Ниже базового", -1)
)</f>
        <v>Базовый</v>
      </c>
    </row>
    <row r="148" ht="15.75" customHeight="1">
      <c r="A148" s="7">
        <v>5.07009642E8</v>
      </c>
      <c r="B148" s="6" t="s">
        <v>162</v>
      </c>
      <c r="C148" s="6" t="s">
        <v>163</v>
      </c>
      <c r="D148" s="9">
        <v>1.0</v>
      </c>
      <c r="E148" s="9">
        <v>154.0</v>
      </c>
      <c r="F148" s="9">
        <v>213.0</v>
      </c>
      <c r="G148" s="9">
        <v>3.0</v>
      </c>
      <c r="H148" s="9" t="s">
        <v>1465</v>
      </c>
      <c r="I148" s="9">
        <v>25.0</v>
      </c>
      <c r="J148" s="9" t="str">
        <f t="array" ref="J148">LET(
    _xlpm.thresholds, XLOOKUP('2. Результаты'!$D148, Sections!$F$27:$F$47, Sections!$G$27:$I$47),
    XLOOKUP('2. Результаты'!$I148, _xlpm.thresholds, Sections!$G$26:$I$26, "Ниже базового", -1)
)</f>
        <v>Средний</v>
      </c>
      <c r="K148" s="9">
        <v>17.0</v>
      </c>
      <c r="L148" s="9" t="str">
        <f t="array" ref="L148">LET(
    _xlpm.thresholds, XLOOKUP('2. Результаты'!$D148, Sections!$P$27:$P$47, Sections!$Q$27:$S$47),
    XLOOKUP('2. Результаты'!$K148, _xlpm.thresholds, Sections!$Q$26:$S$26, "Ниже базового", -1)
)</f>
        <v>Высокий</v>
      </c>
      <c r="M148" s="9">
        <v>15.0</v>
      </c>
      <c r="N148" s="9" t="str">
        <f t="array" ref="N148">LET(
    _xlpm.thresholds, XLOOKUP('2. Результаты'!$D148, Sections!$K$27:$K$47, Sections!$L$27:$N$47),
    XLOOKUP('2. Результаты'!$M148, _xlpm.thresholds, Sections!$L$26:$N$26, "Ниже базового", -1)
)</f>
        <v>Средний</v>
      </c>
      <c r="O148" s="9">
        <v>19.0</v>
      </c>
      <c r="P148" s="9" t="str">
        <f t="array" ref="P148">LET(
    _xlpm.thresholds, XLOOKUP('2. Результаты'!$D148, Sections!$P$3:$P$23, Sections!$Q$3:$S$23),
    XLOOKUP('2. Результаты'!$O148, _xlpm.thresholds, Sections!$Q$2:$S$2, "Ниже базового", -1)
)</f>
        <v>Средний</v>
      </c>
      <c r="Q148" s="9">
        <v>15.0</v>
      </c>
      <c r="R148" s="9" t="str">
        <f t="array" ref="R148">LET(
    _xlpm.thresholds, XLOOKUP('2. Результаты'!$D148, Sections!$F$3:$F$23, Sections!$G$3:$I$23),
    XLOOKUP('2. Результаты'!$Q148, _xlpm.thresholds, Sections!$G$2:$I$2, "Ниже базового", -1)
)</f>
        <v>Средний</v>
      </c>
      <c r="S148" s="9">
        <v>28.0</v>
      </c>
      <c r="T148" s="9" t="str">
        <f t="array" ref="T148">LET(
    _xlpm.thresholds, XLOOKUP('2. Результаты'!$D148, Sections!$A$3:$A$23, Sections!$B$3:$D$23),
    XLOOKUP('2. Результаты'!$S148, _xlpm.thresholds, Sections!$B$2:$D$2, "Ниже базового", -1)
)</f>
        <v>Базовый</v>
      </c>
      <c r="U148" s="9">
        <v>12.0</v>
      </c>
      <c r="V148" s="9" t="str">
        <f t="array" ref="V148">LET(
    _xlpm.thresholds, XLOOKUP('2. Результаты'!$D148, Sections!$A$27:$A$47, Sections!$B$27:$D$47),
    XLOOKUP('2. Результаты'!$U148, _xlpm.thresholds, Sections!$B$26:$D$26, "Ниже базового", -1)
)</f>
        <v>Высокий</v>
      </c>
      <c r="W148" s="9">
        <v>23.0</v>
      </c>
      <c r="X148" s="9" t="str">
        <f t="array" ref="X148">LET(
    _xlpm.thresholds, XLOOKUP('2. Результаты'!$D148, Sections!$K$3:$K$23, Sections!$L$3:$N$23),
    XLOOKUP('2. Результаты'!$W148, _xlpm.thresholds, Sections!$L$2:$N$2, "Ниже базового", -1)
)</f>
        <v>Средний</v>
      </c>
    </row>
    <row r="149" ht="15.75" customHeight="1">
      <c r="A149" s="7">
        <v>5.07009667E8</v>
      </c>
      <c r="B149" s="6" t="s">
        <v>162</v>
      </c>
      <c r="C149" s="6" t="s">
        <v>164</v>
      </c>
      <c r="D149" s="9">
        <v>1.0</v>
      </c>
      <c r="E149" s="9">
        <v>156.0</v>
      </c>
      <c r="F149" s="9">
        <v>213.0</v>
      </c>
      <c r="G149" s="9">
        <v>3.0</v>
      </c>
      <c r="H149" s="9" t="s">
        <v>1465</v>
      </c>
      <c r="I149" s="9">
        <v>21.0</v>
      </c>
      <c r="J149" s="9" t="str">
        <f t="array" ref="J149">LET(
    _xlpm.thresholds, XLOOKUP('2. Результаты'!$D149, Sections!$F$27:$F$47, Sections!$G$27:$I$47),
    XLOOKUP('2. Результаты'!$I149, _xlpm.thresholds, Sections!$G$26:$I$26, "Ниже базового", -1)
)</f>
        <v>Средний</v>
      </c>
      <c r="K149" s="9">
        <v>14.0</v>
      </c>
      <c r="L149" s="9" t="str">
        <f t="array" ref="L149">LET(
    _xlpm.thresholds, XLOOKUP('2. Результаты'!$D149, Sections!$P$27:$P$47, Sections!$Q$27:$S$47),
    XLOOKUP('2. Результаты'!$K149, _xlpm.thresholds, Sections!$Q$26:$S$26, "Ниже базового", -1)
)</f>
        <v>Средний</v>
      </c>
      <c r="M149" s="9">
        <v>16.0</v>
      </c>
      <c r="N149" s="9" t="str">
        <f t="array" ref="N149">LET(
    _xlpm.thresholds, XLOOKUP('2. Результаты'!$D149, Sections!$K$27:$K$47, Sections!$L$27:$N$47),
    XLOOKUP('2. Результаты'!$M149, _xlpm.thresholds, Sections!$L$26:$N$26, "Ниже базового", -1)
)</f>
        <v>Средний</v>
      </c>
      <c r="O149" s="9">
        <v>17.0</v>
      </c>
      <c r="P149" s="9" t="str">
        <f t="array" ref="P149">LET(
    _xlpm.thresholds, XLOOKUP('2. Результаты'!$D149, Sections!$P$3:$P$23, Sections!$Q$3:$S$23),
    XLOOKUP('2. Результаты'!$O149, _xlpm.thresholds, Sections!$Q$2:$S$2, "Ниже базового", -1)
)</f>
        <v>Средний</v>
      </c>
      <c r="Q149" s="9">
        <v>19.0</v>
      </c>
      <c r="R149" s="9" t="str">
        <f t="array" ref="R149">LET(
    _xlpm.thresholds, XLOOKUP('2. Результаты'!$D149, Sections!$F$3:$F$23, Sections!$G$3:$I$23),
    XLOOKUP('2. Результаты'!$Q149, _xlpm.thresholds, Sections!$G$2:$I$2, "Ниже базового", -1)
)</f>
        <v>Средний</v>
      </c>
      <c r="S149" s="9">
        <v>31.0</v>
      </c>
      <c r="T149" s="9" t="str">
        <f t="array" ref="T149">LET(
    _xlpm.thresholds, XLOOKUP('2. Результаты'!$D149, Sections!$A$3:$A$23, Sections!$B$3:$D$23),
    XLOOKUP('2. Результаты'!$S149, _xlpm.thresholds, Sections!$B$2:$D$2, "Ниже базового", -1)
)</f>
        <v>Средний</v>
      </c>
      <c r="U149" s="9">
        <v>11.0</v>
      </c>
      <c r="V149" s="9" t="str">
        <f t="array" ref="V149">LET(
    _xlpm.thresholds, XLOOKUP('2. Результаты'!$D149, Sections!$A$27:$A$47, Sections!$B$27:$D$47),
    XLOOKUP('2. Результаты'!$U149, _xlpm.thresholds, Sections!$B$26:$D$26, "Ниже базового", -1)
)</f>
        <v>Средний</v>
      </c>
      <c r="W149" s="9">
        <v>27.0</v>
      </c>
      <c r="X149" s="9" t="str">
        <f t="array" ref="X149">LET(
    _xlpm.thresholds, XLOOKUP('2. Результаты'!$D149, Sections!$K$3:$K$23, Sections!$L$3:$N$23),
    XLOOKUP('2. Результаты'!$W149, _xlpm.thresholds, Sections!$L$2:$N$2, "Ниже базового", -1)
)</f>
        <v>Высокий</v>
      </c>
    </row>
    <row r="150" ht="15.75" customHeight="1">
      <c r="A150" s="7">
        <v>5.0700977E8</v>
      </c>
      <c r="B150" s="6" t="s">
        <v>162</v>
      </c>
      <c r="C150" s="6" t="s">
        <v>165</v>
      </c>
      <c r="D150" s="9">
        <v>1.0</v>
      </c>
      <c r="E150" s="9">
        <v>144.0</v>
      </c>
      <c r="F150" s="9">
        <v>213.0</v>
      </c>
      <c r="G150" s="9">
        <v>3.0</v>
      </c>
      <c r="H150" s="9" t="s">
        <v>1465</v>
      </c>
      <c r="I150" s="9">
        <v>20.0</v>
      </c>
      <c r="J150" s="9" t="str">
        <f t="array" ref="J150">LET(
    _xlpm.thresholds, XLOOKUP('2. Результаты'!$D150, Sections!$F$27:$F$47, Sections!$G$27:$I$47),
    XLOOKUP('2. Результаты'!$I150, _xlpm.thresholds, Sections!$G$26:$I$26, "Ниже базового", -1)
)</f>
        <v>Средний</v>
      </c>
      <c r="K150" s="9">
        <v>12.0</v>
      </c>
      <c r="L150" s="9" t="str">
        <f t="array" ref="L150">LET(
    _xlpm.thresholds, XLOOKUP('2. Результаты'!$D150, Sections!$P$27:$P$47, Sections!$Q$27:$S$47),
    XLOOKUP('2. Результаты'!$K150, _xlpm.thresholds, Sections!$Q$26:$S$26, "Ниже базового", -1)
)</f>
        <v>Базовый</v>
      </c>
      <c r="M150" s="9">
        <v>15.0</v>
      </c>
      <c r="N150" s="9" t="str">
        <f t="array" ref="N150">LET(
    _xlpm.thresholds, XLOOKUP('2. Результаты'!$D150, Sections!$K$27:$K$47, Sections!$L$27:$N$47),
    XLOOKUP('2. Результаты'!$M150, _xlpm.thresholds, Sections!$L$26:$N$26, "Ниже базового", -1)
)</f>
        <v>Средний</v>
      </c>
      <c r="O150" s="9">
        <v>16.0</v>
      </c>
      <c r="P150" s="9" t="str">
        <f t="array" ref="P150">LET(
    _xlpm.thresholds, XLOOKUP('2. Результаты'!$D150, Sections!$P$3:$P$23, Sections!$Q$3:$S$23),
    XLOOKUP('2. Результаты'!$O150, _xlpm.thresholds, Sections!$Q$2:$S$2, "Ниже базового", -1)
)</f>
        <v>Средний</v>
      </c>
      <c r="Q150" s="9">
        <v>18.0</v>
      </c>
      <c r="R150" s="9" t="str">
        <f t="array" ref="R150">LET(
    _xlpm.thresholds, XLOOKUP('2. Результаты'!$D150, Sections!$F$3:$F$23, Sections!$G$3:$I$23),
    XLOOKUP('2. Результаты'!$Q150, _xlpm.thresholds, Sections!$G$2:$I$2, "Ниже базового", -1)
)</f>
        <v>Средний</v>
      </c>
      <c r="S150" s="9">
        <v>28.0</v>
      </c>
      <c r="T150" s="9" t="str">
        <f t="array" ref="T150">LET(
    _xlpm.thresholds, XLOOKUP('2. Результаты'!$D150, Sections!$A$3:$A$23, Sections!$B$3:$D$23),
    XLOOKUP('2. Результаты'!$S150, _xlpm.thresholds, Sections!$B$2:$D$2, "Ниже базового", -1)
)</f>
        <v>Базовый</v>
      </c>
      <c r="U150" s="9">
        <v>13.0</v>
      </c>
      <c r="V150" s="9" t="str">
        <f t="array" ref="V150">LET(
    _xlpm.thresholds, XLOOKUP('2. Результаты'!$D150, Sections!$A$27:$A$47, Sections!$B$27:$D$47),
    XLOOKUP('2. Результаты'!$U150, _xlpm.thresholds, Sections!$B$26:$D$26, "Ниже базового", -1)
)</f>
        <v>Высокий</v>
      </c>
      <c r="W150" s="9">
        <v>22.0</v>
      </c>
      <c r="X150" s="9" t="str">
        <f t="array" ref="X150">LET(
    _xlpm.thresholds, XLOOKUP('2. Результаты'!$D150, Sections!$K$3:$K$23, Sections!$L$3:$N$23),
    XLOOKUP('2. Результаты'!$W150, _xlpm.thresholds, Sections!$L$2:$N$2, "Ниже базового", -1)
)</f>
        <v>Средний</v>
      </c>
    </row>
    <row r="151" ht="15.75" customHeight="1">
      <c r="A151" s="7">
        <v>5.07009674E8</v>
      </c>
      <c r="B151" s="6" t="s">
        <v>162</v>
      </c>
      <c r="C151" s="6" t="s">
        <v>166</v>
      </c>
      <c r="D151" s="9">
        <v>1.0</v>
      </c>
      <c r="E151" s="9">
        <v>155.0</v>
      </c>
      <c r="F151" s="9">
        <v>213.0</v>
      </c>
      <c r="G151" s="9">
        <v>3.0</v>
      </c>
      <c r="H151" s="9" t="s">
        <v>1465</v>
      </c>
      <c r="I151" s="9">
        <v>20.0</v>
      </c>
      <c r="J151" s="9" t="str">
        <f t="array" ref="J151">LET(
    _xlpm.thresholds, XLOOKUP('2. Результаты'!$D151, Sections!$F$27:$F$47, Sections!$G$27:$I$47),
    XLOOKUP('2. Результаты'!$I151, _xlpm.thresholds, Sections!$G$26:$I$26, "Ниже базового", -1)
)</f>
        <v>Средний</v>
      </c>
      <c r="K151" s="9">
        <v>17.0</v>
      </c>
      <c r="L151" s="9" t="str">
        <f t="array" ref="L151">LET(
    _xlpm.thresholds, XLOOKUP('2. Результаты'!$D151, Sections!$P$27:$P$47, Sections!$Q$27:$S$47),
    XLOOKUP('2. Результаты'!$K151, _xlpm.thresholds, Sections!$Q$26:$S$26, "Ниже базового", -1)
)</f>
        <v>Высокий</v>
      </c>
      <c r="M151" s="9">
        <v>14.0</v>
      </c>
      <c r="N151" s="9" t="str">
        <f t="array" ref="N151">LET(
    _xlpm.thresholds, XLOOKUP('2. Результаты'!$D151, Sections!$K$27:$K$47, Sections!$L$27:$N$47),
    XLOOKUP('2. Результаты'!$M151, _xlpm.thresholds, Sections!$L$26:$N$26, "Ниже базового", -1)
)</f>
        <v>Средний</v>
      </c>
      <c r="O151" s="9">
        <v>17.0</v>
      </c>
      <c r="P151" s="9" t="str">
        <f t="array" ref="P151">LET(
    _xlpm.thresholds, XLOOKUP('2. Результаты'!$D151, Sections!$P$3:$P$23, Sections!$Q$3:$S$23),
    XLOOKUP('2. Результаты'!$O151, _xlpm.thresholds, Sections!$Q$2:$S$2, "Ниже базового", -1)
)</f>
        <v>Средний</v>
      </c>
      <c r="Q151" s="9">
        <v>17.0</v>
      </c>
      <c r="R151" s="9" t="str">
        <f t="array" ref="R151">LET(
    _xlpm.thresholds, XLOOKUP('2. Результаты'!$D151, Sections!$F$3:$F$23, Sections!$G$3:$I$23),
    XLOOKUP('2. Результаты'!$Q151, _xlpm.thresholds, Sections!$G$2:$I$2, "Ниже базового", -1)
)</f>
        <v>Средний</v>
      </c>
      <c r="S151" s="9">
        <v>35.0</v>
      </c>
      <c r="T151" s="9" t="str">
        <f t="array" ref="T151">LET(
    _xlpm.thresholds, XLOOKUP('2. Результаты'!$D151, Sections!$A$3:$A$23, Sections!$B$3:$D$23),
    XLOOKUP('2. Результаты'!$S151, _xlpm.thresholds, Sections!$B$2:$D$2, "Ниже базового", -1)
)</f>
        <v>Средний</v>
      </c>
      <c r="U151" s="9">
        <v>13.0</v>
      </c>
      <c r="V151" s="9" t="str">
        <f t="array" ref="V151">LET(
    _xlpm.thresholds, XLOOKUP('2. Результаты'!$D151, Sections!$A$27:$A$47, Sections!$B$27:$D$47),
    XLOOKUP('2. Результаты'!$U151, _xlpm.thresholds, Sections!$B$26:$D$26, "Ниже базового", -1)
)</f>
        <v>Высокий</v>
      </c>
      <c r="W151" s="9">
        <v>22.0</v>
      </c>
      <c r="X151" s="9" t="str">
        <f t="array" ref="X151">LET(
    _xlpm.thresholds, XLOOKUP('2. Результаты'!$D151, Sections!$K$3:$K$23, Sections!$L$3:$N$23),
    XLOOKUP('2. Результаты'!$W151, _xlpm.thresholds, Sections!$L$2:$N$2, "Ниже базового", -1)
)</f>
        <v>Средний</v>
      </c>
    </row>
    <row r="152" ht="15.75" customHeight="1">
      <c r="A152" s="7">
        <v>5.07009699E8</v>
      </c>
      <c r="B152" s="6" t="s">
        <v>162</v>
      </c>
      <c r="C152" s="6" t="s">
        <v>167</v>
      </c>
      <c r="D152" s="9">
        <v>2.0</v>
      </c>
      <c r="E152" s="9">
        <v>151.0</v>
      </c>
      <c r="F152" s="9">
        <v>197.0</v>
      </c>
      <c r="G152" s="9">
        <v>3.0</v>
      </c>
      <c r="H152" s="9" t="s">
        <v>1465</v>
      </c>
      <c r="I152" s="9">
        <v>25.0</v>
      </c>
      <c r="J152" s="9" t="str">
        <f t="array" ref="J152">LET(
    _xlpm.thresholds, XLOOKUP('2. Результаты'!$D152, Sections!$F$27:$F$47, Sections!$G$27:$I$47),
    XLOOKUP('2. Результаты'!$I152, _xlpm.thresholds, Sections!$G$26:$I$26, "Ниже базового", -1)
)</f>
        <v>Средний</v>
      </c>
      <c r="K152" s="9">
        <v>19.0</v>
      </c>
      <c r="L152" s="9" t="str">
        <f t="array" ref="L152">LET(
    _xlpm.thresholds, XLOOKUP('2. Результаты'!$D152, Sections!$P$27:$P$47, Sections!$Q$27:$S$47),
    XLOOKUP('2. Результаты'!$K152, _xlpm.thresholds, Sections!$Q$26:$S$26, "Ниже базового", -1)
)</f>
        <v>Высокий</v>
      </c>
      <c r="M152" s="9">
        <v>13.0</v>
      </c>
      <c r="N152" s="9" t="str">
        <f t="array" ref="N152">LET(
    _xlpm.thresholds, XLOOKUP('2. Результаты'!$D152, Sections!$K$27:$K$47, Sections!$L$27:$N$47),
    XLOOKUP('2. Результаты'!$M152, _xlpm.thresholds, Sections!$L$26:$N$26, "Ниже базового", -1)
)</f>
        <v>Средний</v>
      </c>
      <c r="O152" s="9">
        <v>18.0</v>
      </c>
      <c r="P152" s="9" t="str">
        <f t="array" ref="P152">LET(
    _xlpm.thresholds, XLOOKUP('2. Результаты'!$D152, Sections!$P$3:$P$23, Sections!$Q$3:$S$23),
    XLOOKUP('2. Результаты'!$O152, _xlpm.thresholds, Sections!$Q$2:$S$2, "Ниже базового", -1)
)</f>
        <v>Средний</v>
      </c>
      <c r="Q152" s="9">
        <v>19.0</v>
      </c>
      <c r="R152" s="9" t="str">
        <f t="array" ref="R152">LET(
    _xlpm.thresholds, XLOOKUP('2. Результаты'!$D152, Sections!$F$3:$F$23, Sections!$G$3:$I$23),
    XLOOKUP('2. Результаты'!$Q152, _xlpm.thresholds, Sections!$G$2:$I$2, "Ниже базового", -1)
)</f>
        <v>Средний</v>
      </c>
      <c r="S152" s="9">
        <v>25.0</v>
      </c>
      <c r="T152" s="9" t="str">
        <f t="array" ref="T152">LET(
    _xlpm.thresholds, XLOOKUP('2. Результаты'!$D152, Sections!$A$3:$A$23, Sections!$B$3:$D$23),
    XLOOKUP('2. Результаты'!$S152, _xlpm.thresholds, Sections!$B$2:$D$2, "Ниже базового", -1)
)</f>
        <v>Средний</v>
      </c>
      <c r="U152" s="9">
        <v>13.0</v>
      </c>
      <c r="V152" s="9" t="str">
        <f t="array" ref="V152">LET(
    _xlpm.thresholds, XLOOKUP('2. Результаты'!$D152, Sections!$A$27:$A$47, Sections!$B$27:$D$47),
    XLOOKUP('2. Результаты'!$U152, _xlpm.thresholds, Sections!$B$26:$D$26, "Ниже базового", -1)
)</f>
        <v>Высокий</v>
      </c>
      <c r="W152" s="9">
        <v>19.0</v>
      </c>
      <c r="X152" s="9" t="str">
        <f t="array" ref="X152">LET(
    _xlpm.thresholds, XLOOKUP('2. Результаты'!$D152, Sections!$K$3:$K$23, Sections!$L$3:$N$23),
    XLOOKUP('2. Результаты'!$W152, _xlpm.thresholds, Sections!$L$2:$N$2, "Ниже базового", -1)
)</f>
        <v>Средний</v>
      </c>
    </row>
    <row r="153" ht="15.75" customHeight="1">
      <c r="A153" s="7">
        <v>5.07019986E8</v>
      </c>
      <c r="B153" s="6" t="s">
        <v>162</v>
      </c>
      <c r="C153" s="6" t="s">
        <v>168</v>
      </c>
      <c r="D153" s="9">
        <v>1.0</v>
      </c>
      <c r="E153" s="9">
        <v>151.0</v>
      </c>
      <c r="F153" s="9">
        <v>213.0</v>
      </c>
      <c r="G153" s="9">
        <v>3.0</v>
      </c>
      <c r="H153" s="9" t="s">
        <v>1465</v>
      </c>
      <c r="I153" s="9">
        <v>23.0</v>
      </c>
      <c r="J153" s="9" t="str">
        <f t="array" ref="J153">LET(
    _xlpm.thresholds, XLOOKUP('2. Результаты'!$D153, Sections!$F$27:$F$47, Sections!$G$27:$I$47),
    XLOOKUP('2. Результаты'!$I153, _xlpm.thresholds, Sections!$G$26:$I$26, "Ниже базового", -1)
)</f>
        <v>Средний</v>
      </c>
      <c r="K153" s="9">
        <v>15.0</v>
      </c>
      <c r="L153" s="9" t="str">
        <f t="array" ref="L153">LET(
    _xlpm.thresholds, XLOOKUP('2. Результаты'!$D153, Sections!$P$27:$P$47, Sections!$Q$27:$S$47),
    XLOOKUP('2. Результаты'!$K153, _xlpm.thresholds, Sections!$Q$26:$S$26, "Ниже базового", -1)
)</f>
        <v>Средний</v>
      </c>
      <c r="M153" s="9">
        <v>14.0</v>
      </c>
      <c r="N153" s="9" t="str">
        <f t="array" ref="N153">LET(
    _xlpm.thresholds, XLOOKUP('2. Результаты'!$D153, Sections!$K$27:$K$47, Sections!$L$27:$N$47),
    XLOOKUP('2. Результаты'!$M153, _xlpm.thresholds, Sections!$L$26:$N$26, "Ниже базового", -1)
)</f>
        <v>Средний</v>
      </c>
      <c r="O153" s="9">
        <v>19.0</v>
      </c>
      <c r="P153" s="9" t="str">
        <f t="array" ref="P153">LET(
    _xlpm.thresholds, XLOOKUP('2. Результаты'!$D153, Sections!$P$3:$P$23, Sections!$Q$3:$S$23),
    XLOOKUP('2. Результаты'!$O153, _xlpm.thresholds, Sections!$Q$2:$S$2, "Ниже базового", -1)
)</f>
        <v>Средний</v>
      </c>
      <c r="Q153" s="9">
        <v>17.0</v>
      </c>
      <c r="R153" s="9" t="str">
        <f t="array" ref="R153">LET(
    _xlpm.thresholds, XLOOKUP('2. Результаты'!$D153, Sections!$F$3:$F$23, Sections!$G$3:$I$23),
    XLOOKUP('2. Результаты'!$Q153, _xlpm.thresholds, Sections!$G$2:$I$2, "Ниже базового", -1)
)</f>
        <v>Средний</v>
      </c>
      <c r="S153" s="9">
        <v>31.0</v>
      </c>
      <c r="T153" s="9" t="str">
        <f t="array" ref="T153">LET(
    _xlpm.thresholds, XLOOKUP('2. Результаты'!$D153, Sections!$A$3:$A$23, Sections!$B$3:$D$23),
    XLOOKUP('2. Результаты'!$S153, _xlpm.thresholds, Sections!$B$2:$D$2, "Ниже базового", -1)
)</f>
        <v>Средний</v>
      </c>
      <c r="U153" s="9">
        <v>11.0</v>
      </c>
      <c r="V153" s="9" t="str">
        <f t="array" ref="V153">LET(
    _xlpm.thresholds, XLOOKUP('2. Результаты'!$D153, Sections!$A$27:$A$47, Sections!$B$27:$D$47),
    XLOOKUP('2. Результаты'!$U153, _xlpm.thresholds, Sections!$B$26:$D$26, "Ниже базового", -1)
)</f>
        <v>Средний</v>
      </c>
      <c r="W153" s="9">
        <v>21.0</v>
      </c>
      <c r="X153" s="9" t="str">
        <f t="array" ref="X153">LET(
    _xlpm.thresholds, XLOOKUP('2. Результаты'!$D153, Sections!$K$3:$K$23, Sections!$L$3:$N$23),
    XLOOKUP('2. Результаты'!$W153, _xlpm.thresholds, Sections!$L$2:$N$2, "Ниже базового", -1)
)</f>
        <v>Средний</v>
      </c>
    </row>
    <row r="154" ht="15.75" customHeight="1">
      <c r="A154" s="7">
        <v>5.07009709E8</v>
      </c>
      <c r="B154" s="6" t="s">
        <v>162</v>
      </c>
      <c r="C154" s="6" t="s">
        <v>169</v>
      </c>
      <c r="D154" s="9">
        <v>1.0</v>
      </c>
      <c r="E154" s="9">
        <v>142.0</v>
      </c>
      <c r="F154" s="9">
        <v>213.0</v>
      </c>
      <c r="G154" s="9">
        <v>3.0</v>
      </c>
      <c r="H154" s="9" t="s">
        <v>1465</v>
      </c>
      <c r="I154" s="9">
        <v>20.0</v>
      </c>
      <c r="J154" s="9" t="str">
        <f t="array" ref="J154">LET(
    _xlpm.thresholds, XLOOKUP('2. Результаты'!$D154, Sections!$F$27:$F$47, Sections!$G$27:$I$47),
    XLOOKUP('2. Результаты'!$I154, _xlpm.thresholds, Sections!$G$26:$I$26, "Ниже базового", -1)
)</f>
        <v>Средний</v>
      </c>
      <c r="K154" s="9">
        <v>15.0</v>
      </c>
      <c r="L154" s="9" t="str">
        <f t="array" ref="L154">LET(
    _xlpm.thresholds, XLOOKUP('2. Результаты'!$D154, Sections!$P$27:$P$47, Sections!$Q$27:$S$47),
    XLOOKUP('2. Результаты'!$K154, _xlpm.thresholds, Sections!$Q$26:$S$26, "Ниже базового", -1)
)</f>
        <v>Средний</v>
      </c>
      <c r="M154" s="9">
        <v>17.0</v>
      </c>
      <c r="N154" s="9" t="str">
        <f t="array" ref="N154">LET(
    _xlpm.thresholds, XLOOKUP('2. Результаты'!$D154, Sections!$K$27:$K$47, Sections!$L$27:$N$47),
    XLOOKUP('2. Результаты'!$M154, _xlpm.thresholds, Sections!$L$26:$N$26, "Ниже базового", -1)
)</f>
        <v>Высокий</v>
      </c>
      <c r="O154" s="9">
        <v>19.0</v>
      </c>
      <c r="P154" s="9" t="str">
        <f t="array" ref="P154">LET(
    _xlpm.thresholds, XLOOKUP('2. Результаты'!$D154, Sections!$P$3:$P$23, Sections!$Q$3:$S$23),
    XLOOKUP('2. Результаты'!$O154, _xlpm.thresholds, Sections!$Q$2:$S$2, "Ниже базового", -1)
)</f>
        <v>Средний</v>
      </c>
      <c r="Q154" s="9">
        <v>15.0</v>
      </c>
      <c r="R154" s="9" t="str">
        <f t="array" ref="R154">LET(
    _xlpm.thresholds, XLOOKUP('2. Результаты'!$D154, Sections!$F$3:$F$23, Sections!$G$3:$I$23),
    XLOOKUP('2. Результаты'!$Q154, _xlpm.thresholds, Sections!$G$2:$I$2, "Ниже базового", -1)
)</f>
        <v>Средний</v>
      </c>
      <c r="S154" s="9">
        <v>30.0</v>
      </c>
      <c r="T154" s="9" t="str">
        <f t="array" ref="T154">LET(
    _xlpm.thresholds, XLOOKUP('2. Результаты'!$D154, Sections!$A$3:$A$23, Sections!$B$3:$D$23),
    XLOOKUP('2. Результаты'!$S154, _xlpm.thresholds, Sections!$B$2:$D$2, "Ниже базового", -1)
)</f>
        <v>Средний</v>
      </c>
      <c r="U154" s="9">
        <v>11.0</v>
      </c>
      <c r="V154" s="9" t="str">
        <f t="array" ref="V154">LET(
    _xlpm.thresholds, XLOOKUP('2. Результаты'!$D154, Sections!$A$27:$A$47, Sections!$B$27:$D$47),
    XLOOKUP('2. Результаты'!$U154, _xlpm.thresholds, Sections!$B$26:$D$26, "Ниже базового", -1)
)</f>
        <v>Средний</v>
      </c>
      <c r="W154" s="9">
        <v>15.0</v>
      </c>
      <c r="X154" s="9" t="str">
        <f t="array" ref="X154">LET(
    _xlpm.thresholds, XLOOKUP('2. Результаты'!$D154, Sections!$K$3:$K$23, Sections!$L$3:$N$23),
    XLOOKUP('2. Результаты'!$W154, _xlpm.thresholds, Sections!$L$2:$N$2, "Ниже базового", -1)
)</f>
        <v>Базовый</v>
      </c>
    </row>
    <row r="155" ht="15.75" customHeight="1">
      <c r="A155" s="7">
        <v>5.0700973E8</v>
      </c>
      <c r="B155" s="6" t="s">
        <v>162</v>
      </c>
      <c r="C155" s="6" t="s">
        <v>170</v>
      </c>
      <c r="D155" s="9">
        <v>1.0</v>
      </c>
      <c r="E155" s="9">
        <v>178.0</v>
      </c>
      <c r="F155" s="9">
        <v>213.0</v>
      </c>
      <c r="G155" s="9">
        <v>4.0</v>
      </c>
      <c r="H155" s="9" t="s">
        <v>1466</v>
      </c>
      <c r="I155" s="9">
        <v>28.0</v>
      </c>
      <c r="J155" s="9" t="str">
        <f t="array" ref="J155">LET(
    _xlpm.thresholds, XLOOKUP('2. Результаты'!$D155, Sections!$F$27:$F$47, Sections!$G$27:$I$47),
    XLOOKUP('2. Результаты'!$I155, _xlpm.thresholds, Sections!$G$26:$I$26, "Ниже базового", -1)
)</f>
        <v>Высокий</v>
      </c>
      <c r="K155" s="9">
        <v>18.0</v>
      </c>
      <c r="L155" s="9" t="str">
        <f t="array" ref="L155">LET(
    _xlpm.thresholds, XLOOKUP('2. Результаты'!$D155, Sections!$P$27:$P$47, Sections!$Q$27:$S$47),
    XLOOKUP('2. Результаты'!$K155, _xlpm.thresholds, Sections!$Q$26:$S$26, "Ниже базового", -1)
)</f>
        <v>Высокий</v>
      </c>
      <c r="M155" s="9">
        <v>17.0</v>
      </c>
      <c r="N155" s="9" t="str">
        <f t="array" ref="N155">LET(
    _xlpm.thresholds, XLOOKUP('2. Результаты'!$D155, Sections!$K$27:$K$47, Sections!$L$27:$N$47),
    XLOOKUP('2. Результаты'!$M155, _xlpm.thresholds, Sections!$L$26:$N$26, "Ниже базового", -1)
)</f>
        <v>Высокий</v>
      </c>
      <c r="O155" s="9">
        <v>20.0</v>
      </c>
      <c r="P155" s="9" t="str">
        <f t="array" ref="P155">LET(
    _xlpm.thresholds, XLOOKUP('2. Результаты'!$D155, Sections!$P$3:$P$23, Sections!$Q$3:$S$23),
    XLOOKUP('2. Результаты'!$O155, _xlpm.thresholds, Sections!$Q$2:$S$2, "Ниже базового", -1)
)</f>
        <v>Высокий</v>
      </c>
      <c r="Q155" s="9">
        <v>21.0</v>
      </c>
      <c r="R155" s="9" t="str">
        <f t="array" ref="R155">LET(
    _xlpm.thresholds, XLOOKUP('2. Результаты'!$D155, Sections!$F$3:$F$23, Sections!$G$3:$I$23),
    XLOOKUP('2. Результаты'!$Q155, _xlpm.thresholds, Sections!$G$2:$I$2, "Ниже базового", -1)
)</f>
        <v>Высокий</v>
      </c>
      <c r="S155" s="9">
        <v>32.0</v>
      </c>
      <c r="T155" s="9" t="str">
        <f t="array" ref="T155">LET(
    _xlpm.thresholds, XLOOKUP('2. Результаты'!$D155, Sections!$A$3:$A$23, Sections!$B$3:$D$23),
    XLOOKUP('2. Результаты'!$S155, _xlpm.thresholds, Sections!$B$2:$D$2, "Ниже базового", -1)
)</f>
        <v>Средний</v>
      </c>
      <c r="U155" s="9">
        <v>13.0</v>
      </c>
      <c r="V155" s="9" t="str">
        <f t="array" ref="V155">LET(
    _xlpm.thresholds, XLOOKUP('2. Результаты'!$D155, Sections!$A$27:$A$47, Sections!$B$27:$D$47),
    XLOOKUP('2. Результаты'!$U155, _xlpm.thresholds, Sections!$B$26:$D$26, "Ниже базового", -1)
)</f>
        <v>Высокий</v>
      </c>
      <c r="W155" s="9">
        <v>29.0</v>
      </c>
      <c r="X155" s="9" t="str">
        <f t="array" ref="X155">LET(
    _xlpm.thresholds, XLOOKUP('2. Результаты'!$D155, Sections!$K$3:$K$23, Sections!$L$3:$N$23),
    XLOOKUP('2. Результаты'!$W155, _xlpm.thresholds, Sections!$L$2:$N$2, "Ниже базового", -1)
)</f>
        <v>Высокий</v>
      </c>
    </row>
    <row r="156" ht="15.75" customHeight="1">
      <c r="A156" s="7">
        <v>5.07009723E8</v>
      </c>
      <c r="B156" s="6" t="s">
        <v>162</v>
      </c>
      <c r="C156" s="6" t="s">
        <v>172</v>
      </c>
      <c r="D156" s="9">
        <v>1.0</v>
      </c>
      <c r="E156" s="9">
        <v>180.0</v>
      </c>
      <c r="F156" s="9">
        <v>213.0</v>
      </c>
      <c r="G156" s="9">
        <v>4.0</v>
      </c>
      <c r="H156" s="9" t="s">
        <v>1466</v>
      </c>
      <c r="I156" s="9">
        <v>29.0</v>
      </c>
      <c r="J156" s="9" t="str">
        <f t="array" ref="J156">LET(
    _xlpm.thresholds, XLOOKUP('2. Результаты'!$D156, Sections!$F$27:$F$47, Sections!$G$27:$I$47),
    XLOOKUP('2. Результаты'!$I156, _xlpm.thresholds, Sections!$G$26:$I$26, "Ниже базового", -1)
)</f>
        <v>Высокий</v>
      </c>
      <c r="K156" s="9">
        <v>19.0</v>
      </c>
      <c r="L156" s="9" t="str">
        <f t="array" ref="L156">LET(
    _xlpm.thresholds, XLOOKUP('2. Результаты'!$D156, Sections!$P$27:$P$47, Sections!$Q$27:$S$47),
    XLOOKUP('2. Результаты'!$K156, _xlpm.thresholds, Sections!$Q$26:$S$26, "Ниже базового", -1)
)</f>
        <v>Высокий</v>
      </c>
      <c r="M156" s="9">
        <v>16.0</v>
      </c>
      <c r="N156" s="9" t="str">
        <f t="array" ref="N156">LET(
    _xlpm.thresholds, XLOOKUP('2. Результаты'!$D156, Sections!$K$27:$K$47, Sections!$L$27:$N$47),
    XLOOKUP('2. Результаты'!$M156, _xlpm.thresholds, Sections!$L$26:$N$26, "Ниже базового", -1)
)</f>
        <v>Средний</v>
      </c>
      <c r="O156" s="9">
        <v>20.0</v>
      </c>
      <c r="P156" s="9" t="str">
        <f t="array" ref="P156">LET(
    _xlpm.thresholds, XLOOKUP('2. Результаты'!$D156, Sections!$P$3:$P$23, Sections!$Q$3:$S$23),
    XLOOKUP('2. Результаты'!$O156, _xlpm.thresholds, Sections!$Q$2:$S$2, "Ниже базового", -1)
)</f>
        <v>Высокий</v>
      </c>
      <c r="Q156" s="9">
        <v>19.0</v>
      </c>
      <c r="R156" s="9" t="str">
        <f t="array" ref="R156">LET(
    _xlpm.thresholds, XLOOKUP('2. Результаты'!$D156, Sections!$F$3:$F$23, Sections!$G$3:$I$23),
    XLOOKUP('2. Результаты'!$Q156, _xlpm.thresholds, Sections!$G$2:$I$2, "Ниже базового", -1)
)</f>
        <v>Средний</v>
      </c>
      <c r="S156" s="9">
        <v>39.0</v>
      </c>
      <c r="T156" s="9" t="str">
        <f t="array" ref="T156">LET(
    _xlpm.thresholds, XLOOKUP('2. Результаты'!$D156, Sections!$A$3:$A$23, Sections!$B$3:$D$23),
    XLOOKUP('2. Результаты'!$S156, _xlpm.thresholds, Sections!$B$2:$D$2, "Ниже базового", -1)
)</f>
        <v>Средний</v>
      </c>
      <c r="U156" s="9">
        <v>11.0</v>
      </c>
      <c r="V156" s="9" t="str">
        <f t="array" ref="V156">LET(
    _xlpm.thresholds, XLOOKUP('2. Результаты'!$D156, Sections!$A$27:$A$47, Sections!$B$27:$D$47),
    XLOOKUP('2. Результаты'!$U156, _xlpm.thresholds, Sections!$B$26:$D$26, "Ниже базового", -1)
)</f>
        <v>Средний</v>
      </c>
      <c r="W156" s="9">
        <v>27.0</v>
      </c>
      <c r="X156" s="9" t="str">
        <f t="array" ref="X156">LET(
    _xlpm.thresholds, XLOOKUP('2. Результаты'!$D156, Sections!$K$3:$K$23, Sections!$L$3:$N$23),
    XLOOKUP('2. Результаты'!$W156, _xlpm.thresholds, Sections!$L$2:$N$2, "Ниже базового", -1)
)</f>
        <v>Высокий</v>
      </c>
    </row>
    <row r="157" ht="15.75" customHeight="1">
      <c r="A157" s="7">
        <v>5.43017631E8</v>
      </c>
      <c r="B157" s="6" t="s">
        <v>162</v>
      </c>
      <c r="C157" s="6" t="s">
        <v>171</v>
      </c>
      <c r="D157" s="9">
        <v>1.0</v>
      </c>
      <c r="E157" s="9">
        <v>164.0</v>
      </c>
      <c r="F157" s="9">
        <v>213.0</v>
      </c>
      <c r="G157" s="9">
        <v>3.0</v>
      </c>
      <c r="H157" s="9" t="s">
        <v>1465</v>
      </c>
      <c r="I157" s="9">
        <v>24.0</v>
      </c>
      <c r="J157" s="9" t="str">
        <f t="array" ref="J157">LET(
    _xlpm.thresholds, XLOOKUP('2. Результаты'!$D157, Sections!$F$27:$F$47, Sections!$G$27:$I$47),
    XLOOKUP('2. Результаты'!$I157, _xlpm.thresholds, Sections!$G$26:$I$26, "Ниже базового", -1)
)</f>
        <v>Средний</v>
      </c>
      <c r="K157" s="9">
        <v>17.0</v>
      </c>
      <c r="L157" s="9" t="str">
        <f t="array" ref="L157">LET(
    _xlpm.thresholds, XLOOKUP('2. Результаты'!$D157, Sections!$P$27:$P$47, Sections!$Q$27:$S$47),
    XLOOKUP('2. Результаты'!$K157, _xlpm.thresholds, Sections!$Q$26:$S$26, "Ниже базового", -1)
)</f>
        <v>Высокий</v>
      </c>
      <c r="M157" s="9">
        <v>16.0</v>
      </c>
      <c r="N157" s="9" t="str">
        <f t="array" ref="N157">LET(
    _xlpm.thresholds, XLOOKUP('2. Результаты'!$D157, Sections!$K$27:$K$47, Sections!$L$27:$N$47),
    XLOOKUP('2. Результаты'!$M157, _xlpm.thresholds, Sections!$L$26:$N$26, "Ниже базового", -1)
)</f>
        <v>Средний</v>
      </c>
      <c r="O157" s="9">
        <v>18.0</v>
      </c>
      <c r="P157" s="9" t="str">
        <f t="array" ref="P157">LET(
    _xlpm.thresholds, XLOOKUP('2. Результаты'!$D157, Sections!$P$3:$P$23, Sections!$Q$3:$S$23),
    XLOOKUP('2. Результаты'!$O157, _xlpm.thresholds, Sections!$Q$2:$S$2, "Ниже базового", -1)
)</f>
        <v>Средний</v>
      </c>
      <c r="Q157" s="9">
        <v>17.0</v>
      </c>
      <c r="R157" s="9" t="str">
        <f t="array" ref="R157">LET(
    _xlpm.thresholds, XLOOKUP('2. Результаты'!$D157, Sections!$F$3:$F$23, Sections!$G$3:$I$23),
    XLOOKUP('2. Результаты'!$Q157, _xlpm.thresholds, Sections!$G$2:$I$2, "Ниже базового", -1)
)</f>
        <v>Средний</v>
      </c>
      <c r="S157" s="9">
        <v>39.0</v>
      </c>
      <c r="T157" s="9" t="str">
        <f t="array" ref="T157">LET(
    _xlpm.thresholds, XLOOKUP('2. Результаты'!$D157, Sections!$A$3:$A$23, Sections!$B$3:$D$23),
    XLOOKUP('2. Результаты'!$S157, _xlpm.thresholds, Sections!$B$2:$D$2, "Ниже базового", -1)
)</f>
        <v>Средний</v>
      </c>
      <c r="U157" s="9">
        <v>12.0</v>
      </c>
      <c r="V157" s="9" t="str">
        <f t="array" ref="V157">LET(
    _xlpm.thresholds, XLOOKUP('2. Результаты'!$D157, Sections!$A$27:$A$47, Sections!$B$27:$D$47),
    XLOOKUP('2. Результаты'!$U157, _xlpm.thresholds, Sections!$B$26:$D$26, "Ниже базового", -1)
)</f>
        <v>Высокий</v>
      </c>
      <c r="W157" s="9">
        <v>21.0</v>
      </c>
      <c r="X157" s="9" t="str">
        <f t="array" ref="X157">LET(
    _xlpm.thresholds, XLOOKUP('2. Результаты'!$D157, Sections!$K$3:$K$23, Sections!$L$3:$N$23),
    XLOOKUP('2. Результаты'!$W157, _xlpm.thresholds, Sections!$L$2:$N$2, "Ниже базового", -1)
)</f>
        <v>Средний</v>
      </c>
    </row>
    <row r="158" ht="15.75" customHeight="1">
      <c r="A158" s="7">
        <v>5.07009716E8</v>
      </c>
      <c r="B158" s="6" t="s">
        <v>162</v>
      </c>
      <c r="C158" s="6" t="s">
        <v>173</v>
      </c>
      <c r="D158" s="9">
        <v>1.0</v>
      </c>
      <c r="E158" s="9">
        <v>167.0</v>
      </c>
      <c r="F158" s="9">
        <v>213.0</v>
      </c>
      <c r="G158" s="9">
        <v>3.0</v>
      </c>
      <c r="H158" s="9" t="s">
        <v>1465</v>
      </c>
      <c r="I158" s="9">
        <v>21.0</v>
      </c>
      <c r="J158" s="9" t="str">
        <f t="array" ref="J158">LET(
    _xlpm.thresholds, XLOOKUP('2. Результаты'!$D158, Sections!$F$27:$F$47, Sections!$G$27:$I$47),
    XLOOKUP('2. Результаты'!$I158, _xlpm.thresholds, Sections!$G$26:$I$26, "Ниже базового", -1)
)</f>
        <v>Средний</v>
      </c>
      <c r="K158" s="9">
        <v>14.0</v>
      </c>
      <c r="L158" s="9" t="str">
        <f t="array" ref="L158">LET(
    _xlpm.thresholds, XLOOKUP('2. Результаты'!$D158, Sections!$P$27:$P$47, Sections!$Q$27:$S$47),
    XLOOKUP('2. Результаты'!$K158, _xlpm.thresholds, Sections!$Q$26:$S$26, "Ниже базового", -1)
)</f>
        <v>Средний</v>
      </c>
      <c r="M158" s="9">
        <v>17.0</v>
      </c>
      <c r="N158" s="9" t="str">
        <f t="array" ref="N158">LET(
    _xlpm.thresholds, XLOOKUP('2. Результаты'!$D158, Sections!$K$27:$K$47, Sections!$L$27:$N$47),
    XLOOKUP('2. Результаты'!$M158, _xlpm.thresholds, Sections!$L$26:$N$26, "Ниже базового", -1)
)</f>
        <v>Высокий</v>
      </c>
      <c r="O158" s="9">
        <v>21.0</v>
      </c>
      <c r="P158" s="9" t="str">
        <f t="array" ref="P158">LET(
    _xlpm.thresholds, XLOOKUP('2. Результаты'!$D158, Sections!$P$3:$P$23, Sections!$Q$3:$S$23),
    XLOOKUP('2. Результаты'!$O158, _xlpm.thresholds, Sections!$Q$2:$S$2, "Ниже базового", -1)
)</f>
        <v>Высокий</v>
      </c>
      <c r="Q158" s="9">
        <v>22.0</v>
      </c>
      <c r="R158" s="9" t="str">
        <f t="array" ref="R158">LET(
    _xlpm.thresholds, XLOOKUP('2. Результаты'!$D158, Sections!$F$3:$F$23, Sections!$G$3:$I$23),
    XLOOKUP('2. Результаты'!$Q158, _xlpm.thresholds, Sections!$G$2:$I$2, "Ниже базового", -1)
)</f>
        <v>Высокий</v>
      </c>
      <c r="S158" s="9">
        <v>32.0</v>
      </c>
      <c r="T158" s="9" t="str">
        <f t="array" ref="T158">LET(
    _xlpm.thresholds, XLOOKUP('2. Результаты'!$D158, Sections!$A$3:$A$23, Sections!$B$3:$D$23),
    XLOOKUP('2. Результаты'!$S158, _xlpm.thresholds, Sections!$B$2:$D$2, "Ниже базового", -1)
)</f>
        <v>Средний</v>
      </c>
      <c r="U158" s="9">
        <v>13.0</v>
      </c>
      <c r="V158" s="9" t="str">
        <f t="array" ref="V158">LET(
    _xlpm.thresholds, XLOOKUP('2. Результаты'!$D158, Sections!$A$27:$A$47, Sections!$B$27:$D$47),
    XLOOKUP('2. Результаты'!$U158, _xlpm.thresholds, Sections!$B$26:$D$26, "Ниже базового", -1)
)</f>
        <v>Высокий</v>
      </c>
      <c r="W158" s="9">
        <v>27.0</v>
      </c>
      <c r="X158" s="9" t="str">
        <f t="array" ref="X158">LET(
    _xlpm.thresholds, XLOOKUP('2. Результаты'!$D158, Sections!$K$3:$K$23, Sections!$L$3:$N$23),
    XLOOKUP('2. Результаты'!$W158, _xlpm.thresholds, Sections!$L$2:$N$2, "Ниже базового", -1)
)</f>
        <v>Высокий</v>
      </c>
    </row>
    <row r="159" ht="15.75" customHeight="1">
      <c r="A159" s="7">
        <v>5.07020082E8</v>
      </c>
      <c r="B159" s="6" t="s">
        <v>162</v>
      </c>
      <c r="C159" s="6" t="s">
        <v>174</v>
      </c>
      <c r="D159" s="9">
        <v>1.0</v>
      </c>
      <c r="E159" s="9">
        <v>168.0</v>
      </c>
      <c r="F159" s="9">
        <v>213.0</v>
      </c>
      <c r="G159" s="9">
        <v>3.0</v>
      </c>
      <c r="H159" s="9" t="s">
        <v>1465</v>
      </c>
      <c r="I159" s="9">
        <v>20.0</v>
      </c>
      <c r="J159" s="9" t="str">
        <f t="array" ref="J159">LET(
    _xlpm.thresholds, XLOOKUP('2. Результаты'!$D159, Sections!$F$27:$F$47, Sections!$G$27:$I$47),
    XLOOKUP('2. Результаты'!$I159, _xlpm.thresholds, Sections!$G$26:$I$26, "Ниже базового", -1)
)</f>
        <v>Средний</v>
      </c>
      <c r="K159" s="9">
        <v>16.0</v>
      </c>
      <c r="L159" s="9" t="str">
        <f t="array" ref="L159">LET(
    _xlpm.thresholds, XLOOKUP('2. Результаты'!$D159, Sections!$P$27:$P$47, Sections!$Q$27:$S$47),
    XLOOKUP('2. Результаты'!$K159, _xlpm.thresholds, Sections!$Q$26:$S$26, "Ниже базового", -1)
)</f>
        <v>Высокий</v>
      </c>
      <c r="M159" s="9">
        <v>16.0</v>
      </c>
      <c r="N159" s="9" t="str">
        <f t="array" ref="N159">LET(
    _xlpm.thresholds, XLOOKUP('2. Результаты'!$D159, Sections!$K$27:$K$47, Sections!$L$27:$N$47),
    XLOOKUP('2. Результаты'!$M159, _xlpm.thresholds, Sections!$L$26:$N$26, "Ниже базового", -1)
)</f>
        <v>Средний</v>
      </c>
      <c r="O159" s="9">
        <v>20.0</v>
      </c>
      <c r="P159" s="9" t="str">
        <f t="array" ref="P159">LET(
    _xlpm.thresholds, XLOOKUP('2. Результаты'!$D159, Sections!$P$3:$P$23, Sections!$Q$3:$S$23),
    XLOOKUP('2. Результаты'!$O159, _xlpm.thresholds, Sections!$Q$2:$S$2, "Ниже базового", -1)
)</f>
        <v>Высокий</v>
      </c>
      <c r="Q159" s="9">
        <v>19.0</v>
      </c>
      <c r="R159" s="9" t="str">
        <f t="array" ref="R159">LET(
    _xlpm.thresholds, XLOOKUP('2. Результаты'!$D159, Sections!$F$3:$F$23, Sections!$G$3:$I$23),
    XLOOKUP('2. Результаты'!$Q159, _xlpm.thresholds, Sections!$G$2:$I$2, "Ниже базового", -1)
)</f>
        <v>Средний</v>
      </c>
      <c r="S159" s="9">
        <v>39.0</v>
      </c>
      <c r="T159" s="9" t="str">
        <f t="array" ref="T159">LET(
    _xlpm.thresholds, XLOOKUP('2. Результаты'!$D159, Sections!$A$3:$A$23, Sections!$B$3:$D$23),
    XLOOKUP('2. Результаты'!$S159, _xlpm.thresholds, Sections!$B$2:$D$2, "Ниже базового", -1)
)</f>
        <v>Средний</v>
      </c>
      <c r="U159" s="9">
        <v>13.0</v>
      </c>
      <c r="V159" s="9" t="str">
        <f t="array" ref="V159">LET(
    _xlpm.thresholds, XLOOKUP('2. Результаты'!$D159, Sections!$A$27:$A$47, Sections!$B$27:$D$47),
    XLOOKUP('2. Результаты'!$U159, _xlpm.thresholds, Sections!$B$26:$D$26, "Ниже базового", -1)
)</f>
        <v>Высокий</v>
      </c>
      <c r="W159" s="9">
        <v>25.0</v>
      </c>
      <c r="X159" s="9" t="str">
        <f t="array" ref="X159">LET(
    _xlpm.thresholds, XLOOKUP('2. Результаты'!$D159, Sections!$K$3:$K$23, Sections!$L$3:$N$23),
    XLOOKUP('2. Результаты'!$W159, _xlpm.thresholds, Sections!$L$2:$N$2, "Ниже базового", -1)
)</f>
        <v>Высокий</v>
      </c>
    </row>
    <row r="160" ht="15.75" customHeight="1">
      <c r="A160" s="7">
        <v>5.0701205E8</v>
      </c>
      <c r="B160" s="6" t="s">
        <v>162</v>
      </c>
      <c r="C160" s="6" t="s">
        <v>175</v>
      </c>
      <c r="D160" s="9">
        <v>1.0</v>
      </c>
      <c r="E160" s="9">
        <v>164.0</v>
      </c>
      <c r="F160" s="9">
        <v>213.0</v>
      </c>
      <c r="G160" s="9">
        <v>3.0</v>
      </c>
      <c r="H160" s="9" t="s">
        <v>1465</v>
      </c>
      <c r="I160" s="9">
        <v>24.0</v>
      </c>
      <c r="J160" s="9" t="str">
        <f t="array" ref="J160">LET(
    _xlpm.thresholds, XLOOKUP('2. Результаты'!$D160, Sections!$F$27:$F$47, Sections!$G$27:$I$47),
    XLOOKUP('2. Результаты'!$I160, _xlpm.thresholds, Sections!$G$26:$I$26, "Ниже базового", -1)
)</f>
        <v>Средний</v>
      </c>
      <c r="K160" s="9">
        <v>14.0</v>
      </c>
      <c r="L160" s="9" t="str">
        <f t="array" ref="L160">LET(
    _xlpm.thresholds, XLOOKUP('2. Результаты'!$D160, Sections!$P$27:$P$47, Sections!$Q$27:$S$47),
    XLOOKUP('2. Результаты'!$K160, _xlpm.thresholds, Sections!$Q$26:$S$26, "Ниже базового", -1)
)</f>
        <v>Средний</v>
      </c>
      <c r="M160" s="9">
        <v>17.0</v>
      </c>
      <c r="N160" s="9" t="str">
        <f t="array" ref="N160">LET(
    _xlpm.thresholds, XLOOKUP('2. Результаты'!$D160, Sections!$K$27:$K$47, Sections!$L$27:$N$47),
    XLOOKUP('2. Результаты'!$M160, _xlpm.thresholds, Sections!$L$26:$N$26, "Ниже базового", -1)
)</f>
        <v>Высокий</v>
      </c>
      <c r="O160" s="9">
        <v>20.0</v>
      </c>
      <c r="P160" s="9" t="str">
        <f t="array" ref="P160">LET(
    _xlpm.thresholds, XLOOKUP('2. Результаты'!$D160, Sections!$P$3:$P$23, Sections!$Q$3:$S$23),
    XLOOKUP('2. Результаты'!$O160, _xlpm.thresholds, Sections!$Q$2:$S$2, "Ниже базового", -1)
)</f>
        <v>Высокий</v>
      </c>
      <c r="Q160" s="9">
        <v>18.0</v>
      </c>
      <c r="R160" s="9" t="str">
        <f t="array" ref="R160">LET(
    _xlpm.thresholds, XLOOKUP('2. Результаты'!$D160, Sections!$F$3:$F$23, Sections!$G$3:$I$23),
    XLOOKUP('2. Результаты'!$Q160, _xlpm.thresholds, Sections!$G$2:$I$2, "Ниже базового", -1)
)</f>
        <v>Средний</v>
      </c>
      <c r="S160" s="9">
        <v>37.0</v>
      </c>
      <c r="T160" s="9" t="str">
        <f t="array" ref="T160">LET(
    _xlpm.thresholds, XLOOKUP('2. Результаты'!$D160, Sections!$A$3:$A$23, Sections!$B$3:$D$23),
    XLOOKUP('2. Результаты'!$S160, _xlpm.thresholds, Sections!$B$2:$D$2, "Ниже базового", -1)
)</f>
        <v>Средний</v>
      </c>
      <c r="U160" s="9">
        <v>11.0</v>
      </c>
      <c r="V160" s="9" t="str">
        <f t="array" ref="V160">LET(
    _xlpm.thresholds, XLOOKUP('2. Результаты'!$D160, Sections!$A$27:$A$47, Sections!$B$27:$D$47),
    XLOOKUP('2. Результаты'!$U160, _xlpm.thresholds, Sections!$B$26:$D$26, "Ниже базового", -1)
)</f>
        <v>Средний</v>
      </c>
      <c r="W160" s="9">
        <v>23.0</v>
      </c>
      <c r="X160" s="9" t="str">
        <f t="array" ref="X160">LET(
    _xlpm.thresholds, XLOOKUP('2. Результаты'!$D160, Sections!$K$3:$K$23, Sections!$L$3:$N$23),
    XLOOKUP('2. Результаты'!$W160, _xlpm.thresholds, Sections!$L$2:$N$2, "Ниже базового", -1)
)</f>
        <v>Средний</v>
      </c>
    </row>
    <row r="161" ht="15.75" customHeight="1">
      <c r="A161" s="7">
        <v>5.07009755E8</v>
      </c>
      <c r="B161" s="6" t="s">
        <v>162</v>
      </c>
      <c r="C161" s="6" t="s">
        <v>176</v>
      </c>
      <c r="D161" s="9">
        <v>1.0</v>
      </c>
      <c r="E161" s="9">
        <v>162.0</v>
      </c>
      <c r="F161" s="9">
        <v>213.0</v>
      </c>
      <c r="G161" s="9">
        <v>3.0</v>
      </c>
      <c r="H161" s="9" t="s">
        <v>1465</v>
      </c>
      <c r="I161" s="9">
        <v>22.0</v>
      </c>
      <c r="J161" s="9" t="str">
        <f t="array" ref="J161">LET(
    _xlpm.thresholds, XLOOKUP('2. Результаты'!$D161, Sections!$F$27:$F$47, Sections!$G$27:$I$47),
    XLOOKUP('2. Результаты'!$I161, _xlpm.thresholds, Sections!$G$26:$I$26, "Ниже базового", -1)
)</f>
        <v>Средний</v>
      </c>
      <c r="K161" s="9">
        <v>18.0</v>
      </c>
      <c r="L161" s="9" t="str">
        <f t="array" ref="L161">LET(
    _xlpm.thresholds, XLOOKUP('2. Результаты'!$D161, Sections!$P$27:$P$47, Sections!$Q$27:$S$47),
    XLOOKUP('2. Результаты'!$K161, _xlpm.thresholds, Sections!$Q$26:$S$26, "Ниже базового", -1)
)</f>
        <v>Высокий</v>
      </c>
      <c r="M161" s="9">
        <v>16.0</v>
      </c>
      <c r="N161" s="9" t="str">
        <f t="array" ref="N161">LET(
    _xlpm.thresholds, XLOOKUP('2. Результаты'!$D161, Sections!$K$27:$K$47, Sections!$L$27:$N$47),
    XLOOKUP('2. Результаты'!$M161, _xlpm.thresholds, Sections!$L$26:$N$26, "Ниже базового", -1)
)</f>
        <v>Средний</v>
      </c>
      <c r="O161" s="9">
        <v>18.0</v>
      </c>
      <c r="P161" s="9" t="str">
        <f t="array" ref="P161">LET(
    _xlpm.thresholds, XLOOKUP('2. Результаты'!$D161, Sections!$P$3:$P$23, Sections!$Q$3:$S$23),
    XLOOKUP('2. Результаты'!$O161, _xlpm.thresholds, Sections!$Q$2:$S$2, "Ниже базового", -1)
)</f>
        <v>Средний</v>
      </c>
      <c r="Q161" s="9">
        <v>17.0</v>
      </c>
      <c r="R161" s="9" t="str">
        <f t="array" ref="R161">LET(
    _xlpm.thresholds, XLOOKUP('2. Результаты'!$D161, Sections!$F$3:$F$23, Sections!$G$3:$I$23),
    XLOOKUP('2. Результаты'!$Q161, _xlpm.thresholds, Sections!$G$2:$I$2, "Ниже базового", -1)
)</f>
        <v>Средний</v>
      </c>
      <c r="S161" s="9">
        <v>35.0</v>
      </c>
      <c r="T161" s="9" t="str">
        <f t="array" ref="T161">LET(
    _xlpm.thresholds, XLOOKUP('2. Результаты'!$D161, Sections!$A$3:$A$23, Sections!$B$3:$D$23),
    XLOOKUP('2. Результаты'!$S161, _xlpm.thresholds, Sections!$B$2:$D$2, "Ниже базового", -1)
)</f>
        <v>Средний</v>
      </c>
      <c r="U161" s="9">
        <v>13.0</v>
      </c>
      <c r="V161" s="9" t="str">
        <f t="array" ref="V161">LET(
    _xlpm.thresholds, XLOOKUP('2. Результаты'!$D161, Sections!$A$27:$A$47, Sections!$B$27:$D$47),
    XLOOKUP('2. Результаты'!$U161, _xlpm.thresholds, Sections!$B$26:$D$26, "Ниже базового", -1)
)</f>
        <v>Высокий</v>
      </c>
      <c r="W161" s="9">
        <v>23.0</v>
      </c>
      <c r="X161" s="9" t="str">
        <f t="array" ref="X161">LET(
    _xlpm.thresholds, XLOOKUP('2. Результаты'!$D161, Sections!$K$3:$K$23, Sections!$L$3:$N$23),
    XLOOKUP('2. Результаты'!$W161, _xlpm.thresholds, Sections!$L$2:$N$2, "Ниже базового", -1)
)</f>
        <v>Средний</v>
      </c>
    </row>
    <row r="162" ht="15.75" customHeight="1">
      <c r="A162" s="7">
        <v>5.07004147E8</v>
      </c>
      <c r="B162" s="6" t="s">
        <v>162</v>
      </c>
      <c r="C162" s="6" t="s">
        <v>177</v>
      </c>
      <c r="D162" s="9">
        <v>1.0</v>
      </c>
      <c r="E162" s="9">
        <v>185.0</v>
      </c>
      <c r="F162" s="9">
        <v>213.0</v>
      </c>
      <c r="G162" s="9">
        <v>4.0</v>
      </c>
      <c r="H162" s="9" t="s">
        <v>1466</v>
      </c>
      <c r="I162" s="9">
        <v>28.0</v>
      </c>
      <c r="J162" s="9" t="str">
        <f t="array" ref="J162">LET(
    _xlpm.thresholds, XLOOKUP('2. Результаты'!$D162, Sections!$F$27:$F$47, Sections!$G$27:$I$47),
    XLOOKUP('2. Результаты'!$I162, _xlpm.thresholds, Sections!$G$26:$I$26, "Ниже базового", -1)
)</f>
        <v>Высокий</v>
      </c>
      <c r="K162" s="9">
        <v>16.0</v>
      </c>
      <c r="L162" s="9" t="str">
        <f t="array" ref="L162">LET(
    _xlpm.thresholds, XLOOKUP('2. Результаты'!$D162, Sections!$P$27:$P$47, Sections!$Q$27:$S$47),
    XLOOKUP('2. Результаты'!$K162, _xlpm.thresholds, Sections!$Q$26:$S$26, "Ниже базового", -1)
)</f>
        <v>Высокий</v>
      </c>
      <c r="M162" s="9">
        <v>18.0</v>
      </c>
      <c r="N162" s="9" t="str">
        <f t="array" ref="N162">LET(
    _xlpm.thresholds, XLOOKUP('2. Результаты'!$D162, Sections!$K$27:$K$47, Sections!$L$27:$N$47),
    XLOOKUP('2. Результаты'!$M162, _xlpm.thresholds, Sections!$L$26:$N$26, "Ниже базового", -1)
)</f>
        <v>Высокий</v>
      </c>
      <c r="O162" s="9">
        <v>21.0</v>
      </c>
      <c r="P162" s="9" t="str">
        <f t="array" ref="P162">LET(
    _xlpm.thresholds, XLOOKUP('2. Результаты'!$D162, Sections!$P$3:$P$23, Sections!$Q$3:$S$23),
    XLOOKUP('2. Результаты'!$O162, _xlpm.thresholds, Sections!$Q$2:$S$2, "Ниже базового", -1)
)</f>
        <v>Высокий</v>
      </c>
      <c r="Q162" s="9">
        <v>17.0</v>
      </c>
      <c r="R162" s="9" t="str">
        <f t="array" ref="R162">LET(
    _xlpm.thresholds, XLOOKUP('2. Результаты'!$D162, Sections!$F$3:$F$23, Sections!$G$3:$I$23),
    XLOOKUP('2. Результаты'!$Q162, _xlpm.thresholds, Sections!$G$2:$I$2, "Ниже базового", -1)
)</f>
        <v>Средний</v>
      </c>
      <c r="S162" s="9">
        <v>47.0</v>
      </c>
      <c r="T162" s="9" t="str">
        <f t="array" ref="T162">LET(
    _xlpm.thresholds, XLOOKUP('2. Результаты'!$D162, Sections!$A$3:$A$23, Sections!$B$3:$D$23),
    XLOOKUP('2. Результаты'!$S162, _xlpm.thresholds, Sections!$B$2:$D$2, "Ниже базового", -1)
)</f>
        <v>Высокий</v>
      </c>
      <c r="U162" s="9">
        <v>13.0</v>
      </c>
      <c r="V162" s="9" t="str">
        <f t="array" ref="V162">LET(
    _xlpm.thresholds, XLOOKUP('2. Результаты'!$D162, Sections!$A$27:$A$47, Sections!$B$27:$D$47),
    XLOOKUP('2. Результаты'!$U162, _xlpm.thresholds, Sections!$B$26:$D$26, "Ниже базового", -1)
)</f>
        <v>Высокий</v>
      </c>
      <c r="W162" s="9">
        <v>25.0</v>
      </c>
      <c r="X162" s="9" t="str">
        <f t="array" ref="X162">LET(
    _xlpm.thresholds, XLOOKUP('2. Результаты'!$D162, Sections!$K$3:$K$23, Sections!$L$3:$N$23),
    XLOOKUP('2. Результаты'!$W162, _xlpm.thresholds, Sections!$L$2:$N$2, "Ниже базового", -1)
)</f>
        <v>Высокий</v>
      </c>
    </row>
    <row r="163" ht="15.75" customHeight="1">
      <c r="A163" s="7">
        <v>5.07009681E8</v>
      </c>
      <c r="B163" s="6" t="s">
        <v>162</v>
      </c>
      <c r="C163" s="6" t="s">
        <v>178</v>
      </c>
      <c r="D163" s="9">
        <v>1.0</v>
      </c>
      <c r="E163" s="9">
        <v>129.0</v>
      </c>
      <c r="F163" s="9">
        <v>213.0</v>
      </c>
      <c r="G163" s="9">
        <v>2.0</v>
      </c>
      <c r="H163" s="9" t="s">
        <v>1467</v>
      </c>
      <c r="I163" s="9">
        <v>14.0</v>
      </c>
      <c r="J163" s="9" t="str">
        <f t="array" ref="J163">LET(
    _xlpm.thresholds, XLOOKUP('2. Результаты'!$D163, Sections!$F$27:$F$47, Sections!$G$27:$I$47),
    XLOOKUP('2. Результаты'!$I163, _xlpm.thresholds, Sections!$G$26:$I$26, "Ниже базового", -1)
)</f>
        <v>Базовый</v>
      </c>
      <c r="K163" s="9">
        <v>14.0</v>
      </c>
      <c r="L163" s="9" t="str">
        <f t="array" ref="L163">LET(
    _xlpm.thresholds, XLOOKUP('2. Результаты'!$D163, Sections!$P$27:$P$47, Sections!$Q$27:$S$47),
    XLOOKUP('2. Результаты'!$K163, _xlpm.thresholds, Sections!$Q$26:$S$26, "Ниже базового", -1)
)</f>
        <v>Средний</v>
      </c>
      <c r="M163" s="9">
        <v>12.0</v>
      </c>
      <c r="N163" s="9" t="str">
        <f t="array" ref="N163">LET(
    _xlpm.thresholds, XLOOKUP('2. Результаты'!$D163, Sections!$K$27:$K$47, Sections!$L$27:$N$47),
    XLOOKUP('2. Результаты'!$M163, _xlpm.thresholds, Sections!$L$26:$N$26, "Ниже базового", -1)
)</f>
        <v>Базовый</v>
      </c>
      <c r="O163" s="9">
        <v>17.0</v>
      </c>
      <c r="P163" s="9" t="str">
        <f t="array" ref="P163">LET(
    _xlpm.thresholds, XLOOKUP('2. Результаты'!$D163, Sections!$P$3:$P$23, Sections!$Q$3:$S$23),
    XLOOKUP('2. Результаты'!$O163, _xlpm.thresholds, Sections!$Q$2:$S$2, "Ниже базового", -1)
)</f>
        <v>Средний</v>
      </c>
      <c r="Q163" s="9">
        <v>13.0</v>
      </c>
      <c r="R163" s="9" t="str">
        <f t="array" ref="R163">LET(
    _xlpm.thresholds, XLOOKUP('2. Результаты'!$D163, Sections!$F$3:$F$23, Sections!$G$3:$I$23),
    XLOOKUP('2. Результаты'!$Q163, _xlpm.thresholds, Sections!$G$2:$I$2, "Ниже базового", -1)
)</f>
        <v>Средний</v>
      </c>
      <c r="S163" s="9">
        <v>37.0</v>
      </c>
      <c r="T163" s="9" t="str">
        <f t="array" ref="T163">LET(
    _xlpm.thresholds, XLOOKUP('2. Результаты'!$D163, Sections!$A$3:$A$23, Sections!$B$3:$D$23),
    XLOOKUP('2. Результаты'!$S163, _xlpm.thresholds, Sections!$B$2:$D$2, "Ниже базового", -1)
)</f>
        <v>Средний</v>
      </c>
      <c r="U163" s="9">
        <v>8.0</v>
      </c>
      <c r="V163" s="9" t="str">
        <f t="array" ref="V163">LET(
    _xlpm.thresholds, XLOOKUP('2. Результаты'!$D163, Sections!$A$27:$A$47, Sections!$B$27:$D$47),
    XLOOKUP('2. Результаты'!$U163, _xlpm.thresholds, Sections!$B$26:$D$26, "Ниже базового", -1)
)</f>
        <v>Средний</v>
      </c>
      <c r="W163" s="9">
        <v>14.0</v>
      </c>
      <c r="X163" s="9" t="str">
        <f t="array" ref="X163">LET(
    _xlpm.thresholds, XLOOKUP('2. Результаты'!$D163, Sections!$K$3:$K$23, Sections!$L$3:$N$23),
    XLOOKUP('2. Результаты'!$W163, _xlpm.thresholds, Sections!$L$2:$N$2, "Ниже базового", -1)
)</f>
        <v>Базовый</v>
      </c>
    </row>
    <row r="164" ht="15.75" customHeight="1">
      <c r="A164" s="7">
        <v>5.0702054E8</v>
      </c>
      <c r="B164" s="6" t="s">
        <v>162</v>
      </c>
      <c r="C164" s="6" t="s">
        <v>179</v>
      </c>
      <c r="D164" s="9">
        <v>1.0</v>
      </c>
      <c r="E164" s="9">
        <v>167.0</v>
      </c>
      <c r="F164" s="9">
        <v>213.0</v>
      </c>
      <c r="G164" s="9">
        <v>3.0</v>
      </c>
      <c r="H164" s="9" t="s">
        <v>1465</v>
      </c>
      <c r="I164" s="9">
        <v>26.0</v>
      </c>
      <c r="J164" s="9" t="str">
        <f t="array" ref="J164">LET(
    _xlpm.thresholds, XLOOKUP('2. Результаты'!$D164, Sections!$F$27:$F$47, Sections!$G$27:$I$47),
    XLOOKUP('2. Результаты'!$I164, _xlpm.thresholds, Sections!$G$26:$I$26, "Ниже базового", -1)
)</f>
        <v>Средний</v>
      </c>
      <c r="K164" s="9">
        <v>19.0</v>
      </c>
      <c r="L164" s="9" t="str">
        <f t="array" ref="L164">LET(
    _xlpm.thresholds, XLOOKUP('2. Результаты'!$D164, Sections!$P$27:$P$47, Sections!$Q$27:$S$47),
    XLOOKUP('2. Результаты'!$K164, _xlpm.thresholds, Sections!$Q$26:$S$26, "Ниже базового", -1)
)</f>
        <v>Высокий</v>
      </c>
      <c r="M164" s="9">
        <v>16.0</v>
      </c>
      <c r="N164" s="9" t="str">
        <f t="array" ref="N164">LET(
    _xlpm.thresholds, XLOOKUP('2. Результаты'!$D164, Sections!$K$27:$K$47, Sections!$L$27:$N$47),
    XLOOKUP('2. Результаты'!$M164, _xlpm.thresholds, Sections!$L$26:$N$26, "Ниже базового", -1)
)</f>
        <v>Средний</v>
      </c>
      <c r="O164" s="9">
        <v>18.0</v>
      </c>
      <c r="P164" s="9" t="str">
        <f t="array" ref="P164">LET(
    _xlpm.thresholds, XLOOKUP('2. Результаты'!$D164, Sections!$P$3:$P$23, Sections!$Q$3:$S$23),
    XLOOKUP('2. Результаты'!$O164, _xlpm.thresholds, Sections!$Q$2:$S$2, "Ниже базового", -1)
)</f>
        <v>Средний</v>
      </c>
      <c r="Q164" s="9">
        <v>19.0</v>
      </c>
      <c r="R164" s="9" t="str">
        <f t="array" ref="R164">LET(
    _xlpm.thresholds, XLOOKUP('2. Результаты'!$D164, Sections!$F$3:$F$23, Sections!$G$3:$I$23),
    XLOOKUP('2. Результаты'!$Q164, _xlpm.thresholds, Sections!$G$2:$I$2, "Ниже базового", -1)
)</f>
        <v>Средний</v>
      </c>
      <c r="S164" s="9">
        <v>33.0</v>
      </c>
      <c r="T164" s="9" t="str">
        <f t="array" ref="T164">LET(
    _xlpm.thresholds, XLOOKUP('2. Результаты'!$D164, Sections!$A$3:$A$23, Sections!$B$3:$D$23),
    XLOOKUP('2. Результаты'!$S164, _xlpm.thresholds, Sections!$B$2:$D$2, "Ниже базового", -1)
)</f>
        <v>Средний</v>
      </c>
      <c r="U164" s="9">
        <v>12.0</v>
      </c>
      <c r="V164" s="9" t="str">
        <f t="array" ref="V164">LET(
    _xlpm.thresholds, XLOOKUP('2. Результаты'!$D164, Sections!$A$27:$A$47, Sections!$B$27:$D$47),
    XLOOKUP('2. Результаты'!$U164, _xlpm.thresholds, Sections!$B$26:$D$26, "Ниже базового", -1)
)</f>
        <v>Высокий</v>
      </c>
      <c r="W164" s="9">
        <v>24.0</v>
      </c>
      <c r="X164" s="9" t="str">
        <f t="array" ref="X164">LET(
    _xlpm.thresholds, XLOOKUP('2. Результаты'!$D164, Sections!$K$3:$K$23, Sections!$L$3:$N$23),
    XLOOKUP('2. Результаты'!$W164, _xlpm.thresholds, Sections!$L$2:$N$2, "Ниже базового", -1)
)</f>
        <v>Средний</v>
      </c>
    </row>
    <row r="165" ht="15.75" customHeight="1">
      <c r="A165" s="7">
        <v>5.07019792E8</v>
      </c>
      <c r="B165" s="6" t="s">
        <v>162</v>
      </c>
      <c r="C165" s="6" t="s">
        <v>180</v>
      </c>
      <c r="D165" s="9">
        <v>1.0</v>
      </c>
      <c r="E165" s="9">
        <v>160.0</v>
      </c>
      <c r="F165" s="9">
        <v>213.0</v>
      </c>
      <c r="G165" s="9">
        <v>3.0</v>
      </c>
      <c r="H165" s="9" t="s">
        <v>1465</v>
      </c>
      <c r="I165" s="9">
        <v>23.0</v>
      </c>
      <c r="J165" s="9" t="str">
        <f t="array" ref="J165">LET(
    _xlpm.thresholds, XLOOKUP('2. Результаты'!$D165, Sections!$F$27:$F$47, Sections!$G$27:$I$47),
    XLOOKUP('2. Результаты'!$I165, _xlpm.thresholds, Sections!$G$26:$I$26, "Ниже базового", -1)
)</f>
        <v>Средний</v>
      </c>
      <c r="K165" s="9">
        <v>16.0</v>
      </c>
      <c r="L165" s="9" t="str">
        <f t="array" ref="L165">LET(
    _xlpm.thresholds, XLOOKUP('2. Результаты'!$D165, Sections!$P$27:$P$47, Sections!$Q$27:$S$47),
    XLOOKUP('2. Результаты'!$K165, _xlpm.thresholds, Sections!$Q$26:$S$26, "Ниже базового", -1)
)</f>
        <v>Высокий</v>
      </c>
      <c r="M165" s="9">
        <v>16.0</v>
      </c>
      <c r="N165" s="9" t="str">
        <f t="array" ref="N165">LET(
    _xlpm.thresholds, XLOOKUP('2. Результаты'!$D165, Sections!$K$27:$K$47, Sections!$L$27:$N$47),
    XLOOKUP('2. Результаты'!$M165, _xlpm.thresholds, Sections!$L$26:$N$26, "Ниже базового", -1)
)</f>
        <v>Средний</v>
      </c>
      <c r="O165" s="9">
        <v>17.0</v>
      </c>
      <c r="P165" s="9" t="str">
        <f t="array" ref="P165">LET(
    _xlpm.thresholds, XLOOKUP('2. Результаты'!$D165, Sections!$P$3:$P$23, Sections!$Q$3:$S$23),
    XLOOKUP('2. Результаты'!$O165, _xlpm.thresholds, Sections!$Q$2:$S$2, "Ниже базового", -1)
)</f>
        <v>Средний</v>
      </c>
      <c r="Q165" s="9">
        <v>17.0</v>
      </c>
      <c r="R165" s="9" t="str">
        <f t="array" ref="R165">LET(
    _xlpm.thresholds, XLOOKUP('2. Результаты'!$D165, Sections!$F$3:$F$23, Sections!$G$3:$I$23),
    XLOOKUP('2. Результаты'!$Q165, _xlpm.thresholds, Sections!$G$2:$I$2, "Ниже базового", -1)
)</f>
        <v>Средний</v>
      </c>
      <c r="S165" s="9">
        <v>37.0</v>
      </c>
      <c r="T165" s="9" t="str">
        <f t="array" ref="T165">LET(
    _xlpm.thresholds, XLOOKUP('2. Результаты'!$D165, Sections!$A$3:$A$23, Sections!$B$3:$D$23),
    XLOOKUP('2. Результаты'!$S165, _xlpm.thresholds, Sections!$B$2:$D$2, "Ниже базового", -1)
)</f>
        <v>Средний</v>
      </c>
      <c r="U165" s="9">
        <v>12.0</v>
      </c>
      <c r="V165" s="9" t="str">
        <f t="array" ref="V165">LET(
    _xlpm.thresholds, XLOOKUP('2. Результаты'!$D165, Sections!$A$27:$A$47, Sections!$B$27:$D$47),
    XLOOKUP('2. Результаты'!$U165, _xlpm.thresholds, Sections!$B$26:$D$26, "Ниже базового", -1)
)</f>
        <v>Высокий</v>
      </c>
      <c r="W165" s="9">
        <v>22.0</v>
      </c>
      <c r="X165" s="9" t="str">
        <f t="array" ref="X165">LET(
    _xlpm.thresholds, XLOOKUP('2. Результаты'!$D165, Sections!$K$3:$K$23, Sections!$L$3:$N$23),
    XLOOKUP('2. Результаты'!$W165, _xlpm.thresholds, Sections!$L$2:$N$2, "Ниже базового", -1)
)</f>
        <v>Средний</v>
      </c>
    </row>
    <row r="166" ht="15.75" customHeight="1">
      <c r="A166" s="7">
        <v>5.07004281E8</v>
      </c>
      <c r="B166" s="6" t="s">
        <v>162</v>
      </c>
      <c r="C166" s="6" t="s">
        <v>181</v>
      </c>
      <c r="D166" s="9">
        <v>2.0</v>
      </c>
      <c r="E166" s="9">
        <v>161.0</v>
      </c>
      <c r="F166" s="9">
        <v>197.0</v>
      </c>
      <c r="G166" s="9">
        <v>3.0</v>
      </c>
      <c r="H166" s="9" t="s">
        <v>1465</v>
      </c>
      <c r="I166" s="9">
        <v>28.0</v>
      </c>
      <c r="J166" s="9" t="str">
        <f t="array" ref="J166">LET(
    _xlpm.thresholds, XLOOKUP('2. Результаты'!$D166, Sections!$F$27:$F$47, Sections!$G$27:$I$47),
    XLOOKUP('2. Результаты'!$I166, _xlpm.thresholds, Sections!$G$26:$I$26, "Ниже базового", -1)
)</f>
        <v>Высокий</v>
      </c>
      <c r="K166" s="9">
        <v>18.0</v>
      </c>
      <c r="L166" s="9" t="str">
        <f t="array" ref="L166">LET(
    _xlpm.thresholds, XLOOKUP('2. Результаты'!$D166, Sections!$P$27:$P$47, Sections!$Q$27:$S$47),
    XLOOKUP('2. Результаты'!$K166, _xlpm.thresholds, Sections!$Q$26:$S$26, "Ниже базового", -1)
)</f>
        <v>Высокий</v>
      </c>
      <c r="M166" s="9">
        <v>17.0</v>
      </c>
      <c r="N166" s="9" t="str">
        <f t="array" ref="N166">LET(
    _xlpm.thresholds, XLOOKUP('2. Результаты'!$D166, Sections!$K$27:$K$47, Sections!$L$27:$N$47),
    XLOOKUP('2. Результаты'!$M166, _xlpm.thresholds, Sections!$L$26:$N$26, "Ниже базового", -1)
)</f>
        <v>Высокий</v>
      </c>
      <c r="O166" s="9">
        <v>17.0</v>
      </c>
      <c r="P166" s="9" t="str">
        <f t="array" ref="P166">LET(
    _xlpm.thresholds, XLOOKUP('2. Результаты'!$D166, Sections!$P$3:$P$23, Sections!$Q$3:$S$23),
    XLOOKUP('2. Результаты'!$O166, _xlpm.thresholds, Sections!$Q$2:$S$2, "Ниже базового", -1)
)</f>
        <v>Средний</v>
      </c>
      <c r="Q166" s="9">
        <v>16.0</v>
      </c>
      <c r="R166" s="9" t="str">
        <f t="array" ref="R166">LET(
    _xlpm.thresholds, XLOOKUP('2. Результаты'!$D166, Sections!$F$3:$F$23, Sections!$G$3:$I$23),
    XLOOKUP('2. Результаты'!$Q166, _xlpm.thresholds, Sections!$G$2:$I$2, "Ниже базового", -1)
)</f>
        <v>Средний</v>
      </c>
      <c r="S166" s="9">
        <v>27.0</v>
      </c>
      <c r="T166" s="9" t="str">
        <f t="array" ref="T166">LET(
    _xlpm.thresholds, XLOOKUP('2. Результаты'!$D166, Sections!$A$3:$A$23, Sections!$B$3:$D$23),
    XLOOKUP('2. Результаты'!$S166, _xlpm.thresholds, Sections!$B$2:$D$2, "Ниже базового", -1)
)</f>
        <v>Средний</v>
      </c>
      <c r="U166" s="9">
        <v>14.0</v>
      </c>
      <c r="V166" s="9" t="str">
        <f t="array" ref="V166">LET(
    _xlpm.thresholds, XLOOKUP('2. Результаты'!$D166, Sections!$A$27:$A$47, Sections!$B$27:$D$47),
    XLOOKUP('2. Результаты'!$U166, _xlpm.thresholds, Sections!$B$26:$D$26, "Ниже базового", -1)
)</f>
        <v>Высокий</v>
      </c>
      <c r="W166" s="9">
        <v>24.0</v>
      </c>
      <c r="X166" s="9" t="str">
        <f t="array" ref="X166">LET(
    _xlpm.thresholds, XLOOKUP('2. Результаты'!$D166, Sections!$K$3:$K$23, Sections!$L$3:$N$23),
    XLOOKUP('2. Результаты'!$W166, _xlpm.thresholds, Sections!$L$2:$N$2, "Ниже базового", -1)
)</f>
        <v>Средний</v>
      </c>
    </row>
    <row r="167" ht="15.75" customHeight="1">
      <c r="A167" s="7">
        <v>5.0700965E8</v>
      </c>
      <c r="B167" s="6" t="s">
        <v>162</v>
      </c>
      <c r="C167" s="6" t="s">
        <v>182</v>
      </c>
      <c r="D167" s="9">
        <v>1.0</v>
      </c>
      <c r="E167" s="9">
        <v>116.0</v>
      </c>
      <c r="F167" s="9">
        <v>213.0</v>
      </c>
      <c r="G167" s="9">
        <v>2.0</v>
      </c>
      <c r="H167" s="9" t="s">
        <v>1467</v>
      </c>
      <c r="I167" s="9">
        <v>16.0</v>
      </c>
      <c r="J167" s="9" t="str">
        <f t="array" ref="J167">LET(
    _xlpm.thresholds, XLOOKUP('2. Результаты'!$D167, Sections!$F$27:$F$47, Sections!$G$27:$I$47),
    XLOOKUP('2. Результаты'!$I167, _xlpm.thresholds, Sections!$G$26:$I$26, "Ниже базового", -1)
)</f>
        <v>Базовый</v>
      </c>
      <c r="K167" s="9">
        <v>15.0</v>
      </c>
      <c r="L167" s="9" t="str">
        <f t="array" ref="L167">LET(
    _xlpm.thresholds, XLOOKUP('2. Результаты'!$D167, Sections!$P$27:$P$47, Sections!$Q$27:$S$47),
    XLOOKUP('2. Результаты'!$K167, _xlpm.thresholds, Sections!$Q$26:$S$26, "Ниже базового", -1)
)</f>
        <v>Средний</v>
      </c>
      <c r="M167" s="9">
        <v>13.0</v>
      </c>
      <c r="N167" s="9" t="str">
        <f t="array" ref="N167">LET(
    _xlpm.thresholds, XLOOKUP('2. Результаты'!$D167, Sections!$K$27:$K$47, Sections!$L$27:$N$47),
    XLOOKUP('2. Результаты'!$M167, _xlpm.thresholds, Sections!$L$26:$N$26, "Ниже базового", -1)
)</f>
        <v>Базовый</v>
      </c>
      <c r="O167" s="9">
        <v>14.0</v>
      </c>
      <c r="P167" s="9" t="str">
        <f t="array" ref="P167">LET(
    _xlpm.thresholds, XLOOKUP('2. Результаты'!$D167, Sections!$P$3:$P$23, Sections!$Q$3:$S$23),
    XLOOKUP('2. Результаты'!$O167, _xlpm.thresholds, Sections!$Q$2:$S$2, "Ниже базового", -1)
)</f>
        <v>Базовый</v>
      </c>
      <c r="Q167" s="9">
        <v>11.0</v>
      </c>
      <c r="R167" s="9" t="str">
        <f t="array" ref="R167">LET(
    _xlpm.thresholds, XLOOKUP('2. Результаты'!$D167, Sections!$F$3:$F$23, Sections!$G$3:$I$23),
    XLOOKUP('2. Результаты'!$Q167, _xlpm.thresholds, Sections!$G$2:$I$2, "Ниже базового", -1)
)</f>
        <v>Базовый</v>
      </c>
      <c r="S167" s="9">
        <v>25.0</v>
      </c>
      <c r="T167" s="9" t="str">
        <f t="array" ref="T167">LET(
    _xlpm.thresholds, XLOOKUP('2. Результаты'!$D167, Sections!$A$3:$A$23, Sections!$B$3:$D$23),
    XLOOKUP('2. Результаты'!$S167, _xlpm.thresholds, Sections!$B$2:$D$2, "Ниже базового", -1)
)</f>
        <v>Базовый</v>
      </c>
      <c r="U167" s="9">
        <v>9.0</v>
      </c>
      <c r="V167" s="9" t="str">
        <f t="array" ref="V167">LET(
    _xlpm.thresholds, XLOOKUP('2. Результаты'!$D167, Sections!$A$27:$A$47, Sections!$B$27:$D$47),
    XLOOKUP('2. Результаты'!$U167, _xlpm.thresholds, Sections!$B$26:$D$26, "Ниже базового", -1)
)</f>
        <v>Средний</v>
      </c>
      <c r="W167" s="9">
        <v>13.0</v>
      </c>
      <c r="X167" s="9" t="str">
        <f t="array" ref="X167">LET(
    _xlpm.thresholds, XLOOKUP('2. Результаты'!$D167, Sections!$K$3:$K$23, Sections!$L$3:$N$23),
    XLOOKUP('2. Результаты'!$W167, _xlpm.thresholds, Sections!$L$2:$N$2, "Ниже базового", -1)
)</f>
        <v>Базовый</v>
      </c>
    </row>
    <row r="168" ht="15.75" customHeight="1">
      <c r="A168" s="7">
        <v>5.07020029E8</v>
      </c>
      <c r="B168" s="6" t="s">
        <v>162</v>
      </c>
      <c r="C168" s="6" t="s">
        <v>183</v>
      </c>
      <c r="D168" s="9">
        <v>5.0</v>
      </c>
      <c r="E168" s="9">
        <v>133.0</v>
      </c>
      <c r="F168" s="9">
        <v>208.0</v>
      </c>
      <c r="G168" s="9">
        <v>2.0</v>
      </c>
      <c r="H168" s="9" t="s">
        <v>1467</v>
      </c>
      <c r="I168" s="9">
        <v>15.0</v>
      </c>
      <c r="J168" s="9" t="str">
        <f t="array" ref="J168">LET(
    _xlpm.thresholds, XLOOKUP('2. Результаты'!$D168, Sections!$F$27:$F$47, Sections!$G$27:$I$47),
    XLOOKUP('2. Результаты'!$I168, _xlpm.thresholds, Sections!$G$26:$I$26, "Ниже базового", -1)
)</f>
        <v>Базовый</v>
      </c>
      <c r="K168" s="9">
        <v>15.0</v>
      </c>
      <c r="L168" s="9" t="str">
        <f t="array" ref="L168">LET(
    _xlpm.thresholds, XLOOKUP('2. Результаты'!$D168, Sections!$P$27:$P$47, Sections!$Q$27:$S$47),
    XLOOKUP('2. Результаты'!$K168, _xlpm.thresholds, Sections!$Q$26:$S$26, "Ниже базового", -1)
)</f>
        <v>Средний</v>
      </c>
      <c r="M168" s="9">
        <v>12.0</v>
      </c>
      <c r="N168" s="9" t="str">
        <f t="array" ref="N168">LET(
    _xlpm.thresholds, XLOOKUP('2. Результаты'!$D168, Sections!$K$27:$K$47, Sections!$L$27:$N$47),
    XLOOKUP('2. Результаты'!$M168, _xlpm.thresholds, Sections!$L$26:$N$26, "Ниже базового", -1)
)</f>
        <v>Базовый</v>
      </c>
      <c r="O168" s="9">
        <v>18.0</v>
      </c>
      <c r="P168" s="9" t="str">
        <f t="array" ref="P168">LET(
    _xlpm.thresholds, XLOOKUP('2. Результаты'!$D168, Sections!$P$3:$P$23, Sections!$Q$3:$S$23),
    XLOOKUP('2. Результаты'!$O168, _xlpm.thresholds, Sections!$Q$2:$S$2, "Ниже базового", -1)
)</f>
        <v>Средний</v>
      </c>
      <c r="Q168" s="9">
        <v>14.0</v>
      </c>
      <c r="R168" s="9" t="str">
        <f t="array" ref="R168">LET(
    _xlpm.thresholds, XLOOKUP('2. Результаты'!$D168, Sections!$F$3:$F$23, Sections!$G$3:$I$23),
    XLOOKUP('2. Результаты'!$Q168, _xlpm.thresholds, Sections!$G$2:$I$2, "Ниже базового", -1)
)</f>
        <v>Средний</v>
      </c>
      <c r="S168" s="9">
        <v>28.0</v>
      </c>
      <c r="T168" s="9" t="str">
        <f t="array" ref="T168">LET(
    _xlpm.thresholds, XLOOKUP('2. Результаты'!$D168, Sections!$A$3:$A$23, Sections!$B$3:$D$23),
    XLOOKUP('2. Результаты'!$S168, _xlpm.thresholds, Sections!$B$2:$D$2, "Ниже базового", -1)
)</f>
        <v>Средний</v>
      </c>
      <c r="U168" s="9">
        <v>12.0</v>
      </c>
      <c r="V168" s="9" t="str">
        <f t="array" ref="V168">LET(
    _xlpm.thresholds, XLOOKUP('2. Результаты'!$D168, Sections!$A$27:$A$47, Sections!$B$27:$D$47),
    XLOOKUP('2. Результаты'!$U168, _xlpm.thresholds, Sections!$B$26:$D$26, "Ниже базового", -1)
)</f>
        <v>Высокий</v>
      </c>
      <c r="W168" s="9">
        <v>19.0</v>
      </c>
      <c r="X168" s="9" t="str">
        <f t="array" ref="X168">LET(
    _xlpm.thresholds, XLOOKUP('2. Результаты'!$D168, Sections!$K$3:$K$23, Sections!$L$3:$N$23),
    XLOOKUP('2. Результаты'!$W168, _xlpm.thresholds, Sections!$L$2:$N$2, "Ниже базового", -1)
)</f>
        <v>Средний</v>
      </c>
    </row>
    <row r="169" ht="15.75" customHeight="1">
      <c r="A169" s="7">
        <v>5.07019697E8</v>
      </c>
      <c r="B169" s="6" t="s">
        <v>162</v>
      </c>
      <c r="C169" s="6" t="s">
        <v>184</v>
      </c>
      <c r="D169" s="9">
        <v>5.0</v>
      </c>
      <c r="E169" s="9">
        <v>103.0</v>
      </c>
      <c r="F169" s="9">
        <v>208.0</v>
      </c>
      <c r="G169" s="9">
        <v>2.0</v>
      </c>
      <c r="H169" s="9" t="s">
        <v>1467</v>
      </c>
      <c r="I169" s="9">
        <v>9.0</v>
      </c>
      <c r="J169" s="9" t="str">
        <f t="array" ref="J169">LET(
    _xlpm.thresholds, XLOOKUP('2. Результаты'!$D169, Sections!$F$27:$F$47, Sections!$G$27:$I$47),
    XLOOKUP('2. Результаты'!$I169, _xlpm.thresholds, Sections!$G$26:$I$26, "Ниже базового", -1)
)</f>
        <v>Ниже базового</v>
      </c>
      <c r="K169" s="9">
        <v>13.0</v>
      </c>
      <c r="L169" s="9" t="str">
        <f t="array" ref="L169">LET(
    _xlpm.thresholds, XLOOKUP('2. Результаты'!$D169, Sections!$P$27:$P$47, Sections!$Q$27:$S$47),
    XLOOKUP('2. Результаты'!$K169, _xlpm.thresholds, Sections!$Q$26:$S$26, "Ниже базового", -1)
)</f>
        <v>Средний</v>
      </c>
      <c r="M169" s="9">
        <v>13.0</v>
      </c>
      <c r="N169" s="9" t="str">
        <f t="array" ref="N169">LET(
    _xlpm.thresholds, XLOOKUP('2. Результаты'!$D169, Sections!$K$27:$K$47, Sections!$L$27:$N$47),
    XLOOKUP('2. Результаты'!$M169, _xlpm.thresholds, Sections!$L$26:$N$26, "Ниже базового", -1)
)</f>
        <v>Базовый</v>
      </c>
      <c r="O169" s="9">
        <v>14.0</v>
      </c>
      <c r="P169" s="9" t="str">
        <f t="array" ref="P169">LET(
    _xlpm.thresholds, XLOOKUP('2. Результаты'!$D169, Sections!$P$3:$P$23, Sections!$Q$3:$S$23),
    XLOOKUP('2. Результаты'!$O169, _xlpm.thresholds, Sections!$Q$2:$S$2, "Ниже базового", -1)
)</f>
        <v>Базовый</v>
      </c>
      <c r="Q169" s="9">
        <v>11.0</v>
      </c>
      <c r="R169" s="9" t="str">
        <f t="array" ref="R169">LET(
    _xlpm.thresholds, XLOOKUP('2. Результаты'!$D169, Sections!$F$3:$F$23, Sections!$G$3:$I$23),
    XLOOKUP('2. Результаты'!$Q169, _xlpm.thresholds, Sections!$G$2:$I$2, "Ниже базового", -1)
)</f>
        <v>Базовый</v>
      </c>
      <c r="S169" s="9">
        <v>21.0</v>
      </c>
      <c r="T169" s="9" t="str">
        <f t="array" ref="T169">LET(
    _xlpm.thresholds, XLOOKUP('2. Результаты'!$D169, Sections!$A$3:$A$23, Sections!$B$3:$D$23),
    XLOOKUP('2. Результаты'!$S169, _xlpm.thresholds, Sections!$B$2:$D$2, "Ниже базового", -1)
)</f>
        <v>Базовый</v>
      </c>
      <c r="U169" s="9">
        <v>9.0</v>
      </c>
      <c r="V169" s="9" t="str">
        <f t="array" ref="V169">LET(
    _xlpm.thresholds, XLOOKUP('2. Результаты'!$D169, Sections!$A$27:$A$47, Sections!$B$27:$D$47),
    XLOOKUP('2. Результаты'!$U169, _xlpm.thresholds, Sections!$B$26:$D$26, "Ниже базового", -1)
)</f>
        <v>Средний</v>
      </c>
      <c r="W169" s="9">
        <v>13.0</v>
      </c>
      <c r="X169" s="9" t="str">
        <f t="array" ref="X169">LET(
    _xlpm.thresholds, XLOOKUP('2. Результаты'!$D169, Sections!$K$3:$K$23, Sections!$L$3:$N$23),
    XLOOKUP('2. Результаты'!$W169, _xlpm.thresholds, Sections!$L$2:$N$2, "Ниже базового", -1)
)</f>
        <v>Базовый</v>
      </c>
    </row>
    <row r="170" ht="15.75" customHeight="1">
      <c r="A170" s="7">
        <v>5.0701968E8</v>
      </c>
      <c r="B170" s="6" t="s">
        <v>162</v>
      </c>
      <c r="C170" s="6" t="s">
        <v>185</v>
      </c>
      <c r="D170" s="9">
        <v>1.0</v>
      </c>
      <c r="E170" s="9">
        <v>154.0</v>
      </c>
      <c r="F170" s="9">
        <v>213.0</v>
      </c>
      <c r="G170" s="9">
        <v>3.0</v>
      </c>
      <c r="H170" s="9" t="s">
        <v>1465</v>
      </c>
      <c r="I170" s="9">
        <v>23.0</v>
      </c>
      <c r="J170" s="9" t="str">
        <f t="array" ref="J170">LET(
    _xlpm.thresholds, XLOOKUP('2. Результаты'!$D170, Sections!$F$27:$F$47, Sections!$G$27:$I$47),
    XLOOKUP('2. Результаты'!$I170, _xlpm.thresholds, Sections!$G$26:$I$26, "Ниже базового", -1)
)</f>
        <v>Средний</v>
      </c>
      <c r="K170" s="9">
        <v>19.0</v>
      </c>
      <c r="L170" s="9" t="str">
        <f t="array" ref="L170">LET(
    _xlpm.thresholds, XLOOKUP('2. Результаты'!$D170, Sections!$P$27:$P$47, Sections!$Q$27:$S$47),
    XLOOKUP('2. Результаты'!$K170, _xlpm.thresholds, Sections!$Q$26:$S$26, "Ниже базового", -1)
)</f>
        <v>Высокий</v>
      </c>
      <c r="M170" s="9">
        <v>14.0</v>
      </c>
      <c r="N170" s="9" t="str">
        <f t="array" ref="N170">LET(
    _xlpm.thresholds, XLOOKUP('2. Результаты'!$D170, Sections!$K$27:$K$47, Sections!$L$27:$N$47),
    XLOOKUP('2. Результаты'!$M170, _xlpm.thresholds, Sections!$L$26:$N$26, "Ниже базового", -1)
)</f>
        <v>Средний</v>
      </c>
      <c r="O170" s="9">
        <v>19.0</v>
      </c>
      <c r="P170" s="9" t="str">
        <f t="array" ref="P170">LET(
    _xlpm.thresholds, XLOOKUP('2. Результаты'!$D170, Sections!$P$3:$P$23, Sections!$Q$3:$S$23),
    XLOOKUP('2. Результаты'!$O170, _xlpm.thresholds, Sections!$Q$2:$S$2, "Ниже базового", -1)
)</f>
        <v>Средний</v>
      </c>
      <c r="Q170" s="9">
        <v>17.0</v>
      </c>
      <c r="R170" s="9" t="str">
        <f t="array" ref="R170">LET(
    _xlpm.thresholds, XLOOKUP('2. Результаты'!$D170, Sections!$F$3:$F$23, Sections!$G$3:$I$23),
    XLOOKUP('2. Результаты'!$Q170, _xlpm.thresholds, Sections!$G$2:$I$2, "Ниже базового", -1)
)</f>
        <v>Средний</v>
      </c>
      <c r="S170" s="9">
        <v>29.0</v>
      </c>
      <c r="T170" s="9" t="str">
        <f t="array" ref="T170">LET(
    _xlpm.thresholds, XLOOKUP('2. Результаты'!$D170, Sections!$A$3:$A$23, Sections!$B$3:$D$23),
    XLOOKUP('2. Результаты'!$S170, _xlpm.thresholds, Sections!$B$2:$D$2, "Ниже базового", -1)
)</f>
        <v>Средний</v>
      </c>
      <c r="U170" s="9">
        <v>14.0</v>
      </c>
      <c r="V170" s="9" t="str">
        <f t="array" ref="V170">LET(
    _xlpm.thresholds, XLOOKUP('2. Результаты'!$D170, Sections!$A$27:$A$47, Sections!$B$27:$D$47),
    XLOOKUP('2. Результаты'!$U170, _xlpm.thresholds, Sections!$B$26:$D$26, "Ниже базового", -1)
)</f>
        <v>Высокий</v>
      </c>
      <c r="W170" s="9">
        <v>19.0</v>
      </c>
      <c r="X170" s="9" t="str">
        <f t="array" ref="X170">LET(
    _xlpm.thresholds, XLOOKUP('2. Результаты'!$D170, Sections!$K$3:$K$23, Sections!$L$3:$N$23),
    XLOOKUP('2. Результаты'!$W170, _xlpm.thresholds, Sections!$L$2:$N$2, "Ниже базового", -1)
)</f>
        <v>Средний</v>
      </c>
    </row>
    <row r="171" ht="15.75" customHeight="1">
      <c r="A171" s="7">
        <v>5.07041607E8</v>
      </c>
      <c r="B171" s="6" t="s">
        <v>162</v>
      </c>
      <c r="C171" s="6" t="s">
        <v>186</v>
      </c>
      <c r="D171" s="9">
        <v>6.0</v>
      </c>
      <c r="E171" s="9">
        <v>118.0</v>
      </c>
      <c r="F171" s="9">
        <v>192.0</v>
      </c>
      <c r="G171" s="9">
        <v>2.0</v>
      </c>
      <c r="H171" s="9" t="s">
        <v>1467</v>
      </c>
      <c r="I171" s="9">
        <v>18.0</v>
      </c>
      <c r="J171" s="9" t="str">
        <f t="array" ref="J171">LET(
    _xlpm.thresholds, XLOOKUP('2. Результаты'!$D171, Sections!$F$27:$F$47, Sections!$G$27:$I$47),
    XLOOKUP('2. Результаты'!$I171, _xlpm.thresholds, Sections!$G$26:$I$26, "Ниже базового", -1)
)</f>
        <v>Средний</v>
      </c>
      <c r="K171" s="9">
        <v>17.0</v>
      </c>
      <c r="L171" s="9" t="str">
        <f t="array" ref="L171">LET(
    _xlpm.thresholds, XLOOKUP('2. Результаты'!$D171, Sections!$P$27:$P$47, Sections!$Q$27:$S$47),
    XLOOKUP('2. Результаты'!$K171, _xlpm.thresholds, Sections!$Q$26:$S$26, "Ниже базового", -1)
)</f>
        <v>Высокий</v>
      </c>
      <c r="M171" s="9">
        <v>11.0</v>
      </c>
      <c r="N171" s="9" t="str">
        <f t="array" ref="N171">LET(
    _xlpm.thresholds, XLOOKUP('2. Результаты'!$D171, Sections!$K$27:$K$47, Sections!$L$27:$N$47),
    XLOOKUP('2. Результаты'!$M171, _xlpm.thresholds, Sections!$L$26:$N$26, "Ниже базового", -1)
)</f>
        <v>Базовый</v>
      </c>
      <c r="O171" s="9">
        <v>16.0</v>
      </c>
      <c r="P171" s="9" t="str">
        <f t="array" ref="P171">LET(
    _xlpm.thresholds, XLOOKUP('2. Результаты'!$D171, Sections!$P$3:$P$23, Sections!$Q$3:$S$23),
    XLOOKUP('2. Результаты'!$O171, _xlpm.thresholds, Sections!$Q$2:$S$2, "Ниже базового", -1)
)</f>
        <v>Средний</v>
      </c>
      <c r="Q171" s="9">
        <v>13.0</v>
      </c>
      <c r="R171" s="9" t="str">
        <f t="array" ref="R171">LET(
    _xlpm.thresholds, XLOOKUP('2. Результаты'!$D171, Sections!$F$3:$F$23, Sections!$G$3:$I$23),
    XLOOKUP('2. Результаты'!$Q171, _xlpm.thresholds, Sections!$G$2:$I$2, "Ниже базового", -1)
)</f>
        <v>Средний</v>
      </c>
      <c r="S171" s="9">
        <v>15.0</v>
      </c>
      <c r="T171" s="9" t="str">
        <f t="array" ref="T171">LET(
    _xlpm.thresholds, XLOOKUP('2. Результаты'!$D171, Sections!$A$3:$A$23, Sections!$B$3:$D$23),
    XLOOKUP('2. Результаты'!$S171, _xlpm.thresholds, Sections!$B$2:$D$2, "Ниже базового", -1)
)</f>
        <v>Базовый</v>
      </c>
      <c r="U171" s="9">
        <v>10.0</v>
      </c>
      <c r="V171" s="9" t="str">
        <f t="array" ref="V171">LET(
    _xlpm.thresholds, XLOOKUP('2. Результаты'!$D171, Sections!$A$27:$A$47, Sections!$B$27:$D$47),
    XLOOKUP('2. Результаты'!$U171, _xlpm.thresholds, Sections!$B$26:$D$26, "Ниже базового", -1)
)</f>
        <v>Средний</v>
      </c>
      <c r="W171" s="9">
        <v>18.0</v>
      </c>
      <c r="X171" s="9" t="str">
        <f t="array" ref="X171">LET(
    _xlpm.thresholds, XLOOKUP('2. Результаты'!$D171, Sections!$K$3:$K$23, Sections!$L$3:$N$23),
    XLOOKUP('2. Результаты'!$W171, _xlpm.thresholds, Sections!$L$2:$N$2, "Ниже базового", -1)
)</f>
        <v>Средний</v>
      </c>
    </row>
    <row r="172" ht="15.75" customHeight="1">
      <c r="A172" s="7">
        <v>5.07019873E8</v>
      </c>
      <c r="B172" s="6" t="s">
        <v>162</v>
      </c>
      <c r="C172" s="6" t="s">
        <v>187</v>
      </c>
      <c r="D172" s="9">
        <v>5.0</v>
      </c>
      <c r="E172" s="9">
        <v>144.0</v>
      </c>
      <c r="F172" s="9">
        <v>208.0</v>
      </c>
      <c r="G172" s="9">
        <v>3.0</v>
      </c>
      <c r="H172" s="9" t="s">
        <v>1465</v>
      </c>
      <c r="I172" s="9">
        <v>18.0</v>
      </c>
      <c r="J172" s="9" t="str">
        <f t="array" ref="J172">LET(
    _xlpm.thresholds, XLOOKUP('2. Результаты'!$D172, Sections!$F$27:$F$47, Sections!$G$27:$I$47),
    XLOOKUP('2. Результаты'!$I172, _xlpm.thresholds, Sections!$G$26:$I$26, "Ниже базового", -1)
)</f>
        <v>Средний</v>
      </c>
      <c r="K172" s="9">
        <v>17.0</v>
      </c>
      <c r="L172" s="9" t="str">
        <f t="array" ref="L172">LET(
    _xlpm.thresholds, XLOOKUP('2. Результаты'!$D172, Sections!$P$27:$P$47, Sections!$Q$27:$S$47),
    XLOOKUP('2. Результаты'!$K172, _xlpm.thresholds, Sections!$Q$26:$S$26, "Ниже базового", -1)
)</f>
        <v>Высокий</v>
      </c>
      <c r="M172" s="9">
        <v>15.0</v>
      </c>
      <c r="N172" s="9" t="str">
        <f t="array" ref="N172">LET(
    _xlpm.thresholds, XLOOKUP('2. Результаты'!$D172, Sections!$K$27:$K$47, Sections!$L$27:$N$47),
    XLOOKUP('2. Результаты'!$M172, _xlpm.thresholds, Sections!$L$26:$N$26, "Ниже базового", -1)
)</f>
        <v>Средний</v>
      </c>
      <c r="O172" s="9">
        <v>17.0</v>
      </c>
      <c r="P172" s="9" t="str">
        <f t="array" ref="P172">LET(
    _xlpm.thresholds, XLOOKUP('2. Результаты'!$D172, Sections!$P$3:$P$23, Sections!$Q$3:$S$23),
    XLOOKUP('2. Результаты'!$O172, _xlpm.thresholds, Sections!$Q$2:$S$2, "Ниже базового", -1)
)</f>
        <v>Средний</v>
      </c>
      <c r="Q172" s="9">
        <v>16.0</v>
      </c>
      <c r="R172" s="9" t="str">
        <f t="array" ref="R172">LET(
    _xlpm.thresholds, XLOOKUP('2. Результаты'!$D172, Sections!$F$3:$F$23, Sections!$G$3:$I$23),
    XLOOKUP('2. Результаты'!$Q172, _xlpm.thresholds, Sections!$G$2:$I$2, "Ниже базового", -1)
)</f>
        <v>Средний</v>
      </c>
      <c r="S172" s="9">
        <v>31.0</v>
      </c>
      <c r="T172" s="9" t="str">
        <f t="array" ref="T172">LET(
    _xlpm.thresholds, XLOOKUP('2. Результаты'!$D172, Sections!$A$3:$A$23, Sections!$B$3:$D$23),
    XLOOKUP('2. Результаты'!$S172, _xlpm.thresholds, Sections!$B$2:$D$2, "Ниже базового", -1)
)</f>
        <v>Средний</v>
      </c>
      <c r="U172" s="9">
        <v>11.0</v>
      </c>
      <c r="V172" s="9" t="str">
        <f t="array" ref="V172">LET(
    _xlpm.thresholds, XLOOKUP('2. Результаты'!$D172, Sections!$A$27:$A$47, Sections!$B$27:$D$47),
    XLOOKUP('2. Результаты'!$U172, _xlpm.thresholds, Sections!$B$26:$D$26, "Ниже базового", -1)
)</f>
        <v>Средний</v>
      </c>
      <c r="W172" s="9">
        <v>19.0</v>
      </c>
      <c r="X172" s="9" t="str">
        <f t="array" ref="X172">LET(
    _xlpm.thresholds, XLOOKUP('2. Результаты'!$D172, Sections!$K$3:$K$23, Sections!$L$3:$N$23),
    XLOOKUP('2. Результаты'!$W172, _xlpm.thresholds, Sections!$L$2:$N$2, "Ниже базового", -1)
)</f>
        <v>Средний</v>
      </c>
    </row>
    <row r="173" ht="15.75" customHeight="1">
      <c r="A173" s="7">
        <v>5.07019993E8</v>
      </c>
      <c r="B173" s="6" t="s">
        <v>162</v>
      </c>
      <c r="C173" s="6" t="s">
        <v>189</v>
      </c>
      <c r="D173" s="9">
        <v>5.0</v>
      </c>
      <c r="E173" s="9">
        <v>142.0</v>
      </c>
      <c r="F173" s="9">
        <v>208.0</v>
      </c>
      <c r="G173" s="9">
        <v>3.0</v>
      </c>
      <c r="H173" s="9" t="s">
        <v>1465</v>
      </c>
      <c r="I173" s="9">
        <v>24.0</v>
      </c>
      <c r="J173" s="9" t="str">
        <f t="array" ref="J173">LET(
    _xlpm.thresholds, XLOOKUP('2. Результаты'!$D173, Sections!$F$27:$F$47, Sections!$G$27:$I$47),
    XLOOKUP('2. Результаты'!$I173, _xlpm.thresholds, Sections!$G$26:$I$26, "Ниже базового", -1)
)</f>
        <v>Средний</v>
      </c>
      <c r="K173" s="9">
        <v>18.0</v>
      </c>
      <c r="L173" s="9" t="str">
        <f t="array" ref="L173">LET(
    _xlpm.thresholds, XLOOKUP('2. Результаты'!$D173, Sections!$P$27:$P$47, Sections!$Q$27:$S$47),
    XLOOKUP('2. Результаты'!$K173, _xlpm.thresholds, Sections!$Q$26:$S$26, "Ниже базового", -1)
)</f>
        <v>Высокий</v>
      </c>
      <c r="M173" s="9">
        <v>13.0</v>
      </c>
      <c r="N173" s="9" t="str">
        <f t="array" ref="N173">LET(
    _xlpm.thresholds, XLOOKUP('2. Результаты'!$D173, Sections!$K$27:$K$47, Sections!$L$27:$N$47),
    XLOOKUP('2. Результаты'!$M173, _xlpm.thresholds, Sections!$L$26:$N$26, "Ниже базового", -1)
)</f>
        <v>Базовый</v>
      </c>
      <c r="O173" s="9">
        <v>17.0</v>
      </c>
      <c r="P173" s="9" t="str">
        <f t="array" ref="P173">LET(
    _xlpm.thresholds, XLOOKUP('2. Результаты'!$D173, Sections!$P$3:$P$23, Sections!$Q$3:$S$23),
    XLOOKUP('2. Результаты'!$O173, _xlpm.thresholds, Sections!$Q$2:$S$2, "Ниже базового", -1)
)</f>
        <v>Средний</v>
      </c>
      <c r="Q173" s="9">
        <v>14.0</v>
      </c>
      <c r="R173" s="9" t="str">
        <f t="array" ref="R173">LET(
    _xlpm.thresholds, XLOOKUP('2. Результаты'!$D173, Sections!$F$3:$F$23, Sections!$G$3:$I$23),
    XLOOKUP('2. Результаты'!$Q173, _xlpm.thresholds, Sections!$G$2:$I$2, "Ниже базового", -1)
)</f>
        <v>Средний</v>
      </c>
      <c r="S173" s="9">
        <v>27.0</v>
      </c>
      <c r="T173" s="9" t="str">
        <f t="array" ref="T173">LET(
    _xlpm.thresholds, XLOOKUP('2. Результаты'!$D173, Sections!$A$3:$A$23, Sections!$B$3:$D$23),
    XLOOKUP('2. Результаты'!$S173, _xlpm.thresholds, Sections!$B$2:$D$2, "Ниже базового", -1)
)</f>
        <v>Средний</v>
      </c>
      <c r="U173" s="9">
        <v>9.0</v>
      </c>
      <c r="V173" s="9" t="str">
        <f t="array" ref="V173">LET(
    _xlpm.thresholds, XLOOKUP('2. Результаты'!$D173, Sections!$A$27:$A$47, Sections!$B$27:$D$47),
    XLOOKUP('2. Результаты'!$U173, _xlpm.thresholds, Sections!$B$26:$D$26, "Ниже базового", -1)
)</f>
        <v>Средний</v>
      </c>
      <c r="W173" s="9">
        <v>20.0</v>
      </c>
      <c r="X173" s="9" t="str">
        <f t="array" ref="X173">LET(
    _xlpm.thresholds, XLOOKUP('2. Результаты'!$D173, Sections!$K$3:$K$23, Sections!$L$3:$N$23),
    XLOOKUP('2. Результаты'!$W173, _xlpm.thresholds, Sections!$L$2:$N$2, "Ниже базового", -1)
)</f>
        <v>Средний</v>
      </c>
    </row>
    <row r="174" ht="15.75" customHeight="1">
      <c r="A174" s="7">
        <v>5.07041205E8</v>
      </c>
      <c r="B174" s="6" t="s">
        <v>162</v>
      </c>
      <c r="C174" s="6" t="s">
        <v>188</v>
      </c>
      <c r="D174" s="9">
        <v>1.0</v>
      </c>
      <c r="E174" s="9">
        <v>151.0</v>
      </c>
      <c r="F174" s="9">
        <v>213.0</v>
      </c>
      <c r="G174" s="9">
        <v>3.0</v>
      </c>
      <c r="H174" s="9" t="s">
        <v>1465</v>
      </c>
      <c r="I174" s="9">
        <v>23.0</v>
      </c>
      <c r="J174" s="9" t="str">
        <f t="array" ref="J174">LET(
    _xlpm.thresholds, XLOOKUP('2. Результаты'!$D174, Sections!$F$27:$F$47, Sections!$G$27:$I$47),
    XLOOKUP('2. Результаты'!$I174, _xlpm.thresholds, Sections!$G$26:$I$26, "Ниже базового", -1)
)</f>
        <v>Средний</v>
      </c>
      <c r="K174" s="9">
        <v>14.0</v>
      </c>
      <c r="L174" s="9" t="str">
        <f t="array" ref="L174">LET(
    _xlpm.thresholds, XLOOKUP('2. Результаты'!$D174, Sections!$P$27:$P$47, Sections!$Q$27:$S$47),
    XLOOKUP('2. Результаты'!$K174, _xlpm.thresholds, Sections!$Q$26:$S$26, "Ниже базового", -1)
)</f>
        <v>Средний</v>
      </c>
      <c r="M174" s="9">
        <v>14.0</v>
      </c>
      <c r="N174" s="9" t="str">
        <f t="array" ref="N174">LET(
    _xlpm.thresholds, XLOOKUP('2. Результаты'!$D174, Sections!$K$27:$K$47, Sections!$L$27:$N$47),
    XLOOKUP('2. Результаты'!$M174, _xlpm.thresholds, Sections!$L$26:$N$26, "Ниже базового", -1)
)</f>
        <v>Средний</v>
      </c>
      <c r="O174" s="9">
        <v>19.0</v>
      </c>
      <c r="P174" s="9" t="str">
        <f t="array" ref="P174">LET(
    _xlpm.thresholds, XLOOKUP('2. Результаты'!$D174, Sections!$P$3:$P$23, Sections!$Q$3:$S$23),
    XLOOKUP('2. Результаты'!$O174, _xlpm.thresholds, Sections!$Q$2:$S$2, "Ниже базового", -1)
)</f>
        <v>Средний</v>
      </c>
      <c r="Q174" s="9">
        <v>15.0</v>
      </c>
      <c r="R174" s="9" t="str">
        <f t="array" ref="R174">LET(
    _xlpm.thresholds, XLOOKUP('2. Результаты'!$D174, Sections!$F$3:$F$23, Sections!$G$3:$I$23),
    XLOOKUP('2. Результаты'!$Q174, _xlpm.thresholds, Sections!$G$2:$I$2, "Ниже базового", -1)
)</f>
        <v>Средний</v>
      </c>
      <c r="S174" s="9">
        <v>31.0</v>
      </c>
      <c r="T174" s="9" t="str">
        <f t="array" ref="T174">LET(
    _xlpm.thresholds, XLOOKUP('2. Результаты'!$D174, Sections!$A$3:$A$23, Sections!$B$3:$D$23),
    XLOOKUP('2. Результаты'!$S174, _xlpm.thresholds, Sections!$B$2:$D$2, "Ниже базового", -1)
)</f>
        <v>Средний</v>
      </c>
      <c r="U174" s="9">
        <v>11.0</v>
      </c>
      <c r="V174" s="9" t="str">
        <f t="array" ref="V174">LET(
    _xlpm.thresholds, XLOOKUP('2. Результаты'!$D174, Sections!$A$27:$A$47, Sections!$B$27:$D$47),
    XLOOKUP('2. Результаты'!$U174, _xlpm.thresholds, Sections!$B$26:$D$26, "Ниже базового", -1)
)</f>
        <v>Средний</v>
      </c>
      <c r="W174" s="9">
        <v>24.0</v>
      </c>
      <c r="X174" s="9" t="str">
        <f t="array" ref="X174">LET(
    _xlpm.thresholds, XLOOKUP('2. Результаты'!$D174, Sections!$K$3:$K$23, Sections!$L$3:$N$23),
    XLOOKUP('2. Результаты'!$W174, _xlpm.thresholds, Sections!$L$2:$N$2, "Ниже базового", -1)
)</f>
        <v>Средний</v>
      </c>
    </row>
    <row r="175" ht="15.75" customHeight="1">
      <c r="A175" s="7">
        <v>5.07019961E8</v>
      </c>
      <c r="B175" s="6" t="s">
        <v>162</v>
      </c>
      <c r="C175" s="6" t="s">
        <v>190</v>
      </c>
      <c r="D175" s="9">
        <v>2.0</v>
      </c>
      <c r="E175" s="9">
        <v>113.0</v>
      </c>
      <c r="F175" s="9">
        <v>197.0</v>
      </c>
      <c r="G175" s="9">
        <v>2.0</v>
      </c>
      <c r="H175" s="9" t="s">
        <v>1467</v>
      </c>
      <c r="I175" s="9">
        <v>20.0</v>
      </c>
      <c r="J175" s="9" t="str">
        <f t="array" ref="J175">LET(
    _xlpm.thresholds, XLOOKUP('2. Результаты'!$D175, Sections!$F$27:$F$47, Sections!$G$27:$I$47),
    XLOOKUP('2. Результаты'!$I175, _xlpm.thresholds, Sections!$G$26:$I$26, "Ниже базового", -1)
)</f>
        <v>Средний</v>
      </c>
      <c r="K175" s="9">
        <v>13.0</v>
      </c>
      <c r="L175" s="9" t="str">
        <f t="array" ref="L175">LET(
    _xlpm.thresholds, XLOOKUP('2. Результаты'!$D175, Sections!$P$27:$P$47, Sections!$Q$27:$S$47),
    XLOOKUP('2. Результаты'!$K175, _xlpm.thresholds, Sections!$Q$26:$S$26, "Ниже базового", -1)
)</f>
        <v>Средний</v>
      </c>
      <c r="M175" s="9">
        <v>14.0</v>
      </c>
      <c r="N175" s="9" t="str">
        <f t="array" ref="N175">LET(
    _xlpm.thresholds, XLOOKUP('2. Результаты'!$D175, Sections!$K$27:$K$47, Sections!$L$27:$N$47),
    XLOOKUP('2. Результаты'!$M175, _xlpm.thresholds, Sections!$L$26:$N$26, "Ниже базового", -1)
)</f>
        <v>Средний</v>
      </c>
      <c r="O175" s="9">
        <v>15.0</v>
      </c>
      <c r="P175" s="9" t="str">
        <f t="array" ref="P175">LET(
    _xlpm.thresholds, XLOOKUP('2. Результаты'!$D175, Sections!$P$3:$P$23, Sections!$Q$3:$S$23),
    XLOOKUP('2. Результаты'!$O175, _xlpm.thresholds, Sections!$Q$2:$S$2, "Ниже базового", -1)
)</f>
        <v>Базовый</v>
      </c>
      <c r="Q175" s="9">
        <v>8.0</v>
      </c>
      <c r="R175" s="9" t="str">
        <f t="array" ref="R175">LET(
    _xlpm.thresholds, XLOOKUP('2. Результаты'!$D175, Sections!$F$3:$F$23, Sections!$G$3:$I$23),
    XLOOKUP('2. Результаты'!$Q175, _xlpm.thresholds, Sections!$G$2:$I$2, "Ниже базового", -1)
)</f>
        <v>Базовый</v>
      </c>
      <c r="S175" s="9">
        <v>18.0</v>
      </c>
      <c r="T175" s="9" t="str">
        <f t="array" ref="T175">LET(
    _xlpm.thresholds, XLOOKUP('2. Результаты'!$D175, Sections!$A$3:$A$23, Sections!$B$3:$D$23),
    XLOOKUP('2. Результаты'!$S175, _xlpm.thresholds, Sections!$B$2:$D$2, "Ниже базового", -1)
)</f>
        <v>Базовый</v>
      </c>
      <c r="U175" s="9">
        <v>11.0</v>
      </c>
      <c r="V175" s="9" t="str">
        <f t="array" ref="V175">LET(
    _xlpm.thresholds, XLOOKUP('2. Результаты'!$D175, Sections!$A$27:$A$47, Sections!$B$27:$D$47),
    XLOOKUP('2. Результаты'!$U175, _xlpm.thresholds, Sections!$B$26:$D$26, "Ниже базового", -1)
)</f>
        <v>Средний</v>
      </c>
      <c r="W175" s="9">
        <v>14.0</v>
      </c>
      <c r="X175" s="9" t="str">
        <f t="array" ref="X175">LET(
    _xlpm.thresholds, XLOOKUP('2. Результаты'!$D175, Sections!$K$3:$K$23, Sections!$L$3:$N$23),
    XLOOKUP('2. Результаты'!$W175, _xlpm.thresholds, Sections!$L$2:$N$2, "Ниже базового", -1)
)</f>
        <v>Базовый</v>
      </c>
    </row>
    <row r="176" ht="15.75" customHeight="1">
      <c r="A176" s="7">
        <v>5.07004161E8</v>
      </c>
      <c r="B176" s="6" t="s">
        <v>162</v>
      </c>
      <c r="C176" s="6" t="s">
        <v>191</v>
      </c>
      <c r="D176" s="9">
        <v>1.0</v>
      </c>
      <c r="E176" s="9">
        <v>137.0</v>
      </c>
      <c r="F176" s="9">
        <v>213.0</v>
      </c>
      <c r="G176" s="9">
        <v>3.0</v>
      </c>
      <c r="H176" s="9" t="s">
        <v>1465</v>
      </c>
      <c r="I176" s="9">
        <v>27.0</v>
      </c>
      <c r="J176" s="9" t="str">
        <f t="array" ref="J176">LET(
    _xlpm.thresholds, XLOOKUP('2. Результаты'!$D176, Sections!$F$27:$F$47, Sections!$G$27:$I$47),
    XLOOKUP('2. Результаты'!$I176, _xlpm.thresholds, Sections!$G$26:$I$26, "Ниже базового", -1)
)</f>
        <v>Высокий</v>
      </c>
      <c r="K176" s="9">
        <v>13.0</v>
      </c>
      <c r="L176" s="9" t="str">
        <f t="array" ref="L176">LET(
    _xlpm.thresholds, XLOOKUP('2. Результаты'!$D176, Sections!$P$27:$P$47, Sections!$Q$27:$S$47),
    XLOOKUP('2. Результаты'!$K176, _xlpm.thresholds, Sections!$Q$26:$S$26, "Ниже базового", -1)
)</f>
        <v>Средний</v>
      </c>
      <c r="M176" s="9">
        <v>11.0</v>
      </c>
      <c r="N176" s="9" t="str">
        <f t="array" ref="N176">LET(
    _xlpm.thresholds, XLOOKUP('2. Результаты'!$D176, Sections!$K$27:$K$47, Sections!$L$27:$N$47),
    XLOOKUP('2. Результаты'!$M176, _xlpm.thresholds, Sections!$L$26:$N$26, "Ниже базового", -1)
)</f>
        <v>Базовый</v>
      </c>
      <c r="O176" s="9">
        <v>16.0</v>
      </c>
      <c r="P176" s="9" t="str">
        <f t="array" ref="P176">LET(
    _xlpm.thresholds, XLOOKUP('2. Результаты'!$D176, Sections!$P$3:$P$23, Sections!$Q$3:$S$23),
    XLOOKUP('2. Результаты'!$O176, _xlpm.thresholds, Sections!$Q$2:$S$2, "Ниже базового", -1)
)</f>
        <v>Средний</v>
      </c>
      <c r="Q176" s="9">
        <v>12.0</v>
      </c>
      <c r="R176" s="9" t="str">
        <f t="array" ref="R176">LET(
    _xlpm.thresholds, XLOOKUP('2. Результаты'!$D176, Sections!$F$3:$F$23, Sections!$G$3:$I$23),
    XLOOKUP('2. Результаты'!$Q176, _xlpm.thresholds, Sections!$G$2:$I$2, "Ниже базового", -1)
)</f>
        <v>Базовый</v>
      </c>
      <c r="S176" s="9">
        <v>31.0</v>
      </c>
      <c r="T176" s="9" t="str">
        <f t="array" ref="T176">LET(
    _xlpm.thresholds, XLOOKUP('2. Результаты'!$D176, Sections!$A$3:$A$23, Sections!$B$3:$D$23),
    XLOOKUP('2. Результаты'!$S176, _xlpm.thresholds, Sections!$B$2:$D$2, "Ниже базового", -1)
)</f>
        <v>Средний</v>
      </c>
      <c r="U176" s="9">
        <v>10.0</v>
      </c>
      <c r="V176" s="9" t="str">
        <f t="array" ref="V176">LET(
    _xlpm.thresholds, XLOOKUP('2. Результаты'!$D176, Sections!$A$27:$A$47, Sections!$B$27:$D$47),
    XLOOKUP('2. Результаты'!$U176, _xlpm.thresholds, Sections!$B$26:$D$26, "Ниже базового", -1)
)</f>
        <v>Средний</v>
      </c>
      <c r="W176" s="9">
        <v>17.0</v>
      </c>
      <c r="X176" s="9" t="str">
        <f t="array" ref="X176">LET(
    _xlpm.thresholds, XLOOKUP('2. Результаты'!$D176, Sections!$K$3:$K$23, Sections!$L$3:$N$23),
    XLOOKUP('2. Результаты'!$W176, _xlpm.thresholds, Sections!$L$2:$N$2, "Ниже базового", -1)
)</f>
        <v>Средний</v>
      </c>
    </row>
    <row r="177" ht="15.75" customHeight="1">
      <c r="A177" s="7">
        <v>5.0702029E8</v>
      </c>
      <c r="B177" s="6" t="s">
        <v>162</v>
      </c>
      <c r="C177" s="6" t="s">
        <v>192</v>
      </c>
      <c r="D177" s="9">
        <v>5.0</v>
      </c>
      <c r="E177" s="9">
        <v>122.0</v>
      </c>
      <c r="F177" s="9">
        <v>208.0</v>
      </c>
      <c r="G177" s="9">
        <v>2.0</v>
      </c>
      <c r="H177" s="9" t="s">
        <v>1467</v>
      </c>
      <c r="I177" s="9">
        <v>16.0</v>
      </c>
      <c r="J177" s="9" t="str">
        <f t="array" ref="J177">LET(
    _xlpm.thresholds, XLOOKUP('2. Результаты'!$D177, Sections!$F$27:$F$47, Sections!$G$27:$I$47),
    XLOOKUP('2. Результаты'!$I177, _xlpm.thresholds, Sections!$G$26:$I$26, "Ниже базового", -1)
)</f>
        <v>Базовый</v>
      </c>
      <c r="K177" s="9">
        <v>16.0</v>
      </c>
      <c r="L177" s="9" t="str">
        <f t="array" ref="L177">LET(
    _xlpm.thresholds, XLOOKUP('2. Результаты'!$D177, Sections!$P$27:$P$47, Sections!$Q$27:$S$47),
    XLOOKUP('2. Результаты'!$K177, _xlpm.thresholds, Sections!$Q$26:$S$26, "Ниже базового", -1)
)</f>
        <v>Высокий</v>
      </c>
      <c r="M177" s="9">
        <v>12.0</v>
      </c>
      <c r="N177" s="9" t="str">
        <f t="array" ref="N177">LET(
    _xlpm.thresholds, XLOOKUP('2. Результаты'!$D177, Sections!$K$27:$K$47, Sections!$L$27:$N$47),
    XLOOKUP('2. Результаты'!$M177, _xlpm.thresholds, Sections!$L$26:$N$26, "Ниже базового", -1)
)</f>
        <v>Базовый</v>
      </c>
      <c r="O177" s="9">
        <v>16.0</v>
      </c>
      <c r="P177" s="9" t="str">
        <f t="array" ref="P177">LET(
    _xlpm.thresholds, XLOOKUP('2. Результаты'!$D177, Sections!$P$3:$P$23, Sections!$Q$3:$S$23),
    XLOOKUP('2. Результаты'!$O177, _xlpm.thresholds, Sections!$Q$2:$S$2, "Ниже базового", -1)
)</f>
        <v>Средний</v>
      </c>
      <c r="Q177" s="9">
        <v>15.0</v>
      </c>
      <c r="R177" s="9" t="str">
        <f t="array" ref="R177">LET(
    _xlpm.thresholds, XLOOKUP('2. Результаты'!$D177, Sections!$F$3:$F$23, Sections!$G$3:$I$23),
    XLOOKUP('2. Результаты'!$Q177, _xlpm.thresholds, Sections!$G$2:$I$2, "Ниже базового", -1)
)</f>
        <v>Средний</v>
      </c>
      <c r="S177" s="9">
        <v>20.0</v>
      </c>
      <c r="T177" s="9" t="str">
        <f t="array" ref="T177">LET(
    _xlpm.thresholds, XLOOKUP('2. Результаты'!$D177, Sections!$A$3:$A$23, Sections!$B$3:$D$23),
    XLOOKUP('2. Результаты'!$S177, _xlpm.thresholds, Sections!$B$2:$D$2, "Ниже базового", -1)
)</f>
        <v>Базовый</v>
      </c>
      <c r="U177" s="9">
        <v>13.0</v>
      </c>
      <c r="V177" s="9" t="str">
        <f t="array" ref="V177">LET(
    _xlpm.thresholds, XLOOKUP('2. Результаты'!$D177, Sections!$A$27:$A$47, Sections!$B$27:$D$47),
    XLOOKUP('2. Результаты'!$U177, _xlpm.thresholds, Sections!$B$26:$D$26, "Ниже базового", -1)
)</f>
        <v>Высокий</v>
      </c>
      <c r="W177" s="9">
        <v>14.0</v>
      </c>
      <c r="X177" s="9" t="str">
        <f t="array" ref="X177">LET(
    _xlpm.thresholds, XLOOKUP('2. Результаты'!$D177, Sections!$K$3:$K$23, Sections!$L$3:$N$23),
    XLOOKUP('2. Результаты'!$W177, _xlpm.thresholds, Sections!$L$2:$N$2, "Ниже базового", -1)
)</f>
        <v>Базовый</v>
      </c>
    </row>
    <row r="178" ht="15.75" customHeight="1">
      <c r="A178" s="7">
        <v>5.0702009E8</v>
      </c>
      <c r="B178" s="6" t="s">
        <v>162</v>
      </c>
      <c r="C178" s="6" t="s">
        <v>193</v>
      </c>
      <c r="D178" s="9">
        <v>6.0</v>
      </c>
      <c r="E178" s="9">
        <v>123.0</v>
      </c>
      <c r="F178" s="9">
        <v>192.0</v>
      </c>
      <c r="G178" s="9">
        <v>3.0</v>
      </c>
      <c r="H178" s="9" t="s">
        <v>1465</v>
      </c>
      <c r="I178" s="9">
        <v>23.0</v>
      </c>
      <c r="J178" s="9" t="str">
        <f t="array" ref="J178">LET(
    _xlpm.thresholds, XLOOKUP('2. Результаты'!$D178, Sections!$F$27:$F$47, Sections!$G$27:$I$47),
    XLOOKUP('2. Результаты'!$I178, _xlpm.thresholds, Sections!$G$26:$I$26, "Ниже базового", -1)
)</f>
        <v>Средний</v>
      </c>
      <c r="K178" s="9">
        <v>15.0</v>
      </c>
      <c r="L178" s="9" t="str">
        <f t="array" ref="L178">LET(
    _xlpm.thresholds, XLOOKUP('2. Результаты'!$D178, Sections!$P$27:$P$47, Sections!$Q$27:$S$47),
    XLOOKUP('2. Результаты'!$K178, _xlpm.thresholds, Sections!$Q$26:$S$26, "Ниже базового", -1)
)</f>
        <v>Средний</v>
      </c>
      <c r="M178" s="9">
        <v>9.0</v>
      </c>
      <c r="N178" s="9" t="str">
        <f t="array" ref="N178">LET(
    _xlpm.thresholds, XLOOKUP('2. Результаты'!$D178, Sections!$K$27:$K$47, Sections!$L$27:$N$47),
    XLOOKUP('2. Результаты'!$M178, _xlpm.thresholds, Sections!$L$26:$N$26, "Ниже базового", -1)
)</f>
        <v>Базовый</v>
      </c>
      <c r="O178" s="9">
        <v>17.0</v>
      </c>
      <c r="P178" s="9" t="str">
        <f t="array" ref="P178">LET(
    _xlpm.thresholds, XLOOKUP('2. Результаты'!$D178, Sections!$P$3:$P$23, Sections!$Q$3:$S$23),
    XLOOKUP('2. Результаты'!$O178, _xlpm.thresholds, Sections!$Q$2:$S$2, "Ниже базового", -1)
)</f>
        <v>Средний</v>
      </c>
      <c r="Q178" s="9">
        <v>13.0</v>
      </c>
      <c r="R178" s="9" t="str">
        <f t="array" ref="R178">LET(
    _xlpm.thresholds, XLOOKUP('2. Результаты'!$D178, Sections!$F$3:$F$23, Sections!$G$3:$I$23),
    XLOOKUP('2. Результаты'!$Q178, _xlpm.thresholds, Sections!$G$2:$I$2, "Ниже базового", -1)
)</f>
        <v>Средний</v>
      </c>
      <c r="S178" s="9">
        <v>20.0</v>
      </c>
      <c r="T178" s="9" t="str">
        <f t="array" ref="T178">LET(
    _xlpm.thresholds, XLOOKUP('2. Результаты'!$D178, Sections!$A$3:$A$23, Sections!$B$3:$D$23),
    XLOOKUP('2. Результаты'!$S178, _xlpm.thresholds, Sections!$B$2:$D$2, "Ниже базового", -1)
)</f>
        <v>Базовый</v>
      </c>
      <c r="U178" s="9">
        <v>9.0</v>
      </c>
      <c r="V178" s="9" t="str">
        <f t="array" ref="V178">LET(
    _xlpm.thresholds, XLOOKUP('2. Результаты'!$D178, Sections!$A$27:$A$47, Sections!$B$27:$D$47),
    XLOOKUP('2. Результаты'!$U178, _xlpm.thresholds, Sections!$B$26:$D$26, "Ниже базового", -1)
)</f>
        <v>Средний</v>
      </c>
      <c r="W178" s="9">
        <v>17.0</v>
      </c>
      <c r="X178" s="9" t="str">
        <f t="array" ref="X178">LET(
    _xlpm.thresholds, XLOOKUP('2. Результаты'!$D178, Sections!$K$3:$K$23, Sections!$L$3:$N$23),
    XLOOKUP('2. Результаты'!$W178, _xlpm.thresholds, Sections!$L$2:$N$2, "Ниже базового", -1)
)</f>
        <v>Средний</v>
      </c>
    </row>
    <row r="179" ht="15.75" customHeight="1">
      <c r="A179" s="7">
        <v>5.07004122E8</v>
      </c>
      <c r="B179" s="6" t="s">
        <v>162</v>
      </c>
      <c r="C179" s="6" t="s">
        <v>194</v>
      </c>
      <c r="D179" s="9">
        <v>5.0</v>
      </c>
      <c r="E179" s="9">
        <v>141.0</v>
      </c>
      <c r="F179" s="9">
        <v>208.0</v>
      </c>
      <c r="G179" s="9">
        <v>3.0</v>
      </c>
      <c r="H179" s="9" t="s">
        <v>1465</v>
      </c>
      <c r="I179" s="9">
        <v>22.0</v>
      </c>
      <c r="J179" s="9" t="str">
        <f t="array" ref="J179">LET(
    _xlpm.thresholds, XLOOKUP('2. Результаты'!$D179, Sections!$F$27:$F$47, Sections!$G$27:$I$47),
    XLOOKUP('2. Результаты'!$I179, _xlpm.thresholds, Sections!$G$26:$I$26, "Ниже базового", -1)
)</f>
        <v>Средний</v>
      </c>
      <c r="K179" s="9">
        <v>16.0</v>
      </c>
      <c r="L179" s="9" t="str">
        <f t="array" ref="L179">LET(
    _xlpm.thresholds, XLOOKUP('2. Результаты'!$D179, Sections!$P$27:$P$47, Sections!$Q$27:$S$47),
    XLOOKUP('2. Результаты'!$K179, _xlpm.thresholds, Sections!$Q$26:$S$26, "Ниже базового", -1)
)</f>
        <v>Высокий</v>
      </c>
      <c r="M179" s="9">
        <v>15.0</v>
      </c>
      <c r="N179" s="9" t="str">
        <f t="array" ref="N179">LET(
    _xlpm.thresholds, XLOOKUP('2. Результаты'!$D179, Sections!$K$27:$K$47, Sections!$L$27:$N$47),
    XLOOKUP('2. Результаты'!$M179, _xlpm.thresholds, Sections!$L$26:$N$26, "Ниже базового", -1)
)</f>
        <v>Средний</v>
      </c>
      <c r="O179" s="9">
        <v>18.0</v>
      </c>
      <c r="P179" s="9" t="str">
        <f t="array" ref="P179">LET(
    _xlpm.thresholds, XLOOKUP('2. Результаты'!$D179, Sections!$P$3:$P$23, Sections!$Q$3:$S$23),
    XLOOKUP('2. Результаты'!$O179, _xlpm.thresholds, Sections!$Q$2:$S$2, "Ниже базового", -1)
)</f>
        <v>Средний</v>
      </c>
      <c r="Q179" s="9">
        <v>14.0</v>
      </c>
      <c r="R179" s="9" t="str">
        <f t="array" ref="R179">LET(
    _xlpm.thresholds, XLOOKUP('2. Результаты'!$D179, Sections!$F$3:$F$23, Sections!$G$3:$I$23),
    XLOOKUP('2. Результаты'!$Q179, _xlpm.thresholds, Sections!$G$2:$I$2, "Ниже базового", -1)
)</f>
        <v>Средний</v>
      </c>
      <c r="S179" s="9">
        <v>30.0</v>
      </c>
      <c r="T179" s="9" t="str">
        <f t="array" ref="T179">LET(
    _xlpm.thresholds, XLOOKUP('2. Результаты'!$D179, Sections!$A$3:$A$23, Sections!$B$3:$D$23),
    XLOOKUP('2. Результаты'!$S179, _xlpm.thresholds, Sections!$B$2:$D$2, "Ниже базового", -1)
)</f>
        <v>Средний</v>
      </c>
      <c r="U179" s="9">
        <v>10.0</v>
      </c>
      <c r="V179" s="9" t="str">
        <f t="array" ref="V179">LET(
    _xlpm.thresholds, XLOOKUP('2. Результаты'!$D179, Sections!$A$27:$A$47, Sections!$B$27:$D$47),
    XLOOKUP('2. Результаты'!$U179, _xlpm.thresholds, Sections!$B$26:$D$26, "Ниже базового", -1)
)</f>
        <v>Средний</v>
      </c>
      <c r="W179" s="9">
        <v>16.0</v>
      </c>
      <c r="X179" s="9" t="str">
        <f t="array" ref="X179">LET(
    _xlpm.thresholds, XLOOKUP('2. Результаты'!$D179, Sections!$K$3:$K$23, Sections!$L$3:$N$23),
    XLOOKUP('2. Результаты'!$W179, _xlpm.thresholds, Sections!$L$2:$N$2, "Ниже базового", -1)
)</f>
        <v>Базовый</v>
      </c>
    </row>
    <row r="180" ht="15.75" customHeight="1">
      <c r="A180" s="7">
        <v>5.07041903E8</v>
      </c>
      <c r="B180" s="6" t="s">
        <v>162</v>
      </c>
      <c r="C180" s="6" t="s">
        <v>195</v>
      </c>
      <c r="D180" s="9">
        <v>1.0</v>
      </c>
      <c r="E180" s="9">
        <v>147.0</v>
      </c>
      <c r="F180" s="9">
        <v>213.0</v>
      </c>
      <c r="G180" s="9">
        <v>3.0</v>
      </c>
      <c r="H180" s="9" t="s">
        <v>1465</v>
      </c>
      <c r="I180" s="9">
        <v>18.0</v>
      </c>
      <c r="J180" s="9" t="str">
        <f t="array" ref="J180">LET(
    _xlpm.thresholds, XLOOKUP('2. Результаты'!$D180, Sections!$F$27:$F$47, Sections!$G$27:$I$47),
    XLOOKUP('2. Результаты'!$I180, _xlpm.thresholds, Sections!$G$26:$I$26, "Ниже базового", -1)
)</f>
        <v>Средний</v>
      </c>
      <c r="K180" s="9">
        <v>15.0</v>
      </c>
      <c r="L180" s="9" t="str">
        <f t="array" ref="L180">LET(
    _xlpm.thresholds, XLOOKUP('2. Результаты'!$D180, Sections!$P$27:$P$47, Sections!$Q$27:$S$47),
    XLOOKUP('2. Результаты'!$K180, _xlpm.thresholds, Sections!$Q$26:$S$26, "Ниже базового", -1)
)</f>
        <v>Средний</v>
      </c>
      <c r="M180" s="9">
        <v>14.0</v>
      </c>
      <c r="N180" s="9" t="str">
        <f t="array" ref="N180">LET(
    _xlpm.thresholds, XLOOKUP('2. Результаты'!$D180, Sections!$K$27:$K$47, Sections!$L$27:$N$47),
    XLOOKUP('2. Результаты'!$M180, _xlpm.thresholds, Sections!$L$26:$N$26, "Ниже базового", -1)
)</f>
        <v>Средний</v>
      </c>
      <c r="O180" s="9">
        <v>17.0</v>
      </c>
      <c r="P180" s="9" t="str">
        <f t="array" ref="P180">LET(
    _xlpm.thresholds, XLOOKUP('2. Результаты'!$D180, Sections!$P$3:$P$23, Sections!$Q$3:$S$23),
    XLOOKUP('2. Результаты'!$O180, _xlpm.thresholds, Sections!$Q$2:$S$2, "Ниже базового", -1)
)</f>
        <v>Средний</v>
      </c>
      <c r="Q180" s="9">
        <v>17.0</v>
      </c>
      <c r="R180" s="9" t="str">
        <f t="array" ref="R180">LET(
    _xlpm.thresholds, XLOOKUP('2. Результаты'!$D180, Sections!$F$3:$F$23, Sections!$G$3:$I$23),
    XLOOKUP('2. Результаты'!$Q180, _xlpm.thresholds, Sections!$G$2:$I$2, "Ниже базового", -1)
)</f>
        <v>Средний</v>
      </c>
      <c r="S180" s="9">
        <v>35.0</v>
      </c>
      <c r="T180" s="9" t="str">
        <f t="array" ref="T180">LET(
    _xlpm.thresholds, XLOOKUP('2. Результаты'!$D180, Sections!$A$3:$A$23, Sections!$B$3:$D$23),
    XLOOKUP('2. Результаты'!$S180, _xlpm.thresholds, Sections!$B$2:$D$2, "Ниже базового", -1)
)</f>
        <v>Средний</v>
      </c>
      <c r="U180" s="9">
        <v>9.0</v>
      </c>
      <c r="V180" s="9" t="str">
        <f t="array" ref="V180">LET(
    _xlpm.thresholds, XLOOKUP('2. Результаты'!$D180, Sections!$A$27:$A$47, Sections!$B$27:$D$47),
    XLOOKUP('2. Результаты'!$U180, _xlpm.thresholds, Sections!$B$26:$D$26, "Ниже базового", -1)
)</f>
        <v>Средний</v>
      </c>
      <c r="W180" s="9">
        <v>22.0</v>
      </c>
      <c r="X180" s="9" t="str">
        <f t="array" ref="X180">LET(
    _xlpm.thresholds, XLOOKUP('2. Результаты'!$D180, Sections!$K$3:$K$23, Sections!$L$3:$N$23),
    XLOOKUP('2. Результаты'!$W180, _xlpm.thresholds, Sections!$L$2:$N$2, "Ниже базового", -1)
)</f>
        <v>Средний</v>
      </c>
    </row>
    <row r="181" ht="15.75" customHeight="1">
      <c r="A181" s="7">
        <v>5.070495E8</v>
      </c>
      <c r="B181" s="6" t="s">
        <v>162</v>
      </c>
      <c r="C181" s="6" t="s">
        <v>196</v>
      </c>
      <c r="D181" s="9">
        <v>5.0</v>
      </c>
      <c r="E181" s="9">
        <v>131.0</v>
      </c>
      <c r="F181" s="9">
        <v>208.0</v>
      </c>
      <c r="G181" s="9">
        <v>2.0</v>
      </c>
      <c r="H181" s="9" t="s">
        <v>1467</v>
      </c>
      <c r="I181" s="9">
        <v>17.0</v>
      </c>
      <c r="J181" s="9" t="str">
        <f t="array" ref="J181">LET(
    _xlpm.thresholds, XLOOKUP('2. Результаты'!$D181, Sections!$F$27:$F$47, Sections!$G$27:$I$47),
    XLOOKUP('2. Результаты'!$I181, _xlpm.thresholds, Sections!$G$26:$I$26, "Ниже базового", -1)
)</f>
        <v>Средний</v>
      </c>
      <c r="K181" s="9">
        <v>16.0</v>
      </c>
      <c r="L181" s="9" t="str">
        <f t="array" ref="L181">LET(
    _xlpm.thresholds, XLOOKUP('2. Результаты'!$D181, Sections!$P$27:$P$47, Sections!$Q$27:$S$47),
    XLOOKUP('2. Результаты'!$K181, _xlpm.thresholds, Sections!$Q$26:$S$26, "Ниже базового", -1)
)</f>
        <v>Высокий</v>
      </c>
      <c r="M181" s="9">
        <v>14.0</v>
      </c>
      <c r="N181" s="9" t="str">
        <f t="array" ref="N181">LET(
    _xlpm.thresholds, XLOOKUP('2. Результаты'!$D181, Sections!$K$27:$K$47, Sections!$L$27:$N$47),
    XLOOKUP('2. Результаты'!$M181, _xlpm.thresholds, Sections!$L$26:$N$26, "Ниже базового", -1)
)</f>
        <v>Средний</v>
      </c>
      <c r="O181" s="9">
        <v>18.0</v>
      </c>
      <c r="P181" s="9" t="str">
        <f t="array" ref="P181">LET(
    _xlpm.thresholds, XLOOKUP('2. Результаты'!$D181, Sections!$P$3:$P$23, Sections!$Q$3:$S$23),
    XLOOKUP('2. Результаты'!$O181, _xlpm.thresholds, Sections!$Q$2:$S$2, "Ниже базового", -1)
)</f>
        <v>Средний</v>
      </c>
      <c r="Q181" s="9">
        <v>14.0</v>
      </c>
      <c r="R181" s="9" t="str">
        <f t="array" ref="R181">LET(
    _xlpm.thresholds, XLOOKUP('2. Результаты'!$D181, Sections!$F$3:$F$23, Sections!$G$3:$I$23),
    XLOOKUP('2. Результаты'!$Q181, _xlpm.thresholds, Sections!$G$2:$I$2, "Ниже базового", -1)
)</f>
        <v>Средний</v>
      </c>
      <c r="S181" s="9">
        <v>23.0</v>
      </c>
      <c r="T181" s="9" t="str">
        <f t="array" ref="T181">LET(
    _xlpm.thresholds, XLOOKUP('2. Результаты'!$D181, Sections!$A$3:$A$23, Sections!$B$3:$D$23),
    XLOOKUP('2. Результаты'!$S181, _xlpm.thresholds, Sections!$B$2:$D$2, "Ниже базового", -1)
)</f>
        <v>Базовый</v>
      </c>
      <c r="U181" s="9">
        <v>14.0</v>
      </c>
      <c r="V181" s="9" t="str">
        <f t="array" ref="V181">LET(
    _xlpm.thresholds, XLOOKUP('2. Результаты'!$D181, Sections!$A$27:$A$47, Sections!$B$27:$D$47),
    XLOOKUP('2. Результаты'!$U181, _xlpm.thresholds, Sections!$B$26:$D$26, "Ниже базового", -1)
)</f>
        <v>Высокий</v>
      </c>
      <c r="W181" s="9">
        <v>15.0</v>
      </c>
      <c r="X181" s="9" t="str">
        <f t="array" ref="X181">LET(
    _xlpm.thresholds, XLOOKUP('2. Результаты'!$D181, Sections!$K$3:$K$23, Sections!$L$3:$N$23),
    XLOOKUP('2. Результаты'!$W181, _xlpm.thresholds, Sections!$L$2:$N$2, "Ниже базового", -1)
)</f>
        <v>Базовый</v>
      </c>
    </row>
    <row r="182" ht="15.75" customHeight="1">
      <c r="A182" s="7">
        <v>5.07019915E8</v>
      </c>
      <c r="B182" s="6" t="s">
        <v>162</v>
      </c>
      <c r="C182" s="6" t="s">
        <v>197</v>
      </c>
      <c r="D182" s="9">
        <v>1.0</v>
      </c>
      <c r="E182" s="9">
        <v>164.0</v>
      </c>
      <c r="F182" s="9">
        <v>213.0</v>
      </c>
      <c r="G182" s="9">
        <v>3.0</v>
      </c>
      <c r="H182" s="9" t="s">
        <v>1465</v>
      </c>
      <c r="I182" s="9">
        <v>28.0</v>
      </c>
      <c r="J182" s="9" t="str">
        <f t="array" ref="J182">LET(
    _xlpm.thresholds, XLOOKUP('2. Результаты'!$D182, Sections!$F$27:$F$47, Sections!$G$27:$I$47),
    XLOOKUP('2. Результаты'!$I182, _xlpm.thresholds, Sections!$G$26:$I$26, "Ниже базового", -1)
)</f>
        <v>Высокий</v>
      </c>
      <c r="K182" s="9">
        <v>18.0</v>
      </c>
      <c r="L182" s="9" t="str">
        <f t="array" ref="L182">LET(
    _xlpm.thresholds, XLOOKUP('2. Результаты'!$D182, Sections!$P$27:$P$47, Sections!$Q$27:$S$47),
    XLOOKUP('2. Результаты'!$K182, _xlpm.thresholds, Sections!$Q$26:$S$26, "Ниже базового", -1)
)</f>
        <v>Высокий</v>
      </c>
      <c r="M182" s="9">
        <v>13.0</v>
      </c>
      <c r="N182" s="9" t="str">
        <f t="array" ref="N182">LET(
    _xlpm.thresholds, XLOOKUP('2. Результаты'!$D182, Sections!$K$27:$K$47, Sections!$L$27:$N$47),
    XLOOKUP('2. Результаты'!$M182, _xlpm.thresholds, Sections!$L$26:$N$26, "Ниже базового", -1)
)</f>
        <v>Базовый</v>
      </c>
      <c r="O182" s="9">
        <v>20.0</v>
      </c>
      <c r="P182" s="9" t="str">
        <f t="array" ref="P182">LET(
    _xlpm.thresholds, XLOOKUP('2. Результаты'!$D182, Sections!$P$3:$P$23, Sections!$Q$3:$S$23),
    XLOOKUP('2. Результаты'!$O182, _xlpm.thresholds, Sections!$Q$2:$S$2, "Ниже базового", -1)
)</f>
        <v>Высокий</v>
      </c>
      <c r="Q182" s="9">
        <v>17.0</v>
      </c>
      <c r="R182" s="9" t="str">
        <f t="array" ref="R182">LET(
    _xlpm.thresholds, XLOOKUP('2. Результаты'!$D182, Sections!$F$3:$F$23, Sections!$G$3:$I$23),
    XLOOKUP('2. Результаты'!$Q182, _xlpm.thresholds, Sections!$G$2:$I$2, "Ниже базового", -1)
)</f>
        <v>Средний</v>
      </c>
      <c r="S182" s="9">
        <v>34.0</v>
      </c>
      <c r="T182" s="9" t="str">
        <f t="array" ref="T182">LET(
    _xlpm.thresholds, XLOOKUP('2. Результаты'!$D182, Sections!$A$3:$A$23, Sections!$B$3:$D$23),
    XLOOKUP('2. Результаты'!$S182, _xlpm.thresholds, Sections!$B$2:$D$2, "Ниже базового", -1)
)</f>
        <v>Средний</v>
      </c>
      <c r="U182" s="9">
        <v>11.0</v>
      </c>
      <c r="V182" s="9" t="str">
        <f t="array" ref="V182">LET(
    _xlpm.thresholds, XLOOKUP('2. Результаты'!$D182, Sections!$A$27:$A$47, Sections!$B$27:$D$47),
    XLOOKUP('2. Результаты'!$U182, _xlpm.thresholds, Sections!$B$26:$D$26, "Ниже базового", -1)
)</f>
        <v>Средний</v>
      </c>
      <c r="W182" s="9">
        <v>23.0</v>
      </c>
      <c r="X182" s="9" t="str">
        <f t="array" ref="X182">LET(
    _xlpm.thresholds, XLOOKUP('2. Результаты'!$D182, Sections!$K$3:$K$23, Sections!$L$3:$N$23),
    XLOOKUP('2. Результаты'!$W182, _xlpm.thresholds, Sections!$L$2:$N$2, "Ниже базового", -1)
)</f>
        <v>Средний</v>
      </c>
    </row>
    <row r="183" ht="15.75" customHeight="1">
      <c r="A183" s="7">
        <v>5.07009748E8</v>
      </c>
      <c r="B183" s="6" t="s">
        <v>162</v>
      </c>
      <c r="C183" s="6" t="s">
        <v>198</v>
      </c>
      <c r="D183" s="9">
        <v>3.0</v>
      </c>
      <c r="E183" s="9">
        <v>129.0</v>
      </c>
      <c r="F183" s="9">
        <v>182.0</v>
      </c>
      <c r="G183" s="9">
        <v>2.0</v>
      </c>
      <c r="H183" s="9" t="s">
        <v>1467</v>
      </c>
      <c r="I183" s="9">
        <v>25.0</v>
      </c>
      <c r="J183" s="9" t="str">
        <f t="array" ref="J183">LET(
    _xlpm.thresholds, XLOOKUP('2. Результаты'!$D183, Sections!$F$27:$F$47, Sections!$G$27:$I$47),
    XLOOKUP('2. Результаты'!$I183, _xlpm.thresholds, Sections!$G$26:$I$26, "Ниже базового", -1)
)</f>
        <v>Средний</v>
      </c>
      <c r="K183" s="9">
        <v>14.0</v>
      </c>
      <c r="L183" s="9" t="str">
        <f t="array" ref="L183">LET(
    _xlpm.thresholds, XLOOKUP('2. Результаты'!$D183, Sections!$P$27:$P$47, Sections!$Q$27:$S$47),
    XLOOKUP('2. Результаты'!$K183, _xlpm.thresholds, Sections!$Q$26:$S$26, "Ниже базового", -1)
)</f>
        <v>Средний</v>
      </c>
      <c r="M183" s="9">
        <v>9.0</v>
      </c>
      <c r="N183" s="9" t="str">
        <f t="array" ref="N183">LET(
    _xlpm.thresholds, XLOOKUP('2. Результаты'!$D183, Sections!$K$27:$K$47, Sections!$L$27:$N$47),
    XLOOKUP('2. Результаты'!$M183, _xlpm.thresholds, Sections!$L$26:$N$26, "Ниже базового", -1)
)</f>
        <v>Базовый</v>
      </c>
      <c r="O183" s="9">
        <v>12.0</v>
      </c>
      <c r="P183" s="9" t="str">
        <f t="array" ref="P183">LET(
    _xlpm.thresholds, XLOOKUP('2. Результаты'!$D183, Sections!$P$3:$P$23, Sections!$Q$3:$S$23),
    XLOOKUP('2. Результаты'!$O183, _xlpm.thresholds, Sections!$Q$2:$S$2, "Ниже базового", -1)
)</f>
        <v>Базовый</v>
      </c>
      <c r="Q183" s="9">
        <v>18.0</v>
      </c>
      <c r="R183" s="9" t="str">
        <f t="array" ref="R183">LET(
    _xlpm.thresholds, XLOOKUP('2. Результаты'!$D183, Sections!$F$3:$F$23, Sections!$G$3:$I$23),
    XLOOKUP('2. Результаты'!$Q183, _xlpm.thresholds, Sections!$G$2:$I$2, "Ниже базового", -1)
)</f>
        <v>Средний</v>
      </c>
      <c r="S183" s="9">
        <v>34.0</v>
      </c>
      <c r="T183" s="9" t="str">
        <f t="array" ref="T183">LET(
    _xlpm.thresholds, XLOOKUP('2. Результаты'!$D183, Sections!$A$3:$A$23, Sections!$B$3:$D$23),
    XLOOKUP('2. Результаты'!$S183, _xlpm.thresholds, Sections!$B$2:$D$2, "Ниже базового", -1)
)</f>
        <v>Высокий</v>
      </c>
      <c r="U183" s="9">
        <v>0.0</v>
      </c>
      <c r="V183" s="9" t="str">
        <f t="array" ref="V183">LET(
    _xlpm.thresholds, XLOOKUP('2. Результаты'!$D183, Sections!$A$27:$A$47, Sections!$B$27:$D$47),
    XLOOKUP('2. Результаты'!$U183, _xlpm.thresholds, Sections!$B$26:$D$26, "Ниже базового", -1)
)</f>
        <v>Базовый</v>
      </c>
      <c r="W183" s="9">
        <v>17.0</v>
      </c>
      <c r="X183" s="9" t="str">
        <f t="array" ref="X183">LET(
    _xlpm.thresholds, XLOOKUP('2. Результаты'!$D183, Sections!$K$3:$K$23, Sections!$L$3:$N$23),
    XLOOKUP('2. Результаты'!$W183, _xlpm.thresholds, Sections!$L$2:$N$2, "Ниже базового", -1)
)</f>
        <v>Средний</v>
      </c>
    </row>
    <row r="184" ht="15.75" customHeight="1">
      <c r="A184" s="7">
        <v>5.08008835E8</v>
      </c>
      <c r="B184" s="6" t="s">
        <v>396</v>
      </c>
      <c r="C184" s="6" t="s">
        <v>397</v>
      </c>
      <c r="D184" s="9">
        <v>1.0</v>
      </c>
      <c r="E184" s="9">
        <v>161.0</v>
      </c>
      <c r="F184" s="9">
        <v>213.0</v>
      </c>
      <c r="G184" s="9">
        <v>3.0</v>
      </c>
      <c r="H184" s="9" t="s">
        <v>1465</v>
      </c>
      <c r="I184" s="9">
        <v>25.0</v>
      </c>
      <c r="J184" s="9" t="str">
        <f t="array" ref="J184">LET(
    _xlpm.thresholds, XLOOKUP('2. Результаты'!$D184, Sections!$F$27:$F$47, Sections!$G$27:$I$47),
    XLOOKUP('2. Результаты'!$I184, _xlpm.thresholds, Sections!$G$26:$I$26, "Ниже базового", -1)
)</f>
        <v>Средний</v>
      </c>
      <c r="K184" s="9">
        <v>18.0</v>
      </c>
      <c r="L184" s="9" t="str">
        <f t="array" ref="L184">LET(
    _xlpm.thresholds, XLOOKUP('2. Результаты'!$D184, Sections!$P$27:$P$47, Sections!$Q$27:$S$47),
    XLOOKUP('2. Результаты'!$K184, _xlpm.thresholds, Sections!$Q$26:$S$26, "Ниже базового", -1)
)</f>
        <v>Высокий</v>
      </c>
      <c r="M184" s="9">
        <v>16.0</v>
      </c>
      <c r="N184" s="9" t="str">
        <f t="array" ref="N184">LET(
    _xlpm.thresholds, XLOOKUP('2. Результаты'!$D184, Sections!$K$27:$K$47, Sections!$L$27:$N$47),
    XLOOKUP('2. Результаты'!$M184, _xlpm.thresholds, Sections!$L$26:$N$26, "Ниже базового", -1)
)</f>
        <v>Средний</v>
      </c>
      <c r="O184" s="9">
        <v>17.0</v>
      </c>
      <c r="P184" s="9" t="str">
        <f t="array" ref="P184">LET(
    _xlpm.thresholds, XLOOKUP('2. Результаты'!$D184, Sections!$P$3:$P$23, Sections!$Q$3:$S$23),
    XLOOKUP('2. Результаты'!$O184, _xlpm.thresholds, Sections!$Q$2:$S$2, "Ниже базового", -1)
)</f>
        <v>Средний</v>
      </c>
      <c r="Q184" s="9">
        <v>16.0</v>
      </c>
      <c r="R184" s="9" t="str">
        <f t="array" ref="R184">LET(
    _xlpm.thresholds, XLOOKUP('2. Результаты'!$D184, Sections!$F$3:$F$23, Sections!$G$3:$I$23),
    XLOOKUP('2. Результаты'!$Q184, _xlpm.thresholds, Sections!$G$2:$I$2, "Ниже базового", -1)
)</f>
        <v>Средний</v>
      </c>
      <c r="S184" s="9">
        <v>41.0</v>
      </c>
      <c r="T184" s="9" t="str">
        <f t="array" ref="T184">LET(
    _xlpm.thresholds, XLOOKUP('2. Результаты'!$D184, Sections!$A$3:$A$23, Sections!$B$3:$D$23),
    XLOOKUP('2. Результаты'!$S184, _xlpm.thresholds, Sections!$B$2:$D$2, "Ниже базового", -1)
)</f>
        <v>Высокий</v>
      </c>
      <c r="U184" s="9">
        <v>11.0</v>
      </c>
      <c r="V184" s="9" t="str">
        <f t="array" ref="V184">LET(
    _xlpm.thresholds, XLOOKUP('2. Результаты'!$D184, Sections!$A$27:$A$47, Sections!$B$27:$D$47),
    XLOOKUP('2. Результаты'!$U184, _xlpm.thresholds, Sections!$B$26:$D$26, "Ниже базового", -1)
)</f>
        <v>Средний</v>
      </c>
      <c r="W184" s="9">
        <v>17.0</v>
      </c>
      <c r="X184" s="9" t="str">
        <f t="array" ref="X184">LET(
    _xlpm.thresholds, XLOOKUP('2. Результаты'!$D184, Sections!$K$3:$K$23, Sections!$L$3:$N$23),
    XLOOKUP('2. Результаты'!$W184, _xlpm.thresholds, Sections!$L$2:$N$2, "Ниже базового", -1)
)</f>
        <v>Средний</v>
      </c>
    </row>
    <row r="185" ht="15.75" customHeight="1">
      <c r="A185" s="7">
        <v>5.08008539E8</v>
      </c>
      <c r="B185" s="6" t="s">
        <v>396</v>
      </c>
      <c r="C185" s="6" t="s">
        <v>399</v>
      </c>
      <c r="D185" s="9">
        <v>1.0</v>
      </c>
      <c r="E185" s="9">
        <v>158.0</v>
      </c>
      <c r="F185" s="9">
        <v>213.0</v>
      </c>
      <c r="G185" s="9">
        <v>3.0</v>
      </c>
      <c r="H185" s="9" t="s">
        <v>1465</v>
      </c>
      <c r="I185" s="9">
        <v>27.0</v>
      </c>
      <c r="J185" s="9" t="str">
        <f t="array" ref="J185">LET(
    _xlpm.thresholds, XLOOKUP('2. Результаты'!$D185, Sections!$F$27:$F$47, Sections!$G$27:$I$47),
    XLOOKUP('2. Результаты'!$I185, _xlpm.thresholds, Sections!$G$26:$I$26, "Ниже базового", -1)
)</f>
        <v>Высокий</v>
      </c>
      <c r="K185" s="9">
        <v>18.0</v>
      </c>
      <c r="L185" s="9" t="str">
        <f t="array" ref="L185">LET(
    _xlpm.thresholds, XLOOKUP('2. Результаты'!$D185, Sections!$P$27:$P$47, Sections!$Q$27:$S$47),
    XLOOKUP('2. Результаты'!$K185, _xlpm.thresholds, Sections!$Q$26:$S$26, "Ниже базового", -1)
)</f>
        <v>Высокий</v>
      </c>
      <c r="M185" s="9">
        <v>14.0</v>
      </c>
      <c r="N185" s="9" t="str">
        <f t="array" ref="N185">LET(
    _xlpm.thresholds, XLOOKUP('2. Результаты'!$D185, Sections!$K$27:$K$47, Sections!$L$27:$N$47),
    XLOOKUP('2. Результаты'!$M185, _xlpm.thresholds, Sections!$L$26:$N$26, "Ниже базового", -1)
)</f>
        <v>Средний</v>
      </c>
      <c r="O185" s="9">
        <v>19.0</v>
      </c>
      <c r="P185" s="9" t="str">
        <f t="array" ref="P185">LET(
    _xlpm.thresholds, XLOOKUP('2. Результаты'!$D185, Sections!$P$3:$P$23, Sections!$Q$3:$S$23),
    XLOOKUP('2. Результаты'!$O185, _xlpm.thresholds, Sections!$Q$2:$S$2, "Ниже базового", -1)
)</f>
        <v>Средний</v>
      </c>
      <c r="Q185" s="9">
        <v>13.0</v>
      </c>
      <c r="R185" s="9" t="str">
        <f t="array" ref="R185">LET(
    _xlpm.thresholds, XLOOKUP('2. Результаты'!$D185, Sections!$F$3:$F$23, Sections!$G$3:$I$23),
    XLOOKUP('2. Результаты'!$Q185, _xlpm.thresholds, Sections!$G$2:$I$2, "Ниже базового", -1)
)</f>
        <v>Средний</v>
      </c>
      <c r="S185" s="9">
        <v>34.0</v>
      </c>
      <c r="T185" s="9" t="str">
        <f t="array" ref="T185">LET(
    _xlpm.thresholds, XLOOKUP('2. Результаты'!$D185, Sections!$A$3:$A$23, Sections!$B$3:$D$23),
    XLOOKUP('2. Результаты'!$S185, _xlpm.thresholds, Sections!$B$2:$D$2, "Ниже базового", -1)
)</f>
        <v>Средний</v>
      </c>
      <c r="U185" s="9">
        <v>14.0</v>
      </c>
      <c r="V185" s="9" t="str">
        <f t="array" ref="V185">LET(
    _xlpm.thresholds, XLOOKUP('2. Результаты'!$D185, Sections!$A$27:$A$47, Sections!$B$27:$D$47),
    XLOOKUP('2. Результаты'!$U185, _xlpm.thresholds, Sections!$B$26:$D$26, "Ниже базового", -1)
)</f>
        <v>Высокий</v>
      </c>
      <c r="W185" s="9">
        <v>19.0</v>
      </c>
      <c r="X185" s="9" t="str">
        <f t="array" ref="X185">LET(
    _xlpm.thresholds, XLOOKUP('2. Результаты'!$D185, Sections!$K$3:$K$23, Sections!$L$3:$N$23),
    XLOOKUP('2. Результаты'!$W185, _xlpm.thresholds, Sections!$L$2:$N$2, "Ниже базового", -1)
)</f>
        <v>Средний</v>
      </c>
    </row>
    <row r="186" ht="15.75" customHeight="1">
      <c r="A186" s="7">
        <v>5.08008458E8</v>
      </c>
      <c r="B186" s="6" t="s">
        <v>396</v>
      </c>
      <c r="C186" s="6" t="s">
        <v>398</v>
      </c>
      <c r="D186" s="9">
        <v>1.0</v>
      </c>
      <c r="E186" s="9">
        <v>173.0</v>
      </c>
      <c r="F186" s="9">
        <v>213.0</v>
      </c>
      <c r="G186" s="9">
        <v>3.0</v>
      </c>
      <c r="H186" s="9" t="s">
        <v>1465</v>
      </c>
      <c r="I186" s="9">
        <v>24.0</v>
      </c>
      <c r="J186" s="9" t="str">
        <f t="array" ref="J186">LET(
    _xlpm.thresholds, XLOOKUP('2. Результаты'!$D186, Sections!$F$27:$F$47, Sections!$G$27:$I$47),
    XLOOKUP('2. Результаты'!$I186, _xlpm.thresholds, Sections!$G$26:$I$26, "Ниже базового", -1)
)</f>
        <v>Средний</v>
      </c>
      <c r="K186" s="9">
        <v>21.0</v>
      </c>
      <c r="L186" s="9" t="str">
        <f t="array" ref="L186">LET(
    _xlpm.thresholds, XLOOKUP('2. Результаты'!$D186, Sections!$P$27:$P$47, Sections!$Q$27:$S$47),
    XLOOKUP('2. Результаты'!$K186, _xlpm.thresholds, Sections!$Q$26:$S$26, "Ниже базового", -1)
)</f>
        <v>Высокий</v>
      </c>
      <c r="M186" s="9">
        <v>18.0</v>
      </c>
      <c r="N186" s="9" t="str">
        <f t="array" ref="N186">LET(
    _xlpm.thresholds, XLOOKUP('2. Результаты'!$D186, Sections!$K$27:$K$47, Sections!$L$27:$N$47),
    XLOOKUP('2. Результаты'!$M186, _xlpm.thresholds, Sections!$L$26:$N$26, "Ниже базового", -1)
)</f>
        <v>Высокий</v>
      </c>
      <c r="O186" s="9">
        <v>17.0</v>
      </c>
      <c r="P186" s="9" t="str">
        <f t="array" ref="P186">LET(
    _xlpm.thresholds, XLOOKUP('2. Результаты'!$D186, Sections!$P$3:$P$23, Sections!$Q$3:$S$23),
    XLOOKUP('2. Результаты'!$O186, _xlpm.thresholds, Sections!$Q$2:$S$2, "Ниже базового", -1)
)</f>
        <v>Средний</v>
      </c>
      <c r="Q186" s="9">
        <v>18.0</v>
      </c>
      <c r="R186" s="9" t="str">
        <f t="array" ref="R186">LET(
    _xlpm.thresholds, XLOOKUP('2. Результаты'!$D186, Sections!$F$3:$F$23, Sections!$G$3:$I$23),
    XLOOKUP('2. Результаты'!$Q186, _xlpm.thresholds, Sections!$G$2:$I$2, "Ниже базового", -1)
)</f>
        <v>Средний</v>
      </c>
      <c r="S186" s="9">
        <v>41.0</v>
      </c>
      <c r="T186" s="9" t="str">
        <f t="array" ref="T186">LET(
    _xlpm.thresholds, XLOOKUP('2. Результаты'!$D186, Sections!$A$3:$A$23, Sections!$B$3:$D$23),
    XLOOKUP('2. Результаты'!$S186, _xlpm.thresholds, Sections!$B$2:$D$2, "Ниже базового", -1)
)</f>
        <v>Высокий</v>
      </c>
      <c r="U186" s="9">
        <v>12.0</v>
      </c>
      <c r="V186" s="9" t="str">
        <f t="array" ref="V186">LET(
    _xlpm.thresholds, XLOOKUP('2. Результаты'!$D186, Sections!$A$27:$A$47, Sections!$B$27:$D$47),
    XLOOKUP('2. Результаты'!$U186, _xlpm.thresholds, Sections!$B$26:$D$26, "Ниже базового", -1)
)</f>
        <v>Высокий</v>
      </c>
      <c r="W186" s="9">
        <v>22.0</v>
      </c>
      <c r="X186" s="9" t="str">
        <f t="array" ref="X186">LET(
    _xlpm.thresholds, XLOOKUP('2. Результаты'!$D186, Sections!$K$3:$K$23, Sections!$L$3:$N$23),
    XLOOKUP('2. Результаты'!$W186, _xlpm.thresholds, Sections!$L$2:$N$2, "Ниже базового", -1)
)</f>
        <v>Средний</v>
      </c>
    </row>
    <row r="187" ht="15.75" customHeight="1">
      <c r="A187" s="7">
        <v>5.0800564E8</v>
      </c>
      <c r="B187" s="6" t="s">
        <v>396</v>
      </c>
      <c r="C187" s="6" t="s">
        <v>400</v>
      </c>
      <c r="D187" s="9">
        <v>1.0</v>
      </c>
      <c r="E187" s="9">
        <v>178.0</v>
      </c>
      <c r="F187" s="9">
        <v>213.0</v>
      </c>
      <c r="G187" s="9">
        <v>4.0</v>
      </c>
      <c r="H187" s="9" t="s">
        <v>1466</v>
      </c>
      <c r="I187" s="9">
        <v>25.0</v>
      </c>
      <c r="J187" s="9" t="str">
        <f t="array" ref="J187">LET(
    _xlpm.thresholds, XLOOKUP('2. Результаты'!$D187, Sections!$F$27:$F$47, Sections!$G$27:$I$47),
    XLOOKUP('2. Результаты'!$I187, _xlpm.thresholds, Sections!$G$26:$I$26, "Ниже базового", -1)
)</f>
        <v>Средний</v>
      </c>
      <c r="K187" s="9">
        <v>20.0</v>
      </c>
      <c r="L187" s="9" t="str">
        <f t="array" ref="L187">LET(
    _xlpm.thresholds, XLOOKUP('2. Результаты'!$D187, Sections!$P$27:$P$47, Sections!$Q$27:$S$47),
    XLOOKUP('2. Результаты'!$K187, _xlpm.thresholds, Sections!$Q$26:$S$26, "Ниже базового", -1)
)</f>
        <v>Высокий</v>
      </c>
      <c r="M187" s="9">
        <v>15.0</v>
      </c>
      <c r="N187" s="9" t="str">
        <f t="array" ref="N187">LET(
    _xlpm.thresholds, XLOOKUP('2. Результаты'!$D187, Sections!$K$27:$K$47, Sections!$L$27:$N$47),
    XLOOKUP('2. Результаты'!$M187, _xlpm.thresholds, Sections!$L$26:$N$26, "Ниже базового", -1)
)</f>
        <v>Средний</v>
      </c>
      <c r="O187" s="9">
        <v>19.0</v>
      </c>
      <c r="P187" s="9" t="str">
        <f t="array" ref="P187">LET(
    _xlpm.thresholds, XLOOKUP('2. Результаты'!$D187, Sections!$P$3:$P$23, Sections!$Q$3:$S$23),
    XLOOKUP('2. Результаты'!$O187, _xlpm.thresholds, Sections!$Q$2:$S$2, "Ниже базового", -1)
)</f>
        <v>Средний</v>
      </c>
      <c r="Q187" s="9">
        <v>17.0</v>
      </c>
      <c r="R187" s="9" t="str">
        <f t="array" ref="R187">LET(
    _xlpm.thresholds, XLOOKUP('2. Результаты'!$D187, Sections!$F$3:$F$23, Sections!$G$3:$I$23),
    XLOOKUP('2. Результаты'!$Q187, _xlpm.thresholds, Sections!$G$2:$I$2, "Ниже базового", -1)
)</f>
        <v>Средний</v>
      </c>
      <c r="S187" s="9">
        <v>43.0</v>
      </c>
      <c r="T187" s="9" t="str">
        <f t="array" ref="T187">LET(
    _xlpm.thresholds, XLOOKUP('2. Результаты'!$D187, Sections!$A$3:$A$23, Sections!$B$3:$D$23),
    XLOOKUP('2. Результаты'!$S187, _xlpm.thresholds, Sections!$B$2:$D$2, "Ниже базового", -1)
)</f>
        <v>Высокий</v>
      </c>
      <c r="U187" s="9">
        <v>13.0</v>
      </c>
      <c r="V187" s="9" t="str">
        <f t="array" ref="V187">LET(
    _xlpm.thresholds, XLOOKUP('2. Результаты'!$D187, Sections!$A$27:$A$47, Sections!$B$27:$D$47),
    XLOOKUP('2. Результаты'!$U187, _xlpm.thresholds, Sections!$B$26:$D$26, "Ниже базового", -1)
)</f>
        <v>Высокий</v>
      </c>
      <c r="W187" s="9">
        <v>26.0</v>
      </c>
      <c r="X187" s="9" t="str">
        <f t="array" ref="X187">LET(
    _xlpm.thresholds, XLOOKUP('2. Результаты'!$D187, Sections!$K$3:$K$23, Sections!$L$3:$N$23),
    XLOOKUP('2. Результаты'!$W187, _xlpm.thresholds, Sections!$L$2:$N$2, "Ниже базового", -1)
)</f>
        <v>Высокий</v>
      </c>
    </row>
    <row r="188" ht="15.75" customHeight="1">
      <c r="A188" s="7">
        <v>5.0800998E8</v>
      </c>
      <c r="B188" s="6" t="s">
        <v>396</v>
      </c>
      <c r="C188" s="6" t="s">
        <v>401</v>
      </c>
      <c r="D188" s="9">
        <v>2.0</v>
      </c>
      <c r="E188" s="9">
        <v>143.0</v>
      </c>
      <c r="F188" s="9">
        <v>197.0</v>
      </c>
      <c r="G188" s="9">
        <v>3.0</v>
      </c>
      <c r="H188" s="9" t="s">
        <v>1465</v>
      </c>
      <c r="I188" s="9">
        <v>25.0</v>
      </c>
      <c r="J188" s="9" t="str">
        <f t="array" ref="J188">LET(
    _xlpm.thresholds, XLOOKUP('2. Результаты'!$D188, Sections!$F$27:$F$47, Sections!$G$27:$I$47),
    XLOOKUP('2. Результаты'!$I188, _xlpm.thresholds, Sections!$G$26:$I$26, "Ниже базового", -1)
)</f>
        <v>Средний</v>
      </c>
      <c r="K188" s="9">
        <v>20.0</v>
      </c>
      <c r="L188" s="9" t="str">
        <f t="array" ref="L188">LET(
    _xlpm.thresholds, XLOOKUP('2. Результаты'!$D188, Sections!$P$27:$P$47, Sections!$Q$27:$S$47),
    XLOOKUP('2. Результаты'!$K188, _xlpm.thresholds, Sections!$Q$26:$S$26, "Ниже базового", -1)
)</f>
        <v>Высокий</v>
      </c>
      <c r="M188" s="9">
        <v>14.0</v>
      </c>
      <c r="N188" s="9" t="str">
        <f t="array" ref="N188">LET(
    _xlpm.thresholds, XLOOKUP('2. Результаты'!$D188, Sections!$K$27:$K$47, Sections!$L$27:$N$47),
    XLOOKUP('2. Результаты'!$M188, _xlpm.thresholds, Sections!$L$26:$N$26, "Ниже базового", -1)
)</f>
        <v>Средний</v>
      </c>
      <c r="O188" s="9">
        <v>17.0</v>
      </c>
      <c r="P188" s="9" t="str">
        <f t="array" ref="P188">LET(
    _xlpm.thresholds, XLOOKUP('2. Результаты'!$D188, Sections!$P$3:$P$23, Sections!$Q$3:$S$23),
    XLOOKUP('2. Результаты'!$O188, _xlpm.thresholds, Sections!$Q$2:$S$2, "Ниже базового", -1)
)</f>
        <v>Средний</v>
      </c>
      <c r="Q188" s="9">
        <v>14.0</v>
      </c>
      <c r="R188" s="9" t="str">
        <f t="array" ref="R188">LET(
    _xlpm.thresholds, XLOOKUP('2. Результаты'!$D188, Sections!$F$3:$F$23, Sections!$G$3:$I$23),
    XLOOKUP('2. Результаты'!$Q188, _xlpm.thresholds, Sections!$G$2:$I$2, "Ниже базового", -1)
)</f>
        <v>Средний</v>
      </c>
      <c r="S188" s="9">
        <v>23.0</v>
      </c>
      <c r="T188" s="9" t="str">
        <f t="array" ref="T188">LET(
    _xlpm.thresholds, XLOOKUP('2. Результаты'!$D188, Sections!$A$3:$A$23, Sections!$B$3:$D$23),
    XLOOKUP('2. Результаты'!$S188, _xlpm.thresholds, Sections!$B$2:$D$2, "Ниже базового", -1)
)</f>
        <v>Средний</v>
      </c>
      <c r="U188" s="9">
        <v>11.0</v>
      </c>
      <c r="V188" s="9" t="str">
        <f t="array" ref="V188">LET(
    _xlpm.thresholds, XLOOKUP('2. Результаты'!$D188, Sections!$A$27:$A$47, Sections!$B$27:$D$47),
    XLOOKUP('2. Результаты'!$U188, _xlpm.thresholds, Sections!$B$26:$D$26, "Ниже базового", -1)
)</f>
        <v>Средний</v>
      </c>
      <c r="W188" s="9">
        <v>19.0</v>
      </c>
      <c r="X188" s="9" t="str">
        <f t="array" ref="X188">LET(
    _xlpm.thresholds, XLOOKUP('2. Результаты'!$D188, Sections!$K$3:$K$23, Sections!$L$3:$N$23),
    XLOOKUP('2. Результаты'!$W188, _xlpm.thresholds, Sections!$L$2:$N$2, "Ниже базового", -1)
)</f>
        <v>Средний</v>
      </c>
    </row>
    <row r="189" ht="15.75" customHeight="1">
      <c r="A189" s="7">
        <v>5.08008828E8</v>
      </c>
      <c r="B189" s="6" t="s">
        <v>396</v>
      </c>
      <c r="C189" s="6" t="s">
        <v>402</v>
      </c>
      <c r="D189" s="9">
        <v>6.0</v>
      </c>
      <c r="E189" s="9">
        <v>146.0</v>
      </c>
      <c r="F189" s="9">
        <v>192.0</v>
      </c>
      <c r="G189" s="9">
        <v>3.0</v>
      </c>
      <c r="H189" s="9" t="s">
        <v>1465</v>
      </c>
      <c r="I189" s="9">
        <v>23.0</v>
      </c>
      <c r="J189" s="9" t="str">
        <f t="array" ref="J189">LET(
    _xlpm.thresholds, XLOOKUP('2. Результаты'!$D189, Sections!$F$27:$F$47, Sections!$G$27:$I$47),
    XLOOKUP('2. Результаты'!$I189, _xlpm.thresholds, Sections!$G$26:$I$26, "Ниже базового", -1)
)</f>
        <v>Средний</v>
      </c>
      <c r="K189" s="9">
        <v>20.0</v>
      </c>
      <c r="L189" s="9" t="str">
        <f t="array" ref="L189">LET(
    _xlpm.thresholds, XLOOKUP('2. Результаты'!$D189, Sections!$P$27:$P$47, Sections!$Q$27:$S$47),
    XLOOKUP('2. Результаты'!$K189, _xlpm.thresholds, Sections!$Q$26:$S$26, "Ниже базового", -1)
)</f>
        <v>Высокий</v>
      </c>
      <c r="M189" s="9">
        <v>14.0</v>
      </c>
      <c r="N189" s="9" t="str">
        <f t="array" ref="N189">LET(
    _xlpm.thresholds, XLOOKUP('2. Результаты'!$D189, Sections!$K$27:$K$47, Sections!$L$27:$N$47),
    XLOOKUP('2. Результаты'!$M189, _xlpm.thresholds, Sections!$L$26:$N$26, "Ниже базового", -1)
)</f>
        <v>Средний</v>
      </c>
      <c r="O189" s="9">
        <v>20.0</v>
      </c>
      <c r="P189" s="9" t="str">
        <f t="array" ref="P189">LET(
    _xlpm.thresholds, XLOOKUP('2. Результаты'!$D189, Sections!$P$3:$P$23, Sections!$Q$3:$S$23),
    XLOOKUP('2. Результаты'!$O189, _xlpm.thresholds, Sections!$Q$2:$S$2, "Ниже базового", -1)
)</f>
        <v>Высокий</v>
      </c>
      <c r="Q189" s="9">
        <v>16.0</v>
      </c>
      <c r="R189" s="9" t="str">
        <f t="array" ref="R189">LET(
    _xlpm.thresholds, XLOOKUP('2. Результаты'!$D189, Sections!$F$3:$F$23, Sections!$G$3:$I$23),
    XLOOKUP('2. Результаты'!$Q189, _xlpm.thresholds, Sections!$G$2:$I$2, "Ниже базового", -1)
)</f>
        <v>Средний</v>
      </c>
      <c r="S189" s="9">
        <v>22.0</v>
      </c>
      <c r="T189" s="9" t="str">
        <f t="array" ref="T189">LET(
    _xlpm.thresholds, XLOOKUP('2. Результаты'!$D189, Sections!$A$3:$A$23, Sections!$B$3:$D$23),
    XLOOKUP('2. Результаты'!$S189, _xlpm.thresholds, Sections!$B$2:$D$2, "Ниже базового", -1)
)</f>
        <v>Базовый</v>
      </c>
      <c r="U189" s="9">
        <v>8.0</v>
      </c>
      <c r="V189" s="9" t="str">
        <f t="array" ref="V189">LET(
    _xlpm.thresholds, XLOOKUP('2. Результаты'!$D189, Sections!$A$27:$A$47, Sections!$B$27:$D$47),
    XLOOKUP('2. Результаты'!$U189, _xlpm.thresholds, Sections!$B$26:$D$26, "Ниже базового", -1)
)</f>
        <v>Средний</v>
      </c>
      <c r="W189" s="9">
        <v>23.0</v>
      </c>
      <c r="X189" s="9" t="str">
        <f t="array" ref="X189">LET(
    _xlpm.thresholds, XLOOKUP('2. Результаты'!$D189, Sections!$K$3:$K$23, Sections!$L$3:$N$23),
    XLOOKUP('2. Результаты'!$W189, _xlpm.thresholds, Sections!$L$2:$N$2, "Ниже базового", -1)
)</f>
        <v>Средний</v>
      </c>
    </row>
    <row r="190" ht="15.75" customHeight="1">
      <c r="A190" s="7">
        <v>5.0800925E8</v>
      </c>
      <c r="B190" s="6" t="s">
        <v>396</v>
      </c>
      <c r="C190" s="6" t="s">
        <v>403</v>
      </c>
      <c r="D190" s="9">
        <v>1.0</v>
      </c>
      <c r="E190" s="9">
        <v>154.0</v>
      </c>
      <c r="F190" s="9">
        <v>213.0</v>
      </c>
      <c r="G190" s="9">
        <v>3.0</v>
      </c>
      <c r="H190" s="9" t="s">
        <v>1465</v>
      </c>
      <c r="I190" s="9">
        <v>25.0</v>
      </c>
      <c r="J190" s="9" t="str">
        <f t="array" ref="J190">LET(
    _xlpm.thresholds, XLOOKUP('2. Результаты'!$D190, Sections!$F$27:$F$47, Sections!$G$27:$I$47),
    XLOOKUP('2. Результаты'!$I190, _xlpm.thresholds, Sections!$G$26:$I$26, "Ниже базового", -1)
)</f>
        <v>Средний</v>
      </c>
      <c r="K190" s="9">
        <v>17.0</v>
      </c>
      <c r="L190" s="9" t="str">
        <f t="array" ref="L190">LET(
    _xlpm.thresholds, XLOOKUP('2. Результаты'!$D190, Sections!$P$27:$P$47, Sections!$Q$27:$S$47),
    XLOOKUP('2. Результаты'!$K190, _xlpm.thresholds, Sections!$Q$26:$S$26, "Ниже базового", -1)
)</f>
        <v>Высокий</v>
      </c>
      <c r="M190" s="9">
        <v>17.0</v>
      </c>
      <c r="N190" s="9" t="str">
        <f t="array" ref="N190">LET(
    _xlpm.thresholds, XLOOKUP('2. Результаты'!$D190, Sections!$K$27:$K$47, Sections!$L$27:$N$47),
    XLOOKUP('2. Результаты'!$M190, _xlpm.thresholds, Sections!$L$26:$N$26, "Ниже базового", -1)
)</f>
        <v>Высокий</v>
      </c>
      <c r="O190" s="9">
        <v>18.0</v>
      </c>
      <c r="P190" s="9" t="str">
        <f t="array" ref="P190">LET(
    _xlpm.thresholds, XLOOKUP('2. Результаты'!$D190, Sections!$P$3:$P$23, Sections!$Q$3:$S$23),
    XLOOKUP('2. Результаты'!$O190, _xlpm.thresholds, Sections!$Q$2:$S$2, "Ниже базового", -1)
)</f>
        <v>Средний</v>
      </c>
      <c r="Q190" s="9">
        <v>16.0</v>
      </c>
      <c r="R190" s="9" t="str">
        <f t="array" ref="R190">LET(
    _xlpm.thresholds, XLOOKUP('2. Результаты'!$D190, Sections!$F$3:$F$23, Sections!$G$3:$I$23),
    XLOOKUP('2. Результаты'!$Q190, _xlpm.thresholds, Sections!$G$2:$I$2, "Ниже базового", -1)
)</f>
        <v>Средний</v>
      </c>
      <c r="S190" s="9">
        <v>30.0</v>
      </c>
      <c r="T190" s="9" t="str">
        <f t="array" ref="T190">LET(
    _xlpm.thresholds, XLOOKUP('2. Результаты'!$D190, Sections!$A$3:$A$23, Sections!$B$3:$D$23),
    XLOOKUP('2. Результаты'!$S190, _xlpm.thresholds, Sections!$B$2:$D$2, "Ниже базового", -1)
)</f>
        <v>Средний</v>
      </c>
      <c r="U190" s="9">
        <v>10.0</v>
      </c>
      <c r="V190" s="9" t="str">
        <f t="array" ref="V190">LET(
    _xlpm.thresholds, XLOOKUP('2. Результаты'!$D190, Sections!$A$27:$A$47, Sections!$B$27:$D$47),
    XLOOKUP('2. Результаты'!$U190, _xlpm.thresholds, Sections!$B$26:$D$26, "Ниже базового", -1)
)</f>
        <v>Средний</v>
      </c>
      <c r="W190" s="9">
        <v>21.0</v>
      </c>
      <c r="X190" s="9" t="str">
        <f t="array" ref="X190">LET(
    _xlpm.thresholds, XLOOKUP('2. Результаты'!$D190, Sections!$K$3:$K$23, Sections!$L$3:$N$23),
    XLOOKUP('2. Результаты'!$W190, _xlpm.thresholds, Sections!$L$2:$N$2, "Ниже базового", -1)
)</f>
        <v>Средний</v>
      </c>
    </row>
    <row r="191" ht="15.75" customHeight="1">
      <c r="A191" s="7">
        <v>5.08008507E8</v>
      </c>
      <c r="B191" s="6" t="s">
        <v>396</v>
      </c>
      <c r="C191" s="6" t="s">
        <v>404</v>
      </c>
      <c r="D191" s="9">
        <v>6.0</v>
      </c>
      <c r="E191" s="9">
        <v>114.0</v>
      </c>
      <c r="F191" s="9">
        <v>192.0</v>
      </c>
      <c r="G191" s="9">
        <v>2.0</v>
      </c>
      <c r="H191" s="9" t="s">
        <v>1467</v>
      </c>
      <c r="I191" s="9">
        <v>14.0</v>
      </c>
      <c r="J191" s="9" t="str">
        <f t="array" ref="J191">LET(
    _xlpm.thresholds, XLOOKUP('2. Результаты'!$D191, Sections!$F$27:$F$47, Sections!$G$27:$I$47),
    XLOOKUP('2. Результаты'!$I191, _xlpm.thresholds, Sections!$G$26:$I$26, "Ниже базового", -1)
)</f>
        <v>Базовый</v>
      </c>
      <c r="K191" s="9">
        <v>16.0</v>
      </c>
      <c r="L191" s="9" t="str">
        <f t="array" ref="L191">LET(
    _xlpm.thresholds, XLOOKUP('2. Результаты'!$D191, Sections!$P$27:$P$47, Sections!$Q$27:$S$47),
    XLOOKUP('2. Результаты'!$K191, _xlpm.thresholds, Sections!$Q$26:$S$26, "Ниже базового", -1)
)</f>
        <v>Высокий</v>
      </c>
      <c r="M191" s="9">
        <v>10.0</v>
      </c>
      <c r="N191" s="9" t="str">
        <f t="array" ref="N191">LET(
    _xlpm.thresholds, XLOOKUP('2. Результаты'!$D191, Sections!$K$27:$K$47, Sections!$L$27:$N$47),
    XLOOKUP('2. Результаты'!$M191, _xlpm.thresholds, Sections!$L$26:$N$26, "Ниже базового", -1)
)</f>
        <v>Базовый</v>
      </c>
      <c r="O191" s="9">
        <v>19.0</v>
      </c>
      <c r="P191" s="9" t="str">
        <f t="array" ref="P191">LET(
    _xlpm.thresholds, XLOOKUP('2. Результаты'!$D191, Sections!$P$3:$P$23, Sections!$Q$3:$S$23),
    XLOOKUP('2. Результаты'!$O191, _xlpm.thresholds, Sections!$Q$2:$S$2, "Ниже базового", -1)
)</f>
        <v>Средний</v>
      </c>
      <c r="Q191" s="9">
        <v>13.0</v>
      </c>
      <c r="R191" s="9" t="str">
        <f t="array" ref="R191">LET(
    _xlpm.thresholds, XLOOKUP('2. Результаты'!$D191, Sections!$F$3:$F$23, Sections!$G$3:$I$23),
    XLOOKUP('2. Результаты'!$Q191, _xlpm.thresholds, Sections!$G$2:$I$2, "Ниже базового", -1)
)</f>
        <v>Средний</v>
      </c>
      <c r="S191" s="9">
        <v>19.0</v>
      </c>
      <c r="T191" s="9" t="str">
        <f t="array" ref="T191">LET(
    _xlpm.thresholds, XLOOKUP('2. Результаты'!$D191, Sections!$A$3:$A$23, Sections!$B$3:$D$23),
    XLOOKUP('2. Результаты'!$S191, _xlpm.thresholds, Sections!$B$2:$D$2, "Ниже базового", -1)
)</f>
        <v>Базовый</v>
      </c>
      <c r="U191" s="9">
        <v>9.0</v>
      </c>
      <c r="V191" s="9" t="str">
        <f t="array" ref="V191">LET(
    _xlpm.thresholds, XLOOKUP('2. Результаты'!$D191, Sections!$A$27:$A$47, Sections!$B$27:$D$47),
    XLOOKUP('2. Результаты'!$U191, _xlpm.thresholds, Sections!$B$26:$D$26, "Ниже базового", -1)
)</f>
        <v>Средний</v>
      </c>
      <c r="W191" s="9">
        <v>14.0</v>
      </c>
      <c r="X191" s="9" t="str">
        <f t="array" ref="X191">LET(
    _xlpm.thresholds, XLOOKUP('2. Результаты'!$D191, Sections!$K$3:$K$23, Sections!$L$3:$N$23),
    XLOOKUP('2. Результаты'!$W191, _xlpm.thresholds, Sections!$L$2:$N$2, "Ниже базового", -1)
)</f>
        <v>Базовый</v>
      </c>
    </row>
    <row r="192" ht="15.75" customHeight="1">
      <c r="A192" s="7">
        <v>5.08008585E8</v>
      </c>
      <c r="B192" s="6" t="s">
        <v>396</v>
      </c>
      <c r="C192" s="6" t="s">
        <v>405</v>
      </c>
      <c r="D192" s="9">
        <v>1.0</v>
      </c>
      <c r="E192" s="9">
        <v>122.0</v>
      </c>
      <c r="F192" s="9">
        <v>213.0</v>
      </c>
      <c r="G192" s="9">
        <v>2.0</v>
      </c>
      <c r="H192" s="9" t="s">
        <v>1467</v>
      </c>
      <c r="I192" s="9">
        <v>17.0</v>
      </c>
      <c r="J192" s="9" t="str">
        <f t="array" ref="J192">LET(
    _xlpm.thresholds, XLOOKUP('2. Результаты'!$D192, Sections!$F$27:$F$47, Sections!$G$27:$I$47),
    XLOOKUP('2. Результаты'!$I192, _xlpm.thresholds, Sections!$G$26:$I$26, "Ниже базового", -1)
)</f>
        <v>Средний</v>
      </c>
      <c r="K192" s="9">
        <v>14.0</v>
      </c>
      <c r="L192" s="9" t="str">
        <f t="array" ref="L192">LET(
    _xlpm.thresholds, XLOOKUP('2. Результаты'!$D192, Sections!$P$27:$P$47, Sections!$Q$27:$S$47),
    XLOOKUP('2. Результаты'!$K192, _xlpm.thresholds, Sections!$Q$26:$S$26, "Ниже базового", -1)
)</f>
        <v>Средний</v>
      </c>
      <c r="M192" s="9">
        <v>10.0</v>
      </c>
      <c r="N192" s="9" t="str">
        <f t="array" ref="N192">LET(
    _xlpm.thresholds, XLOOKUP('2. Результаты'!$D192, Sections!$K$27:$K$47, Sections!$L$27:$N$47),
    XLOOKUP('2. Результаты'!$M192, _xlpm.thresholds, Sections!$L$26:$N$26, "Ниже базового", -1)
)</f>
        <v>Базовый</v>
      </c>
      <c r="O192" s="9">
        <v>16.0</v>
      </c>
      <c r="P192" s="9" t="str">
        <f t="array" ref="P192">LET(
    _xlpm.thresholds, XLOOKUP('2. Результаты'!$D192, Sections!$P$3:$P$23, Sections!$Q$3:$S$23),
    XLOOKUP('2. Результаты'!$O192, _xlpm.thresholds, Sections!$Q$2:$S$2, "Ниже базового", -1)
)</f>
        <v>Средний</v>
      </c>
      <c r="Q192" s="9">
        <v>14.0</v>
      </c>
      <c r="R192" s="9" t="str">
        <f t="array" ref="R192">LET(
    _xlpm.thresholds, XLOOKUP('2. Результаты'!$D192, Sections!$F$3:$F$23, Sections!$G$3:$I$23),
    XLOOKUP('2. Результаты'!$Q192, _xlpm.thresholds, Sections!$G$2:$I$2, "Ниже базового", -1)
)</f>
        <v>Средний</v>
      </c>
      <c r="S192" s="9">
        <v>31.0</v>
      </c>
      <c r="T192" s="9" t="str">
        <f t="array" ref="T192">LET(
    _xlpm.thresholds, XLOOKUP('2. Результаты'!$D192, Sections!$A$3:$A$23, Sections!$B$3:$D$23),
    XLOOKUP('2. Результаты'!$S192, _xlpm.thresholds, Sections!$B$2:$D$2, "Ниже базового", -1)
)</f>
        <v>Средний</v>
      </c>
      <c r="U192" s="9">
        <v>5.0</v>
      </c>
      <c r="V192" s="9" t="str">
        <f t="array" ref="V192">LET(
    _xlpm.thresholds, XLOOKUP('2. Результаты'!$D192, Sections!$A$27:$A$47, Sections!$B$27:$D$47),
    XLOOKUP('2. Результаты'!$U192, _xlpm.thresholds, Sections!$B$26:$D$26, "Ниже базового", -1)
)</f>
        <v>Базовый</v>
      </c>
      <c r="W192" s="9">
        <v>15.0</v>
      </c>
      <c r="X192" s="9" t="str">
        <f t="array" ref="X192">LET(
    _xlpm.thresholds, XLOOKUP('2. Результаты'!$D192, Sections!$K$3:$K$23, Sections!$L$3:$N$23),
    XLOOKUP('2. Результаты'!$W192, _xlpm.thresholds, Sections!$L$2:$N$2, "Ниже базового", -1)
)</f>
        <v>Базовый</v>
      </c>
    </row>
    <row r="193" ht="15.75" customHeight="1">
      <c r="A193" s="7">
        <v>5.08008793E8</v>
      </c>
      <c r="B193" s="6" t="s">
        <v>396</v>
      </c>
      <c r="C193" s="6" t="s">
        <v>406</v>
      </c>
      <c r="D193" s="9">
        <v>6.0</v>
      </c>
      <c r="E193" s="9">
        <v>114.0</v>
      </c>
      <c r="F193" s="9">
        <v>192.0</v>
      </c>
      <c r="G193" s="9">
        <v>2.0</v>
      </c>
      <c r="H193" s="9" t="s">
        <v>1467</v>
      </c>
      <c r="I193" s="9">
        <v>21.0</v>
      </c>
      <c r="J193" s="9" t="str">
        <f t="array" ref="J193">LET(
    _xlpm.thresholds, XLOOKUP('2. Результаты'!$D193, Sections!$F$27:$F$47, Sections!$G$27:$I$47),
    XLOOKUP('2. Результаты'!$I193, _xlpm.thresholds, Sections!$G$26:$I$26, "Ниже базового", -1)
)</f>
        <v>Средний</v>
      </c>
      <c r="K193" s="9">
        <v>13.0</v>
      </c>
      <c r="L193" s="9" t="str">
        <f t="array" ref="L193">LET(
    _xlpm.thresholds, XLOOKUP('2. Результаты'!$D193, Sections!$P$27:$P$47, Sections!$Q$27:$S$47),
    XLOOKUP('2. Результаты'!$K193, _xlpm.thresholds, Sections!$Q$26:$S$26, "Ниже базового", -1)
)</f>
        <v>Средний</v>
      </c>
      <c r="M193" s="9">
        <v>9.0</v>
      </c>
      <c r="N193" s="9" t="str">
        <f t="array" ref="N193">LET(
    _xlpm.thresholds, XLOOKUP('2. Результаты'!$D193, Sections!$K$27:$K$47, Sections!$L$27:$N$47),
    XLOOKUP('2. Результаты'!$M193, _xlpm.thresholds, Sections!$L$26:$N$26, "Ниже базового", -1)
)</f>
        <v>Базовый</v>
      </c>
      <c r="O193" s="9">
        <v>15.0</v>
      </c>
      <c r="P193" s="9" t="str">
        <f t="array" ref="P193">LET(
    _xlpm.thresholds, XLOOKUP('2. Результаты'!$D193, Sections!$P$3:$P$23, Sections!$Q$3:$S$23),
    XLOOKUP('2. Результаты'!$O193, _xlpm.thresholds, Sections!$Q$2:$S$2, "Ниже базового", -1)
)</f>
        <v>Базовый</v>
      </c>
      <c r="Q193" s="9">
        <v>15.0</v>
      </c>
      <c r="R193" s="9" t="str">
        <f t="array" ref="R193">LET(
    _xlpm.thresholds, XLOOKUP('2. Результаты'!$D193, Sections!$F$3:$F$23, Sections!$G$3:$I$23),
    XLOOKUP('2. Результаты'!$Q193, _xlpm.thresholds, Sections!$G$2:$I$2, "Ниже базового", -1)
)</f>
        <v>Средний</v>
      </c>
      <c r="S193" s="9">
        <v>15.0</v>
      </c>
      <c r="T193" s="9" t="str">
        <f t="array" ref="T193">LET(
    _xlpm.thresholds, XLOOKUP('2. Результаты'!$D193, Sections!$A$3:$A$23, Sections!$B$3:$D$23),
    XLOOKUP('2. Результаты'!$S193, _xlpm.thresholds, Sections!$B$2:$D$2, "Ниже базового", -1)
)</f>
        <v>Базовый</v>
      </c>
      <c r="U193" s="9">
        <v>8.0</v>
      </c>
      <c r="V193" s="9" t="str">
        <f t="array" ref="V193">LET(
    _xlpm.thresholds, XLOOKUP('2. Результаты'!$D193, Sections!$A$27:$A$47, Sections!$B$27:$D$47),
    XLOOKUP('2. Результаты'!$U193, _xlpm.thresholds, Sections!$B$26:$D$26, "Ниже базового", -1)
)</f>
        <v>Средний</v>
      </c>
      <c r="W193" s="9">
        <v>18.0</v>
      </c>
      <c r="X193" s="9" t="str">
        <f t="array" ref="X193">LET(
    _xlpm.thresholds, XLOOKUP('2. Результаты'!$D193, Sections!$K$3:$K$23, Sections!$L$3:$N$23),
    XLOOKUP('2. Результаты'!$W193, _xlpm.thresholds, Sections!$L$2:$N$2, "Ниже базового", -1)
)</f>
        <v>Средний</v>
      </c>
    </row>
    <row r="194" ht="15.75" customHeight="1">
      <c r="A194" s="7">
        <v>5.09006485E8</v>
      </c>
      <c r="B194" s="6" t="s">
        <v>407</v>
      </c>
      <c r="C194" s="6" t="s">
        <v>408</v>
      </c>
      <c r="D194" s="9">
        <v>2.0</v>
      </c>
      <c r="E194" s="9">
        <v>157.0</v>
      </c>
      <c r="F194" s="9">
        <v>197.0</v>
      </c>
      <c r="G194" s="9">
        <v>3.0</v>
      </c>
      <c r="H194" s="9" t="s">
        <v>1465</v>
      </c>
      <c r="I194" s="9">
        <v>24.0</v>
      </c>
      <c r="J194" s="9" t="str">
        <f t="array" ref="J194">LET(
    _xlpm.thresholds, XLOOKUP('2. Результаты'!$D194, Sections!$F$27:$F$47, Sections!$G$27:$I$47),
    XLOOKUP('2. Результаты'!$I194, _xlpm.thresholds, Sections!$G$26:$I$26, "Ниже базового", -1)
)</f>
        <v>Средний</v>
      </c>
      <c r="K194" s="9">
        <v>19.0</v>
      </c>
      <c r="L194" s="9" t="str">
        <f t="array" ref="L194">LET(
    _xlpm.thresholds, XLOOKUP('2. Результаты'!$D194, Sections!$P$27:$P$47, Sections!$Q$27:$S$47),
    XLOOKUP('2. Результаты'!$K194, _xlpm.thresholds, Sections!$Q$26:$S$26, "Ниже базового", -1)
)</f>
        <v>Высокий</v>
      </c>
      <c r="M194" s="9">
        <v>15.0</v>
      </c>
      <c r="N194" s="9" t="str">
        <f t="array" ref="N194">LET(
    _xlpm.thresholds, XLOOKUP('2. Результаты'!$D194, Sections!$K$27:$K$47, Sections!$L$27:$N$47),
    XLOOKUP('2. Результаты'!$M194, _xlpm.thresholds, Sections!$L$26:$N$26, "Ниже базового", -1)
)</f>
        <v>Средний</v>
      </c>
      <c r="O194" s="9">
        <v>19.0</v>
      </c>
      <c r="P194" s="9" t="str">
        <f t="array" ref="P194">LET(
    _xlpm.thresholds, XLOOKUP('2. Результаты'!$D194, Sections!$P$3:$P$23, Sections!$Q$3:$S$23),
    XLOOKUP('2. Результаты'!$O194, _xlpm.thresholds, Sections!$Q$2:$S$2, "Ниже базового", -1)
)</f>
        <v>Средний</v>
      </c>
      <c r="Q194" s="9">
        <v>17.0</v>
      </c>
      <c r="R194" s="9" t="str">
        <f t="array" ref="R194">LET(
    _xlpm.thresholds, XLOOKUP('2. Результаты'!$D194, Sections!$F$3:$F$23, Sections!$G$3:$I$23),
    XLOOKUP('2. Результаты'!$Q194, _xlpm.thresholds, Sections!$G$2:$I$2, "Ниже базового", -1)
)</f>
        <v>Средний</v>
      </c>
      <c r="S194" s="9">
        <v>29.0</v>
      </c>
      <c r="T194" s="9" t="str">
        <f t="array" ref="T194">LET(
    _xlpm.thresholds, XLOOKUP('2. Результаты'!$D194, Sections!$A$3:$A$23, Sections!$B$3:$D$23),
    XLOOKUP('2. Результаты'!$S194, _xlpm.thresholds, Sections!$B$2:$D$2, "Ниже базового", -1)
)</f>
        <v>Средний</v>
      </c>
      <c r="U194" s="9">
        <v>11.0</v>
      </c>
      <c r="V194" s="9" t="str">
        <f t="array" ref="V194">LET(
    _xlpm.thresholds, XLOOKUP('2. Результаты'!$D194, Sections!$A$27:$A$47, Sections!$B$27:$D$47),
    XLOOKUP('2. Результаты'!$U194, _xlpm.thresholds, Sections!$B$26:$D$26, "Ниже базового", -1)
)</f>
        <v>Средний</v>
      </c>
      <c r="W194" s="9">
        <v>23.0</v>
      </c>
      <c r="X194" s="9" t="str">
        <f t="array" ref="X194">LET(
    _xlpm.thresholds, XLOOKUP('2. Результаты'!$D194, Sections!$K$3:$K$23, Sections!$L$3:$N$23),
    XLOOKUP('2. Результаты'!$W194, _xlpm.thresholds, Sections!$L$2:$N$2, "Ниже базового", -1)
)</f>
        <v>Средний</v>
      </c>
    </row>
    <row r="195" ht="15.75" customHeight="1">
      <c r="A195" s="7">
        <v>5.09006615E8</v>
      </c>
      <c r="B195" s="6" t="s">
        <v>407</v>
      </c>
      <c r="C195" s="6" t="s">
        <v>409</v>
      </c>
      <c r="D195" s="9">
        <v>2.0</v>
      </c>
      <c r="E195" s="9">
        <v>112.0</v>
      </c>
      <c r="F195" s="9">
        <v>197.0</v>
      </c>
      <c r="G195" s="9">
        <v>1.0</v>
      </c>
      <c r="H195" s="9" t="s">
        <v>1468</v>
      </c>
      <c r="I195" s="9">
        <v>22.0</v>
      </c>
      <c r="J195" s="9" t="str">
        <f t="array" ref="J195">LET(
    _xlpm.thresholds, XLOOKUP('2. Результаты'!$D195, Sections!$F$27:$F$47, Sections!$G$27:$I$47),
    XLOOKUP('2. Результаты'!$I195, _xlpm.thresholds, Sections!$G$26:$I$26, "Ниже базового", -1)
)</f>
        <v>Средний</v>
      </c>
      <c r="K195" s="9">
        <v>19.0</v>
      </c>
      <c r="L195" s="9" t="str">
        <f t="array" ref="L195">LET(
    _xlpm.thresholds, XLOOKUP('2. Результаты'!$D195, Sections!$P$27:$P$47, Sections!$Q$27:$S$47),
    XLOOKUP('2. Результаты'!$K195, _xlpm.thresholds, Sections!$Q$26:$S$26, "Ниже базового", -1)
)</f>
        <v>Высокий</v>
      </c>
      <c r="M195" s="9">
        <v>9.0</v>
      </c>
      <c r="N195" s="9" t="str">
        <f t="array" ref="N195">LET(
    _xlpm.thresholds, XLOOKUP('2. Результаты'!$D195, Sections!$K$27:$K$47, Sections!$L$27:$N$47),
    XLOOKUP('2. Результаты'!$M195, _xlpm.thresholds, Sections!$L$26:$N$26, "Ниже базового", -1)
)</f>
        <v>Базовый</v>
      </c>
      <c r="O195" s="9">
        <v>15.0</v>
      </c>
      <c r="P195" s="9" t="str">
        <f t="array" ref="P195">LET(
    _xlpm.thresholds, XLOOKUP('2. Результаты'!$D195, Sections!$P$3:$P$23, Sections!$Q$3:$S$23),
    XLOOKUP('2. Результаты'!$O195, _xlpm.thresholds, Sections!$Q$2:$S$2, "Ниже базового", -1)
)</f>
        <v>Базовый</v>
      </c>
      <c r="Q195" s="9">
        <v>14.0</v>
      </c>
      <c r="R195" s="9" t="str">
        <f t="array" ref="R195">LET(
    _xlpm.thresholds, XLOOKUP('2. Результаты'!$D195, Sections!$F$3:$F$23, Sections!$G$3:$I$23),
    XLOOKUP('2. Результаты'!$Q195, _xlpm.thresholds, Sections!$G$2:$I$2, "Ниже базового", -1)
)</f>
        <v>Средний</v>
      </c>
      <c r="S195" s="9">
        <v>0.0</v>
      </c>
      <c r="T195" s="9" t="str">
        <f t="array" ref="T195">LET(
    _xlpm.thresholds, XLOOKUP('2. Результаты'!$D195, Sections!$A$3:$A$23, Sections!$B$3:$D$23),
    XLOOKUP('2. Результаты'!$S195, _xlpm.thresholds, Sections!$B$2:$D$2, "Ниже базового", -1)
)</f>
        <v>Ниже базового</v>
      </c>
      <c r="U195" s="9">
        <v>12.0</v>
      </c>
      <c r="V195" s="9" t="str">
        <f t="array" ref="V195">LET(
    _xlpm.thresholds, XLOOKUP('2. Результаты'!$D195, Sections!$A$27:$A$47, Sections!$B$27:$D$47),
    XLOOKUP('2. Результаты'!$U195, _xlpm.thresholds, Sections!$B$26:$D$26, "Ниже базового", -1)
)</f>
        <v>Высокий</v>
      </c>
      <c r="W195" s="9">
        <v>21.0</v>
      </c>
      <c r="X195" s="9" t="str">
        <f t="array" ref="X195">LET(
    _xlpm.thresholds, XLOOKUP('2. Результаты'!$D195, Sections!$K$3:$K$23, Sections!$L$3:$N$23),
    XLOOKUP('2. Результаты'!$W195, _xlpm.thresholds, Sections!$L$2:$N$2, "Ниже базового", -1)
)</f>
        <v>Средний</v>
      </c>
    </row>
    <row r="196" ht="15.75" customHeight="1">
      <c r="A196" s="7">
        <v>5.0900671E8</v>
      </c>
      <c r="B196" s="6" t="s">
        <v>407</v>
      </c>
      <c r="C196" s="6" t="s">
        <v>410</v>
      </c>
      <c r="D196" s="9">
        <v>3.0</v>
      </c>
      <c r="E196" s="9">
        <v>129.0</v>
      </c>
      <c r="F196" s="9">
        <v>182.0</v>
      </c>
      <c r="G196" s="9">
        <v>3.0</v>
      </c>
      <c r="H196" s="9" t="s">
        <v>1465</v>
      </c>
      <c r="I196" s="9">
        <v>20.0</v>
      </c>
      <c r="J196" s="9" t="str">
        <f t="array" ref="J196">LET(
    _xlpm.thresholds, XLOOKUP('2. Результаты'!$D196, Sections!$F$27:$F$47, Sections!$G$27:$I$47),
    XLOOKUP('2. Результаты'!$I196, _xlpm.thresholds, Sections!$G$26:$I$26, "Ниже базового", -1)
)</f>
        <v>Средний</v>
      </c>
      <c r="K196" s="9">
        <v>18.0</v>
      </c>
      <c r="L196" s="9" t="str">
        <f t="array" ref="L196">LET(
    _xlpm.thresholds, XLOOKUP('2. Результаты'!$D196, Sections!$P$27:$P$47, Sections!$Q$27:$S$47),
    XLOOKUP('2. Результаты'!$K196, _xlpm.thresholds, Sections!$Q$26:$S$26, "Ниже базового", -1)
)</f>
        <v>Высокий</v>
      </c>
      <c r="M196" s="9">
        <v>13.0</v>
      </c>
      <c r="N196" s="9" t="str">
        <f t="array" ref="N196">LET(
    _xlpm.thresholds, XLOOKUP('2. Результаты'!$D196, Sections!$K$27:$K$47, Sections!$L$27:$N$47),
    XLOOKUP('2. Результаты'!$M196, _xlpm.thresholds, Sections!$L$26:$N$26, "Ниже базового", -1)
)</f>
        <v>Средний</v>
      </c>
      <c r="O196" s="9">
        <v>17.0</v>
      </c>
      <c r="P196" s="9" t="str">
        <f t="array" ref="P196">LET(
    _xlpm.thresholds, XLOOKUP('2. Результаты'!$D196, Sections!$P$3:$P$23, Sections!$Q$3:$S$23),
    XLOOKUP('2. Результаты'!$O196, _xlpm.thresholds, Sections!$Q$2:$S$2, "Ниже базового", -1)
)</f>
        <v>Средний</v>
      </c>
      <c r="Q196" s="9">
        <v>15.0</v>
      </c>
      <c r="R196" s="9" t="str">
        <f t="array" ref="R196">LET(
    _xlpm.thresholds, XLOOKUP('2. Результаты'!$D196, Sections!$F$3:$F$23, Sections!$G$3:$I$23),
    XLOOKUP('2. Результаты'!$Q196, _xlpm.thresholds, Sections!$G$2:$I$2, "Ниже базового", -1)
)</f>
        <v>Средний</v>
      </c>
      <c r="S196" s="9">
        <v>24.0</v>
      </c>
      <c r="T196" s="9" t="str">
        <f t="array" ref="T196">LET(
    _xlpm.thresholds, XLOOKUP('2. Результаты'!$D196, Sections!$A$3:$A$23, Sections!$B$3:$D$23),
    XLOOKUP('2. Результаты'!$S196, _xlpm.thresholds, Sections!$B$2:$D$2, "Ниже базового", -1)
)</f>
        <v>Средний</v>
      </c>
      <c r="U196" s="9">
        <v>1.0</v>
      </c>
      <c r="V196" s="9" t="str">
        <f t="array" ref="V196">LET(
    _xlpm.thresholds, XLOOKUP('2. Результаты'!$D196, Sections!$A$27:$A$47, Sections!$B$27:$D$47),
    XLOOKUP('2. Результаты'!$U196, _xlpm.thresholds, Sections!$B$26:$D$26, "Ниже базового", -1)
)</f>
        <v>Высокий</v>
      </c>
      <c r="W196" s="9">
        <v>21.0</v>
      </c>
      <c r="X196" s="9" t="str">
        <f t="array" ref="X196">LET(
    _xlpm.thresholds, XLOOKUP('2. Результаты'!$D196, Sections!$K$3:$K$23, Sections!$L$3:$N$23),
    XLOOKUP('2. Результаты'!$W196, _xlpm.thresholds, Sections!$L$2:$N$2, "Ниже базового", -1)
)</f>
        <v>Средний</v>
      </c>
    </row>
    <row r="197" ht="15.75" customHeight="1">
      <c r="A197" s="7">
        <v>5.09006654E8</v>
      </c>
      <c r="B197" s="6" t="s">
        <v>407</v>
      </c>
      <c r="C197" s="6" t="s">
        <v>411</v>
      </c>
      <c r="D197" s="9">
        <v>2.0</v>
      </c>
      <c r="E197" s="9">
        <v>134.0</v>
      </c>
      <c r="F197" s="9">
        <v>197.0</v>
      </c>
      <c r="G197" s="9">
        <v>3.0</v>
      </c>
      <c r="H197" s="9" t="s">
        <v>1465</v>
      </c>
      <c r="I197" s="9">
        <v>22.0</v>
      </c>
      <c r="J197" s="9" t="str">
        <f t="array" ref="J197">LET(
    _xlpm.thresholds, XLOOKUP('2. Результаты'!$D197, Sections!$F$27:$F$47, Sections!$G$27:$I$47),
    XLOOKUP('2. Результаты'!$I197, _xlpm.thresholds, Sections!$G$26:$I$26, "Ниже базового", -1)
)</f>
        <v>Средний</v>
      </c>
      <c r="K197" s="9">
        <v>17.0</v>
      </c>
      <c r="L197" s="9" t="str">
        <f t="array" ref="L197">LET(
    _xlpm.thresholds, XLOOKUP('2. Результаты'!$D197, Sections!$P$27:$P$47, Sections!$Q$27:$S$47),
    XLOOKUP('2. Результаты'!$K197, _xlpm.thresholds, Sections!$Q$26:$S$26, "Ниже базового", -1)
)</f>
        <v>Высокий</v>
      </c>
      <c r="M197" s="9">
        <v>13.0</v>
      </c>
      <c r="N197" s="9" t="str">
        <f t="array" ref="N197">LET(
    _xlpm.thresholds, XLOOKUP('2. Результаты'!$D197, Sections!$K$27:$K$47, Sections!$L$27:$N$47),
    XLOOKUP('2. Результаты'!$M197, _xlpm.thresholds, Sections!$L$26:$N$26, "Ниже базового", -1)
)</f>
        <v>Средний</v>
      </c>
      <c r="O197" s="9">
        <v>18.0</v>
      </c>
      <c r="P197" s="9" t="str">
        <f t="array" ref="P197">LET(
    _xlpm.thresholds, XLOOKUP('2. Результаты'!$D197, Sections!$P$3:$P$23, Sections!$Q$3:$S$23),
    XLOOKUP('2. Результаты'!$O197, _xlpm.thresholds, Sections!$Q$2:$S$2, "Ниже базового", -1)
)</f>
        <v>Средний</v>
      </c>
      <c r="Q197" s="9">
        <v>11.0</v>
      </c>
      <c r="R197" s="9" t="str">
        <f t="array" ref="R197">LET(
    _xlpm.thresholds, XLOOKUP('2. Результаты'!$D197, Sections!$F$3:$F$23, Sections!$G$3:$I$23),
    XLOOKUP('2. Результаты'!$Q197, _xlpm.thresholds, Sections!$G$2:$I$2, "Ниже базового", -1)
)</f>
        <v>Базовый</v>
      </c>
      <c r="S197" s="9">
        <v>26.0</v>
      </c>
      <c r="T197" s="9" t="str">
        <f t="array" ref="T197">LET(
    _xlpm.thresholds, XLOOKUP('2. Результаты'!$D197, Sections!$A$3:$A$23, Sections!$B$3:$D$23),
    XLOOKUP('2. Результаты'!$S197, _xlpm.thresholds, Sections!$B$2:$D$2, "Ниже базового", -1)
)</f>
        <v>Средний</v>
      </c>
      <c r="U197" s="9">
        <v>10.0</v>
      </c>
      <c r="V197" s="9" t="str">
        <f t="array" ref="V197">LET(
    _xlpm.thresholds, XLOOKUP('2. Результаты'!$D197, Sections!$A$27:$A$47, Sections!$B$27:$D$47),
    XLOOKUP('2. Результаты'!$U197, _xlpm.thresholds, Sections!$B$26:$D$26, "Ниже базового", -1)
)</f>
        <v>Средний</v>
      </c>
      <c r="W197" s="9">
        <v>17.0</v>
      </c>
      <c r="X197" s="9" t="str">
        <f t="array" ref="X197">LET(
    _xlpm.thresholds, XLOOKUP('2. Результаты'!$D197, Sections!$K$3:$K$23, Sections!$L$3:$N$23),
    XLOOKUP('2. Результаты'!$W197, _xlpm.thresholds, Sections!$L$2:$N$2, "Ниже базового", -1)
)</f>
        <v>Средний</v>
      </c>
    </row>
    <row r="198" ht="15.75" customHeight="1">
      <c r="A198" s="7">
        <v>5.09006478E8</v>
      </c>
      <c r="B198" s="6" t="s">
        <v>407</v>
      </c>
      <c r="C198" s="6" t="s">
        <v>412</v>
      </c>
      <c r="D198" s="9">
        <v>1.0</v>
      </c>
      <c r="E198" s="9">
        <v>147.0</v>
      </c>
      <c r="F198" s="9">
        <v>213.0</v>
      </c>
      <c r="G198" s="9">
        <v>3.0</v>
      </c>
      <c r="H198" s="9" t="s">
        <v>1465</v>
      </c>
      <c r="I198" s="9">
        <v>17.0</v>
      </c>
      <c r="J198" s="9" t="str">
        <f t="array" ref="J198">LET(
    _xlpm.thresholds, XLOOKUP('2. Результаты'!$D198, Sections!$F$27:$F$47, Sections!$G$27:$I$47),
    XLOOKUP('2. Результаты'!$I198, _xlpm.thresholds, Sections!$G$26:$I$26, "Ниже базового", -1)
)</f>
        <v>Средний</v>
      </c>
      <c r="K198" s="9">
        <v>15.0</v>
      </c>
      <c r="L198" s="9" t="str">
        <f t="array" ref="L198">LET(
    _xlpm.thresholds, XLOOKUP('2. Результаты'!$D198, Sections!$P$27:$P$47, Sections!$Q$27:$S$47),
    XLOOKUP('2. Результаты'!$K198, _xlpm.thresholds, Sections!$Q$26:$S$26, "Ниже базового", -1)
)</f>
        <v>Средний</v>
      </c>
      <c r="M198" s="9">
        <v>15.0</v>
      </c>
      <c r="N198" s="9" t="str">
        <f t="array" ref="N198">LET(
    _xlpm.thresholds, XLOOKUP('2. Результаты'!$D198, Sections!$K$27:$K$47, Sections!$L$27:$N$47),
    XLOOKUP('2. Результаты'!$M198, _xlpm.thresholds, Sections!$L$26:$N$26, "Ниже базового", -1)
)</f>
        <v>Средний</v>
      </c>
      <c r="O198" s="9">
        <v>20.0</v>
      </c>
      <c r="P198" s="9" t="str">
        <f t="array" ref="P198">LET(
    _xlpm.thresholds, XLOOKUP('2. Результаты'!$D198, Sections!$P$3:$P$23, Sections!$Q$3:$S$23),
    XLOOKUP('2. Результаты'!$O198, _xlpm.thresholds, Sections!$Q$2:$S$2, "Ниже базового", -1)
)</f>
        <v>Высокий</v>
      </c>
      <c r="Q198" s="9">
        <v>20.0</v>
      </c>
      <c r="R198" s="9" t="str">
        <f t="array" ref="R198">LET(
    _xlpm.thresholds, XLOOKUP('2. Результаты'!$D198, Sections!$F$3:$F$23, Sections!$G$3:$I$23),
    XLOOKUP('2. Результаты'!$Q198, _xlpm.thresholds, Sections!$G$2:$I$2, "Ниже базового", -1)
)</f>
        <v>Средний</v>
      </c>
      <c r="S198" s="9">
        <v>29.0</v>
      </c>
      <c r="T198" s="9" t="str">
        <f t="array" ref="T198">LET(
    _xlpm.thresholds, XLOOKUP('2. Результаты'!$D198, Sections!$A$3:$A$23, Sections!$B$3:$D$23),
    XLOOKUP('2. Результаты'!$S198, _xlpm.thresholds, Sections!$B$2:$D$2, "Ниже базового", -1)
)</f>
        <v>Средний</v>
      </c>
      <c r="U198" s="9">
        <v>13.0</v>
      </c>
      <c r="V198" s="9" t="str">
        <f t="array" ref="V198">LET(
    _xlpm.thresholds, XLOOKUP('2. Результаты'!$D198, Sections!$A$27:$A$47, Sections!$B$27:$D$47),
    XLOOKUP('2. Результаты'!$U198, _xlpm.thresholds, Sections!$B$26:$D$26, "Ниже базового", -1)
)</f>
        <v>Высокий</v>
      </c>
      <c r="W198" s="9">
        <v>18.0</v>
      </c>
      <c r="X198" s="9" t="str">
        <f t="array" ref="X198">LET(
    _xlpm.thresholds, XLOOKUP('2. Результаты'!$D198, Sections!$K$3:$K$23, Sections!$L$3:$N$23),
    XLOOKUP('2. Результаты'!$W198, _xlpm.thresholds, Sections!$L$2:$N$2, "Ниже базового", -1)
)</f>
        <v>Средний</v>
      </c>
    </row>
    <row r="199" ht="15.75" customHeight="1">
      <c r="A199" s="7">
        <v>5.09006693E8</v>
      </c>
      <c r="B199" s="6" t="s">
        <v>407</v>
      </c>
      <c r="C199" s="6" t="s">
        <v>413</v>
      </c>
      <c r="D199" s="9">
        <v>2.0</v>
      </c>
      <c r="E199" s="9">
        <v>141.0</v>
      </c>
      <c r="F199" s="9">
        <v>197.0</v>
      </c>
      <c r="G199" s="9">
        <v>3.0</v>
      </c>
      <c r="H199" s="9" t="s">
        <v>1465</v>
      </c>
      <c r="I199" s="9">
        <v>21.0</v>
      </c>
      <c r="J199" s="9" t="str">
        <f t="array" ref="J199">LET(
    _xlpm.thresholds, XLOOKUP('2. Результаты'!$D199, Sections!$F$27:$F$47, Sections!$G$27:$I$47),
    XLOOKUP('2. Результаты'!$I199, _xlpm.thresholds, Sections!$G$26:$I$26, "Ниже базового", -1)
)</f>
        <v>Средний</v>
      </c>
      <c r="K199" s="9">
        <v>16.0</v>
      </c>
      <c r="L199" s="9" t="str">
        <f t="array" ref="L199">LET(
    _xlpm.thresholds, XLOOKUP('2. Результаты'!$D199, Sections!$P$27:$P$47, Sections!$Q$27:$S$47),
    XLOOKUP('2. Результаты'!$K199, _xlpm.thresholds, Sections!$Q$26:$S$26, "Ниже базового", -1)
)</f>
        <v>Высокий</v>
      </c>
      <c r="M199" s="9">
        <v>13.0</v>
      </c>
      <c r="N199" s="9" t="str">
        <f t="array" ref="N199">LET(
    _xlpm.thresholds, XLOOKUP('2. Результаты'!$D199, Sections!$K$27:$K$47, Sections!$L$27:$N$47),
    XLOOKUP('2. Результаты'!$M199, _xlpm.thresholds, Sections!$L$26:$N$26, "Ниже базового", -1)
)</f>
        <v>Средний</v>
      </c>
      <c r="O199" s="9">
        <v>19.0</v>
      </c>
      <c r="P199" s="9" t="str">
        <f t="array" ref="P199">LET(
    _xlpm.thresholds, XLOOKUP('2. Результаты'!$D199, Sections!$P$3:$P$23, Sections!$Q$3:$S$23),
    XLOOKUP('2. Результаты'!$O199, _xlpm.thresholds, Sections!$Q$2:$S$2, "Ниже базового", -1)
)</f>
        <v>Средний</v>
      </c>
      <c r="Q199" s="9">
        <v>14.0</v>
      </c>
      <c r="R199" s="9" t="str">
        <f t="array" ref="R199">LET(
    _xlpm.thresholds, XLOOKUP('2. Результаты'!$D199, Sections!$F$3:$F$23, Sections!$G$3:$I$23),
    XLOOKUP('2. Результаты'!$Q199, _xlpm.thresholds, Sections!$G$2:$I$2, "Ниже базового", -1)
)</f>
        <v>Средний</v>
      </c>
      <c r="S199" s="9">
        <v>28.0</v>
      </c>
      <c r="T199" s="9" t="str">
        <f t="array" ref="T199">LET(
    _xlpm.thresholds, XLOOKUP('2. Результаты'!$D199, Sections!$A$3:$A$23, Sections!$B$3:$D$23),
    XLOOKUP('2. Результаты'!$S199, _xlpm.thresholds, Sections!$B$2:$D$2, "Ниже базового", -1)
)</f>
        <v>Средний</v>
      </c>
      <c r="U199" s="9">
        <v>10.0</v>
      </c>
      <c r="V199" s="9" t="str">
        <f t="array" ref="V199">LET(
    _xlpm.thresholds, XLOOKUP('2. Результаты'!$D199, Sections!$A$27:$A$47, Sections!$B$27:$D$47),
    XLOOKUP('2. Результаты'!$U199, _xlpm.thresholds, Sections!$B$26:$D$26, "Ниже базового", -1)
)</f>
        <v>Средний</v>
      </c>
      <c r="W199" s="9">
        <v>20.0</v>
      </c>
      <c r="X199" s="9" t="str">
        <f t="array" ref="X199">LET(
    _xlpm.thresholds, XLOOKUP('2. Результаты'!$D199, Sections!$K$3:$K$23, Sections!$L$3:$N$23),
    XLOOKUP('2. Результаты'!$W199, _xlpm.thresholds, Sections!$L$2:$N$2, "Ниже базового", -1)
)</f>
        <v>Средний</v>
      </c>
    </row>
    <row r="200" ht="15.75" customHeight="1">
      <c r="A200" s="7">
        <v>5.09006541E8</v>
      </c>
      <c r="B200" s="6" t="s">
        <v>407</v>
      </c>
      <c r="C200" s="6" t="s">
        <v>414</v>
      </c>
      <c r="D200" s="9">
        <v>4.0</v>
      </c>
      <c r="E200" s="9">
        <v>59.0</v>
      </c>
      <c r="F200" s="9">
        <v>166.0</v>
      </c>
      <c r="G200" s="9">
        <v>1.0</v>
      </c>
      <c r="H200" s="9" t="s">
        <v>1468</v>
      </c>
      <c r="I200" s="9">
        <v>15.0</v>
      </c>
      <c r="J200" s="9" t="str">
        <f t="array" ref="J200">LET(
    _xlpm.thresholds, XLOOKUP('2. Результаты'!$D200, Sections!$F$27:$F$47, Sections!$G$27:$I$47),
    XLOOKUP('2. Результаты'!$I200, _xlpm.thresholds, Sections!$G$26:$I$26, "Ниже базового", -1)
)</f>
        <v>Базовый</v>
      </c>
      <c r="K200" s="9">
        <v>15.0</v>
      </c>
      <c r="L200" s="9" t="str">
        <f t="array" ref="L200">LET(
    _xlpm.thresholds, XLOOKUP('2. Результаты'!$D200, Sections!$P$27:$P$47, Sections!$Q$27:$S$47),
    XLOOKUP('2. Результаты'!$K200, _xlpm.thresholds, Sections!$Q$26:$S$26, "Ниже базового", -1)
)</f>
        <v>Средний</v>
      </c>
      <c r="M200" s="9">
        <v>0.0</v>
      </c>
      <c r="N200" s="9" t="str">
        <f t="array" ref="N200">LET(
    _xlpm.thresholds, XLOOKUP('2. Результаты'!$D200, Sections!$K$27:$K$47, Sections!$L$27:$N$47),
    XLOOKUP('2. Результаты'!$M200, _xlpm.thresholds, Sections!$L$26:$N$26, "Ниже базового", -1)
)</f>
        <v>Ниже базового</v>
      </c>
      <c r="O200" s="9">
        <v>11.0</v>
      </c>
      <c r="P200" s="9" t="str">
        <f t="array" ref="P200">LET(
    _xlpm.thresholds, XLOOKUP('2. Результаты'!$D200, Sections!$P$3:$P$23, Sections!$Q$3:$S$23),
    XLOOKUP('2. Результаты'!$O200, _xlpm.thresholds, Sections!$Q$2:$S$2, "Ниже базового", -1)
)</f>
        <v>Базовый</v>
      </c>
      <c r="Q200" s="9">
        <v>8.0</v>
      </c>
      <c r="R200" s="9" t="str">
        <f t="array" ref="R200">LET(
    _xlpm.thresholds, XLOOKUP('2. Результаты'!$D200, Sections!$F$3:$F$23, Sections!$G$3:$I$23),
    XLOOKUP('2. Результаты'!$Q200, _xlpm.thresholds, Sections!$G$2:$I$2, "Ниже базового", -1)
)</f>
        <v>Базовый</v>
      </c>
      <c r="S200" s="9">
        <v>0.0</v>
      </c>
      <c r="T200" s="9" t="str">
        <f t="array" ref="T200">LET(
    _xlpm.thresholds, XLOOKUP('2. Результаты'!$D200, Sections!$A$3:$A$23, Sections!$B$3:$D$23),
    XLOOKUP('2. Результаты'!$S200, _xlpm.thresholds, Sections!$B$2:$D$2, "Ниже базового", -1)
)</f>
        <v>Ниже базового</v>
      </c>
      <c r="U200" s="9">
        <v>0.0</v>
      </c>
      <c r="V200" s="9" t="str">
        <f t="array" ref="V200">LET(
    _xlpm.thresholds, XLOOKUP('2. Результаты'!$D200, Sections!$A$27:$A$47, Sections!$B$27:$D$47),
    XLOOKUP('2. Результаты'!$U200, _xlpm.thresholds, Sections!$B$26:$D$26, "Ниже базового", -1)
)</f>
        <v>Базовый</v>
      </c>
      <c r="W200" s="9">
        <v>10.0</v>
      </c>
      <c r="X200" s="9" t="str">
        <f t="array" ref="X200">LET(
    _xlpm.thresholds, XLOOKUP('2. Результаты'!$D200, Sections!$K$3:$K$23, Sections!$L$3:$N$23),
    XLOOKUP('2. Результаты'!$W200, _xlpm.thresholds, Sections!$L$2:$N$2, "Ниже базового", -1)
)</f>
        <v>Базовый</v>
      </c>
    </row>
    <row r="201" ht="15.75" customHeight="1">
      <c r="A201" s="7">
        <v>5.0900663E8</v>
      </c>
      <c r="B201" s="6" t="s">
        <v>407</v>
      </c>
      <c r="C201" s="6" t="s">
        <v>416</v>
      </c>
      <c r="D201" s="9">
        <v>6.0</v>
      </c>
      <c r="E201" s="9">
        <v>127.0</v>
      </c>
      <c r="F201" s="9">
        <v>192.0</v>
      </c>
      <c r="G201" s="9">
        <v>3.0</v>
      </c>
      <c r="H201" s="9" t="s">
        <v>1465</v>
      </c>
      <c r="I201" s="9">
        <v>23.0</v>
      </c>
      <c r="J201" s="9" t="str">
        <f t="array" ref="J201">LET(
    _xlpm.thresholds, XLOOKUP('2. Результаты'!$D201, Sections!$F$27:$F$47, Sections!$G$27:$I$47),
    XLOOKUP('2. Результаты'!$I201, _xlpm.thresholds, Sections!$G$26:$I$26, "Ниже базового", -1)
)</f>
        <v>Средний</v>
      </c>
      <c r="K201" s="9">
        <v>12.0</v>
      </c>
      <c r="L201" s="9" t="str">
        <f t="array" ref="L201">LET(
    _xlpm.thresholds, XLOOKUP('2. Результаты'!$D201, Sections!$P$27:$P$47, Sections!$Q$27:$S$47),
    XLOOKUP('2. Результаты'!$K201, _xlpm.thresholds, Sections!$Q$26:$S$26, "Ниже базового", -1)
)</f>
        <v>Базовый</v>
      </c>
      <c r="M201" s="9">
        <v>12.0</v>
      </c>
      <c r="N201" s="9" t="str">
        <f t="array" ref="N201">LET(
    _xlpm.thresholds, XLOOKUP('2. Результаты'!$D201, Sections!$K$27:$K$47, Sections!$L$27:$N$47),
    XLOOKUP('2. Результаты'!$M201, _xlpm.thresholds, Sections!$L$26:$N$26, "Ниже базового", -1)
)</f>
        <v>Базовый</v>
      </c>
      <c r="O201" s="9">
        <v>16.0</v>
      </c>
      <c r="P201" s="9" t="str">
        <f t="array" ref="P201">LET(
    _xlpm.thresholds, XLOOKUP('2. Результаты'!$D201, Sections!$P$3:$P$23, Sections!$Q$3:$S$23),
    XLOOKUP('2. Результаты'!$O201, _xlpm.thresholds, Sections!$Q$2:$S$2, "Ниже базового", -1)
)</f>
        <v>Средний</v>
      </c>
      <c r="Q201" s="9">
        <v>13.0</v>
      </c>
      <c r="R201" s="9" t="str">
        <f t="array" ref="R201">LET(
    _xlpm.thresholds, XLOOKUP('2. Результаты'!$D201, Sections!$F$3:$F$23, Sections!$G$3:$I$23),
    XLOOKUP('2. Результаты'!$Q201, _xlpm.thresholds, Sections!$G$2:$I$2, "Ниже базового", -1)
)</f>
        <v>Средний</v>
      </c>
      <c r="S201" s="9">
        <v>25.0</v>
      </c>
      <c r="T201" s="9" t="str">
        <f t="array" ref="T201">LET(
    _xlpm.thresholds, XLOOKUP('2. Результаты'!$D201, Sections!$A$3:$A$23, Sections!$B$3:$D$23),
    XLOOKUP('2. Результаты'!$S201, _xlpm.thresholds, Sections!$B$2:$D$2, "Ниже базового", -1)
)</f>
        <v>Средний</v>
      </c>
      <c r="U201" s="9">
        <v>9.0</v>
      </c>
      <c r="V201" s="9" t="str">
        <f t="array" ref="V201">LET(
    _xlpm.thresholds, XLOOKUP('2. Результаты'!$D201, Sections!$A$27:$A$47, Sections!$B$27:$D$47),
    XLOOKUP('2. Результаты'!$U201, _xlpm.thresholds, Sections!$B$26:$D$26, "Ниже базового", -1)
)</f>
        <v>Средний</v>
      </c>
      <c r="W201" s="9">
        <v>17.0</v>
      </c>
      <c r="X201" s="9" t="str">
        <f t="array" ref="X201">LET(
    _xlpm.thresholds, XLOOKUP('2. Результаты'!$D201, Sections!$K$3:$K$23, Sections!$L$3:$N$23),
    XLOOKUP('2. Результаты'!$W201, _xlpm.thresholds, Sections!$L$2:$N$2, "Ниже базового", -1)
)</f>
        <v>Средний</v>
      </c>
    </row>
    <row r="202" ht="15.75" customHeight="1">
      <c r="A202" s="7">
        <v>5.0910555E8</v>
      </c>
      <c r="B202" s="6" t="s">
        <v>407</v>
      </c>
      <c r="C202" s="6" t="s">
        <v>415</v>
      </c>
      <c r="D202" s="9">
        <v>10.0</v>
      </c>
      <c r="E202" s="9">
        <v>178.0</v>
      </c>
      <c r="F202" s="9">
        <v>195.0</v>
      </c>
      <c r="G202" s="9">
        <v>4.0</v>
      </c>
      <c r="H202" s="9" t="s">
        <v>1466</v>
      </c>
      <c r="I202" s="9">
        <v>29.0</v>
      </c>
      <c r="J202" s="9" t="str">
        <f t="array" ref="J202">LET(
    _xlpm.thresholds, XLOOKUP('2. Результаты'!$D202, Sections!$F$27:$F$47, Sections!$G$27:$I$47),
    XLOOKUP('2. Результаты'!$I202, _xlpm.thresholds, Sections!$G$26:$I$26, "Ниже базового", -1)
)</f>
        <v>Высокий</v>
      </c>
      <c r="K202" s="9">
        <v>20.0</v>
      </c>
      <c r="L202" s="9" t="str">
        <f t="array" ref="L202">LET(
    _xlpm.thresholds, XLOOKUP('2. Результаты'!$D202, Sections!$P$27:$P$47, Sections!$Q$27:$S$47),
    XLOOKUP('2. Результаты'!$K202, _xlpm.thresholds, Sections!$Q$26:$S$26, "Ниже базового", -1)
)</f>
        <v>Высокий</v>
      </c>
      <c r="M202" s="9">
        <v>16.0</v>
      </c>
      <c r="N202" s="9" t="str">
        <f t="array" ref="N202">LET(
    _xlpm.thresholds, XLOOKUP('2. Результаты'!$D202, Sections!$K$27:$K$47, Sections!$L$27:$N$47),
    XLOOKUP('2. Результаты'!$M202, _xlpm.thresholds, Sections!$L$26:$N$26, "Ниже базового", -1)
)</f>
        <v>Высокий</v>
      </c>
      <c r="O202" s="9">
        <v>21.0</v>
      </c>
      <c r="P202" s="9" t="str">
        <f t="array" ref="P202">LET(
    _xlpm.thresholds, XLOOKUP('2. Результаты'!$D202, Sections!$P$3:$P$23, Sections!$Q$3:$S$23),
    XLOOKUP('2. Результаты'!$O202, _xlpm.thresholds, Sections!$Q$2:$S$2, "Ниже базового", -1)
)</f>
        <v>Высокий</v>
      </c>
      <c r="Q202" s="9">
        <v>16.0</v>
      </c>
      <c r="R202" s="9" t="str">
        <f t="array" ref="R202">LET(
    _xlpm.thresholds, XLOOKUP('2. Результаты'!$D202, Sections!$F$3:$F$23, Sections!$G$3:$I$23),
    XLOOKUP('2. Результаты'!$Q202, _xlpm.thresholds, Sections!$G$2:$I$2, "Ниже базового", -1)
)</f>
        <v>Средний</v>
      </c>
      <c r="S202" s="9">
        <v>35.0</v>
      </c>
      <c r="T202" s="9" t="str">
        <f t="array" ref="T202">LET(
    _xlpm.thresholds, XLOOKUP('2. Результаты'!$D202, Sections!$A$3:$A$23, Sections!$B$3:$D$23),
    XLOOKUP('2. Результаты'!$S202, _xlpm.thresholds, Sections!$B$2:$D$2, "Ниже базового", -1)
)</f>
        <v>Высокий</v>
      </c>
      <c r="U202" s="9">
        <v>14.0</v>
      </c>
      <c r="V202" s="9" t="str">
        <f t="array" ref="V202">LET(
    _xlpm.thresholds, XLOOKUP('2. Результаты'!$D202, Sections!$A$27:$A$47, Sections!$B$27:$D$47),
    XLOOKUP('2. Результаты'!$U202, _xlpm.thresholds, Sections!$B$26:$D$26, "Ниже базового", -1)
)</f>
        <v>Высокий</v>
      </c>
      <c r="W202" s="9">
        <v>27.0</v>
      </c>
      <c r="X202" s="9" t="str">
        <f t="array" ref="X202">LET(
    _xlpm.thresholds, XLOOKUP('2. Результаты'!$D202, Sections!$K$3:$K$23, Sections!$L$3:$N$23),
    XLOOKUP('2. Результаты'!$W202, _xlpm.thresholds, Sections!$L$2:$N$2, "Ниже базового", -1)
)</f>
        <v>Высокий</v>
      </c>
    </row>
    <row r="203" ht="15.75" customHeight="1">
      <c r="A203" s="7">
        <v>5.09006735E8</v>
      </c>
      <c r="B203" s="6" t="s">
        <v>407</v>
      </c>
      <c r="C203" s="6" t="s">
        <v>417</v>
      </c>
      <c r="D203" s="9">
        <v>6.0</v>
      </c>
      <c r="E203" s="9">
        <v>160.0</v>
      </c>
      <c r="F203" s="9">
        <v>192.0</v>
      </c>
      <c r="G203" s="9">
        <v>3.0</v>
      </c>
      <c r="H203" s="9" t="s">
        <v>1465</v>
      </c>
      <c r="I203" s="9">
        <v>27.0</v>
      </c>
      <c r="J203" s="9" t="str">
        <f t="array" ref="J203">LET(
    _xlpm.thresholds, XLOOKUP('2. Результаты'!$D203, Sections!$F$27:$F$47, Sections!$G$27:$I$47),
    XLOOKUP('2. Результаты'!$I203, _xlpm.thresholds, Sections!$G$26:$I$26, "Ниже базового", -1)
)</f>
        <v>Высокий</v>
      </c>
      <c r="K203" s="9">
        <v>20.0</v>
      </c>
      <c r="L203" s="9" t="str">
        <f t="array" ref="L203">LET(
    _xlpm.thresholds, XLOOKUP('2. Результаты'!$D203, Sections!$P$27:$P$47, Sections!$Q$27:$S$47),
    XLOOKUP('2. Результаты'!$K203, _xlpm.thresholds, Sections!$Q$26:$S$26, "Ниже базового", -1)
)</f>
        <v>Высокий</v>
      </c>
      <c r="M203" s="9">
        <v>16.0</v>
      </c>
      <c r="N203" s="9" t="str">
        <f t="array" ref="N203">LET(
    _xlpm.thresholds, XLOOKUP('2. Результаты'!$D203, Sections!$K$27:$K$47, Sections!$L$27:$N$47),
    XLOOKUP('2. Результаты'!$M203, _xlpm.thresholds, Sections!$L$26:$N$26, "Ниже базового", -1)
)</f>
        <v>Высокий</v>
      </c>
      <c r="O203" s="9">
        <v>21.0</v>
      </c>
      <c r="P203" s="9" t="str">
        <f t="array" ref="P203">LET(
    _xlpm.thresholds, XLOOKUP('2. Результаты'!$D203, Sections!$P$3:$P$23, Sections!$Q$3:$S$23),
    XLOOKUP('2. Результаты'!$O203, _xlpm.thresholds, Sections!$Q$2:$S$2, "Ниже базового", -1)
)</f>
        <v>Высокий</v>
      </c>
      <c r="Q203" s="9">
        <v>18.0</v>
      </c>
      <c r="R203" s="9" t="str">
        <f t="array" ref="R203">LET(
    _xlpm.thresholds, XLOOKUP('2. Результаты'!$D203, Sections!$F$3:$F$23, Sections!$G$3:$I$23),
    XLOOKUP('2. Результаты'!$Q203, _xlpm.thresholds, Sections!$G$2:$I$2, "Ниже базового", -1)
)</f>
        <v>Средний</v>
      </c>
      <c r="S203" s="9">
        <v>23.0</v>
      </c>
      <c r="T203" s="9" t="str">
        <f t="array" ref="T203">LET(
    _xlpm.thresholds, XLOOKUP('2. Результаты'!$D203, Sections!$A$3:$A$23, Sections!$B$3:$D$23),
    XLOOKUP('2. Результаты'!$S203, _xlpm.thresholds, Sections!$B$2:$D$2, "Ниже базового", -1)
)</f>
        <v>Средний</v>
      </c>
      <c r="U203" s="9">
        <v>12.0</v>
      </c>
      <c r="V203" s="9" t="str">
        <f t="array" ref="V203">LET(
    _xlpm.thresholds, XLOOKUP('2. Результаты'!$D203, Sections!$A$27:$A$47, Sections!$B$27:$D$47),
    XLOOKUP('2. Результаты'!$U203, _xlpm.thresholds, Sections!$B$26:$D$26, "Ниже базового", -1)
)</f>
        <v>Высокий</v>
      </c>
      <c r="W203" s="9">
        <v>23.0</v>
      </c>
      <c r="X203" s="9" t="str">
        <f t="array" ref="X203">LET(
    _xlpm.thresholds, XLOOKUP('2. Результаты'!$D203, Sections!$K$3:$K$23, Sections!$L$3:$N$23),
    XLOOKUP('2. Результаты'!$W203, _xlpm.thresholds, Sections!$L$2:$N$2, "Ниже базового", -1)
)</f>
        <v>Средний</v>
      </c>
    </row>
    <row r="204" ht="15.75" customHeight="1">
      <c r="A204" s="7">
        <v>5.09006358E8</v>
      </c>
      <c r="B204" s="6" t="s">
        <v>407</v>
      </c>
      <c r="C204" s="6" t="s">
        <v>418</v>
      </c>
      <c r="D204" s="9">
        <v>2.0</v>
      </c>
      <c r="E204" s="9">
        <v>125.0</v>
      </c>
      <c r="F204" s="9">
        <v>197.0</v>
      </c>
      <c r="G204" s="9">
        <v>3.0</v>
      </c>
      <c r="H204" s="9" t="s">
        <v>1465</v>
      </c>
      <c r="I204" s="9">
        <v>16.0</v>
      </c>
      <c r="J204" s="9" t="str">
        <f t="array" ref="J204">LET(
    _xlpm.thresholds, XLOOKUP('2. Результаты'!$D204, Sections!$F$27:$F$47, Sections!$G$27:$I$47),
    XLOOKUP('2. Результаты'!$I204, _xlpm.thresholds, Sections!$G$26:$I$26, "Ниже базового", -1)
)</f>
        <v>Базовый</v>
      </c>
      <c r="K204" s="9">
        <v>14.0</v>
      </c>
      <c r="L204" s="9" t="str">
        <f t="array" ref="L204">LET(
    _xlpm.thresholds, XLOOKUP('2. Результаты'!$D204, Sections!$P$27:$P$47, Sections!$Q$27:$S$47),
    XLOOKUP('2. Результаты'!$K204, _xlpm.thresholds, Sections!$Q$26:$S$26, "Ниже базового", -1)
)</f>
        <v>Средний</v>
      </c>
      <c r="M204" s="9">
        <v>14.0</v>
      </c>
      <c r="N204" s="9" t="str">
        <f t="array" ref="N204">LET(
    _xlpm.thresholds, XLOOKUP('2. Результаты'!$D204, Sections!$K$27:$K$47, Sections!$L$27:$N$47),
    XLOOKUP('2. Результаты'!$M204, _xlpm.thresholds, Sections!$L$26:$N$26, "Ниже базового", -1)
)</f>
        <v>Средний</v>
      </c>
      <c r="O204" s="9">
        <v>17.0</v>
      </c>
      <c r="P204" s="9" t="str">
        <f t="array" ref="P204">LET(
    _xlpm.thresholds, XLOOKUP('2. Результаты'!$D204, Sections!$P$3:$P$23, Sections!$Q$3:$S$23),
    XLOOKUP('2. Результаты'!$O204, _xlpm.thresholds, Sections!$Q$2:$S$2, "Ниже базового", -1)
)</f>
        <v>Средний</v>
      </c>
      <c r="Q204" s="9">
        <v>17.0</v>
      </c>
      <c r="R204" s="9" t="str">
        <f t="array" ref="R204">LET(
    _xlpm.thresholds, XLOOKUP('2. Результаты'!$D204, Sections!$F$3:$F$23, Sections!$G$3:$I$23),
    XLOOKUP('2. Результаты'!$Q204, _xlpm.thresholds, Sections!$G$2:$I$2, "Ниже базового", -1)
)</f>
        <v>Средний</v>
      </c>
      <c r="S204" s="9">
        <v>21.0</v>
      </c>
      <c r="T204" s="9" t="str">
        <f t="array" ref="T204">LET(
    _xlpm.thresholds, XLOOKUP('2. Результаты'!$D204, Sections!$A$3:$A$23, Sections!$B$3:$D$23),
    XLOOKUP('2. Результаты'!$S204, _xlpm.thresholds, Sections!$B$2:$D$2, "Ниже базового", -1)
)</f>
        <v>Базовый</v>
      </c>
      <c r="U204" s="9">
        <v>8.0</v>
      </c>
      <c r="V204" s="9" t="str">
        <f t="array" ref="V204">LET(
    _xlpm.thresholds, XLOOKUP('2. Результаты'!$D204, Sections!$A$27:$A$47, Sections!$B$27:$D$47),
    XLOOKUP('2. Результаты'!$U204, _xlpm.thresholds, Sections!$B$26:$D$26, "Ниже базового", -1)
)</f>
        <v>Средний</v>
      </c>
      <c r="W204" s="9">
        <v>18.0</v>
      </c>
      <c r="X204" s="9" t="str">
        <f t="array" ref="X204">LET(
    _xlpm.thresholds, XLOOKUP('2. Результаты'!$D204, Sections!$K$3:$K$23, Sections!$L$3:$N$23),
    XLOOKUP('2. Результаты'!$W204, _xlpm.thresholds, Sections!$L$2:$N$2, "Ниже базового", -1)
)</f>
        <v>Средний</v>
      </c>
    </row>
    <row r="205" ht="15.75" customHeight="1">
      <c r="A205" s="7">
        <v>5.09006534E8</v>
      </c>
      <c r="B205" s="6" t="s">
        <v>407</v>
      </c>
      <c r="C205" s="6" t="s">
        <v>419</v>
      </c>
      <c r="D205" s="9">
        <v>1.0</v>
      </c>
      <c r="E205" s="9">
        <v>124.0</v>
      </c>
      <c r="F205" s="9">
        <v>213.0</v>
      </c>
      <c r="G205" s="9">
        <v>2.0</v>
      </c>
      <c r="H205" s="9" t="s">
        <v>1467</v>
      </c>
      <c r="I205" s="9">
        <v>14.0</v>
      </c>
      <c r="J205" s="9" t="str">
        <f t="array" ref="J205">LET(
    _xlpm.thresholds, XLOOKUP('2. Результаты'!$D205, Sections!$F$27:$F$47, Sections!$G$27:$I$47),
    XLOOKUP('2. Результаты'!$I205, _xlpm.thresholds, Sections!$G$26:$I$26, "Ниже базового", -1)
)</f>
        <v>Базовый</v>
      </c>
      <c r="K205" s="9">
        <v>14.0</v>
      </c>
      <c r="L205" s="9" t="str">
        <f t="array" ref="L205">LET(
    _xlpm.thresholds, XLOOKUP('2. Результаты'!$D205, Sections!$P$27:$P$47, Sections!$Q$27:$S$47),
    XLOOKUP('2. Результаты'!$K205, _xlpm.thresholds, Sections!$Q$26:$S$26, "Ниже базового", -1)
)</f>
        <v>Средний</v>
      </c>
      <c r="M205" s="9">
        <v>11.0</v>
      </c>
      <c r="N205" s="9" t="str">
        <f t="array" ref="N205">LET(
    _xlpm.thresholds, XLOOKUP('2. Результаты'!$D205, Sections!$K$27:$K$47, Sections!$L$27:$N$47),
    XLOOKUP('2. Результаты'!$M205, _xlpm.thresholds, Sections!$L$26:$N$26, "Ниже базового", -1)
)</f>
        <v>Базовый</v>
      </c>
      <c r="O205" s="9">
        <v>18.0</v>
      </c>
      <c r="P205" s="9" t="str">
        <f t="array" ref="P205">LET(
    _xlpm.thresholds, XLOOKUP('2. Результаты'!$D205, Sections!$P$3:$P$23, Sections!$Q$3:$S$23),
    XLOOKUP('2. Результаты'!$O205, _xlpm.thresholds, Sections!$Q$2:$S$2, "Ниже базового", -1)
)</f>
        <v>Средний</v>
      </c>
      <c r="Q205" s="9">
        <v>15.0</v>
      </c>
      <c r="R205" s="9" t="str">
        <f t="array" ref="R205">LET(
    _xlpm.thresholds, XLOOKUP('2. Результаты'!$D205, Sections!$F$3:$F$23, Sections!$G$3:$I$23),
    XLOOKUP('2. Результаты'!$Q205, _xlpm.thresholds, Sections!$G$2:$I$2, "Ниже базового", -1)
)</f>
        <v>Средний</v>
      </c>
      <c r="S205" s="9">
        <v>26.0</v>
      </c>
      <c r="T205" s="9" t="str">
        <f t="array" ref="T205">LET(
    _xlpm.thresholds, XLOOKUP('2. Результаты'!$D205, Sections!$A$3:$A$23, Sections!$B$3:$D$23),
    XLOOKUP('2. Результаты'!$S205, _xlpm.thresholds, Sections!$B$2:$D$2, "Ниже базового", -1)
)</f>
        <v>Базовый</v>
      </c>
      <c r="U205" s="9">
        <v>9.0</v>
      </c>
      <c r="V205" s="9" t="str">
        <f t="array" ref="V205">LET(
    _xlpm.thresholds, XLOOKUP('2. Результаты'!$D205, Sections!$A$27:$A$47, Sections!$B$27:$D$47),
    XLOOKUP('2. Результаты'!$U205, _xlpm.thresholds, Sections!$B$26:$D$26, "Ниже базового", -1)
)</f>
        <v>Средний</v>
      </c>
      <c r="W205" s="9">
        <v>17.0</v>
      </c>
      <c r="X205" s="9" t="str">
        <f t="array" ref="X205">LET(
    _xlpm.thresholds, XLOOKUP('2. Результаты'!$D205, Sections!$K$3:$K$23, Sections!$L$3:$N$23),
    XLOOKUP('2. Результаты'!$W205, _xlpm.thresholds, Sections!$L$2:$N$2, "Ниже базового", -1)
)</f>
        <v>Средний</v>
      </c>
    </row>
    <row r="206" ht="15.75" customHeight="1">
      <c r="A206" s="7">
        <v>5.09006527E8</v>
      </c>
      <c r="B206" s="6" t="s">
        <v>407</v>
      </c>
      <c r="C206" s="6" t="s">
        <v>420</v>
      </c>
      <c r="D206" s="9">
        <v>2.0</v>
      </c>
      <c r="E206" s="9">
        <v>184.0</v>
      </c>
      <c r="F206" s="9">
        <v>197.0</v>
      </c>
      <c r="G206" s="9">
        <v>4.0</v>
      </c>
      <c r="H206" s="9" t="s">
        <v>1466</v>
      </c>
      <c r="I206" s="9">
        <v>28.0</v>
      </c>
      <c r="J206" s="9" t="str">
        <f t="array" ref="J206">LET(
    _xlpm.thresholds, XLOOKUP('2. Результаты'!$D206, Sections!$F$27:$F$47, Sections!$G$27:$I$47),
    XLOOKUP('2. Результаты'!$I206, _xlpm.thresholds, Sections!$G$26:$I$26, "Ниже базового", -1)
)</f>
        <v>Высокий</v>
      </c>
      <c r="K206" s="9">
        <v>21.0</v>
      </c>
      <c r="L206" s="9" t="str">
        <f t="array" ref="L206">LET(
    _xlpm.thresholds, XLOOKUP('2. Результаты'!$D206, Sections!$P$27:$P$47, Sections!$Q$27:$S$47),
    XLOOKUP('2. Результаты'!$K206, _xlpm.thresholds, Sections!$Q$26:$S$26, "Ниже базового", -1)
)</f>
        <v>Высокий</v>
      </c>
      <c r="M206" s="9">
        <v>18.0</v>
      </c>
      <c r="N206" s="9" t="str">
        <f t="array" ref="N206">LET(
    _xlpm.thresholds, XLOOKUP('2. Результаты'!$D206, Sections!$K$27:$K$47, Sections!$L$27:$N$47),
    XLOOKUP('2. Результаты'!$M206, _xlpm.thresholds, Sections!$L$26:$N$26, "Ниже базового", -1)
)</f>
        <v>Высокий</v>
      </c>
      <c r="O206" s="9">
        <v>22.0</v>
      </c>
      <c r="P206" s="9" t="str">
        <f t="array" ref="P206">LET(
    _xlpm.thresholds, XLOOKUP('2. Результаты'!$D206, Sections!$P$3:$P$23, Sections!$Q$3:$S$23),
    XLOOKUP('2. Результаты'!$O206, _xlpm.thresholds, Sections!$Q$2:$S$2, "Ниже базового", -1)
)</f>
        <v>Высокий</v>
      </c>
      <c r="Q206" s="9">
        <v>20.0</v>
      </c>
      <c r="R206" s="9" t="str">
        <f t="array" ref="R206">LET(
    _xlpm.thresholds, XLOOKUP('2. Результаты'!$D206, Sections!$F$3:$F$23, Sections!$G$3:$I$23),
    XLOOKUP('2. Результаты'!$Q206, _xlpm.thresholds, Sections!$G$2:$I$2, "Ниже базового", -1)
)</f>
        <v>Высокий</v>
      </c>
      <c r="S206" s="9">
        <v>33.0</v>
      </c>
      <c r="T206" s="9" t="str">
        <f t="array" ref="T206">LET(
    _xlpm.thresholds, XLOOKUP('2. Результаты'!$D206, Sections!$A$3:$A$23, Sections!$B$3:$D$23),
    XLOOKUP('2. Результаты'!$S206, _xlpm.thresholds, Sections!$B$2:$D$2, "Ниже базового", -1)
)</f>
        <v>Высокий</v>
      </c>
      <c r="U206" s="9">
        <v>14.0</v>
      </c>
      <c r="V206" s="9" t="str">
        <f t="array" ref="V206">LET(
    _xlpm.thresholds, XLOOKUP('2. Результаты'!$D206, Sections!$A$27:$A$47, Sections!$B$27:$D$47),
    XLOOKUP('2. Результаты'!$U206, _xlpm.thresholds, Sections!$B$26:$D$26, "Ниже базового", -1)
)</f>
        <v>Высокий</v>
      </c>
      <c r="W206" s="9">
        <v>28.0</v>
      </c>
      <c r="X206" s="9" t="str">
        <f t="array" ref="X206">LET(
    _xlpm.thresholds, XLOOKUP('2. Результаты'!$D206, Sections!$K$3:$K$23, Sections!$L$3:$N$23),
    XLOOKUP('2. Результаты'!$W206, _xlpm.thresholds, Sections!$L$2:$N$2, "Ниже базового", -1)
)</f>
        <v>Высокий</v>
      </c>
    </row>
    <row r="207" ht="15.75" customHeight="1">
      <c r="A207" s="7">
        <v>5.09006647E8</v>
      </c>
      <c r="B207" s="6" t="s">
        <v>407</v>
      </c>
      <c r="C207" s="6" t="s">
        <v>421</v>
      </c>
      <c r="D207" s="9">
        <v>4.0</v>
      </c>
      <c r="E207" s="9">
        <v>94.0</v>
      </c>
      <c r="F207" s="9">
        <v>166.0</v>
      </c>
      <c r="G207" s="9">
        <v>1.0</v>
      </c>
      <c r="H207" s="9" t="s">
        <v>1468</v>
      </c>
      <c r="I207" s="9">
        <v>22.0</v>
      </c>
      <c r="J207" s="9" t="str">
        <f t="array" ref="J207">LET(
    _xlpm.thresholds, XLOOKUP('2. Результаты'!$D207, Sections!$F$27:$F$47, Sections!$G$27:$I$47),
    XLOOKUP('2. Результаты'!$I207, _xlpm.thresholds, Sections!$G$26:$I$26, "Ниже базового", -1)
)</f>
        <v>Средний</v>
      </c>
      <c r="K207" s="9">
        <v>17.0</v>
      </c>
      <c r="L207" s="9" t="str">
        <f t="array" ref="L207">LET(
    _xlpm.thresholds, XLOOKUP('2. Результаты'!$D207, Sections!$P$27:$P$47, Sections!$Q$27:$S$47),
    XLOOKUP('2. Результаты'!$K207, _xlpm.thresholds, Sections!$Q$26:$S$26, "Ниже базового", -1)
)</f>
        <v>Высокий</v>
      </c>
      <c r="M207" s="9">
        <v>9.0</v>
      </c>
      <c r="N207" s="9" t="str">
        <f t="array" ref="N207">LET(
    _xlpm.thresholds, XLOOKUP('2. Результаты'!$D207, Sections!$K$27:$K$47, Sections!$L$27:$N$47),
    XLOOKUP('2. Результаты'!$M207, _xlpm.thresholds, Sections!$L$26:$N$26, "Ниже базового", -1)
)</f>
        <v>Базовый</v>
      </c>
      <c r="O207" s="9">
        <v>0.0</v>
      </c>
      <c r="P207" s="9" t="str">
        <f t="array" ref="P207">LET(
    _xlpm.thresholds, XLOOKUP('2. Результаты'!$D207, Sections!$P$3:$P$23, Sections!$Q$3:$S$23),
    XLOOKUP('2. Результаты'!$O207, _xlpm.thresholds, Sections!$Q$2:$S$2, "Ниже базового", -1)
)</f>
        <v>Ниже базового</v>
      </c>
      <c r="Q207" s="9">
        <v>15.0</v>
      </c>
      <c r="R207" s="9" t="str">
        <f t="array" ref="R207">LET(
    _xlpm.thresholds, XLOOKUP('2. Результаты'!$D207, Sections!$F$3:$F$23, Sections!$G$3:$I$23),
    XLOOKUP('2. Результаты'!$Q207, _xlpm.thresholds, Sections!$G$2:$I$2, "Ниже базового", -1)
)</f>
        <v>Средний</v>
      </c>
      <c r="S207" s="9">
        <v>15.0</v>
      </c>
      <c r="T207" s="9" t="str">
        <f t="array" ref="T207">LET(
    _xlpm.thresholds, XLOOKUP('2. Результаты'!$D207, Sections!$A$3:$A$23, Sections!$B$3:$D$23),
    XLOOKUP('2. Результаты'!$S207, _xlpm.thresholds, Sections!$B$2:$D$2, "Ниже базового", -1)
)</f>
        <v>Базовый</v>
      </c>
      <c r="U207" s="9">
        <v>1.0</v>
      </c>
      <c r="V207" s="9" t="str">
        <f t="array" ref="V207">LET(
    _xlpm.thresholds, XLOOKUP('2. Результаты'!$D207, Sections!$A$27:$A$47, Sections!$B$27:$D$47),
    XLOOKUP('2. Результаты'!$U207, _xlpm.thresholds, Sections!$B$26:$D$26, "Ниже базового", -1)
)</f>
        <v>Высокий</v>
      </c>
      <c r="W207" s="9">
        <v>15.0</v>
      </c>
      <c r="X207" s="9" t="str">
        <f t="array" ref="X207">LET(
    _xlpm.thresholds, XLOOKUP('2. Результаты'!$D207, Sections!$K$3:$K$23, Sections!$L$3:$N$23),
    XLOOKUP('2. Результаты'!$W207, _xlpm.thresholds, Sections!$L$2:$N$2, "Ниже базового", -1)
)</f>
        <v>Базовый</v>
      </c>
    </row>
    <row r="208" ht="15.75" customHeight="1">
      <c r="A208" s="7">
        <v>5.06065549E8</v>
      </c>
      <c r="B208" s="6" t="s">
        <v>407</v>
      </c>
      <c r="C208" s="6" t="s">
        <v>422</v>
      </c>
      <c r="D208" s="9">
        <v>2.0</v>
      </c>
      <c r="E208" s="9">
        <v>184.0</v>
      </c>
      <c r="F208" s="9">
        <v>197.0</v>
      </c>
      <c r="G208" s="9">
        <v>4.0</v>
      </c>
      <c r="H208" s="9" t="s">
        <v>1466</v>
      </c>
      <c r="I208" s="9">
        <v>30.0</v>
      </c>
      <c r="J208" s="9" t="str">
        <f t="array" ref="J208">LET(
    _xlpm.thresholds, XLOOKUP('2. Результаты'!$D208, Sections!$F$27:$F$47, Sections!$G$27:$I$47),
    XLOOKUP('2. Результаты'!$I208, _xlpm.thresholds, Sections!$G$26:$I$26, "Ниже базового", -1)
)</f>
        <v>Высокий</v>
      </c>
      <c r="K208" s="9">
        <v>21.0</v>
      </c>
      <c r="L208" s="9" t="str">
        <f t="array" ref="L208">LET(
    _xlpm.thresholds, XLOOKUP('2. Результаты'!$D208, Sections!$P$27:$P$47, Sections!$Q$27:$S$47),
    XLOOKUP('2. Результаты'!$K208, _xlpm.thresholds, Sections!$Q$26:$S$26, "Ниже базового", -1)
)</f>
        <v>Высокий</v>
      </c>
      <c r="M208" s="9">
        <v>17.0</v>
      </c>
      <c r="N208" s="9" t="str">
        <f t="array" ref="N208">LET(
    _xlpm.thresholds, XLOOKUP('2. Результаты'!$D208, Sections!$K$27:$K$47, Sections!$L$27:$N$47),
    XLOOKUP('2. Результаты'!$M208, _xlpm.thresholds, Sections!$L$26:$N$26, "Ниже базового", -1)
)</f>
        <v>Высокий</v>
      </c>
      <c r="O208" s="9">
        <v>21.0</v>
      </c>
      <c r="P208" s="9" t="str">
        <f t="array" ref="P208">LET(
    _xlpm.thresholds, XLOOKUP('2. Результаты'!$D208, Sections!$P$3:$P$23, Sections!$Q$3:$S$23),
    XLOOKUP('2. Результаты'!$O208, _xlpm.thresholds, Sections!$Q$2:$S$2, "Ниже базового", -1)
)</f>
        <v>Высокий</v>
      </c>
      <c r="Q208" s="9">
        <v>20.0</v>
      </c>
      <c r="R208" s="9" t="str">
        <f t="array" ref="R208">LET(
    _xlpm.thresholds, XLOOKUP('2. Результаты'!$D208, Sections!$F$3:$F$23, Sections!$G$3:$I$23),
    XLOOKUP('2. Результаты'!$Q208, _xlpm.thresholds, Sections!$G$2:$I$2, "Ниже базового", -1)
)</f>
        <v>Высокий</v>
      </c>
      <c r="S208" s="9">
        <v>37.0</v>
      </c>
      <c r="T208" s="9" t="str">
        <f t="array" ref="T208">LET(
    _xlpm.thresholds, XLOOKUP('2. Результаты'!$D208, Sections!$A$3:$A$23, Sections!$B$3:$D$23),
    XLOOKUP('2. Результаты'!$S208, _xlpm.thresholds, Sections!$B$2:$D$2, "Ниже базового", -1)
)</f>
        <v>Высокий</v>
      </c>
      <c r="U208" s="9">
        <v>12.0</v>
      </c>
      <c r="V208" s="9" t="str">
        <f t="array" ref="V208">LET(
    _xlpm.thresholds, XLOOKUP('2. Результаты'!$D208, Sections!$A$27:$A$47, Sections!$B$27:$D$47),
    XLOOKUP('2. Результаты'!$U208, _xlpm.thresholds, Sections!$B$26:$D$26, "Ниже базового", -1)
)</f>
        <v>Высокий</v>
      </c>
      <c r="W208" s="9">
        <v>26.0</v>
      </c>
      <c r="X208" s="9" t="str">
        <f t="array" ref="X208">LET(
    _xlpm.thresholds, XLOOKUP('2. Результаты'!$D208, Sections!$K$3:$K$23, Sections!$L$3:$N$23),
    XLOOKUP('2. Результаты'!$W208, _xlpm.thresholds, Sections!$L$2:$N$2, "Ниже базового", -1)
)</f>
        <v>Высокий</v>
      </c>
    </row>
    <row r="209" ht="15.75" customHeight="1">
      <c r="A209" s="7">
        <v>5.09006453E8</v>
      </c>
      <c r="B209" s="6" t="s">
        <v>407</v>
      </c>
      <c r="C209" s="6" t="s">
        <v>423</v>
      </c>
      <c r="D209" s="9">
        <v>6.0</v>
      </c>
      <c r="E209" s="9">
        <v>126.0</v>
      </c>
      <c r="F209" s="9">
        <v>192.0</v>
      </c>
      <c r="G209" s="9">
        <v>3.0</v>
      </c>
      <c r="H209" s="9" t="s">
        <v>1465</v>
      </c>
      <c r="I209" s="9">
        <v>18.0</v>
      </c>
      <c r="J209" s="9" t="str">
        <f t="array" ref="J209">LET(
    _xlpm.thresholds, XLOOKUP('2. Результаты'!$D209, Sections!$F$27:$F$47, Sections!$G$27:$I$47),
    XLOOKUP('2. Результаты'!$I209, _xlpm.thresholds, Sections!$G$26:$I$26, "Ниже базового", -1)
)</f>
        <v>Средний</v>
      </c>
      <c r="K209" s="9">
        <v>18.0</v>
      </c>
      <c r="L209" s="9" t="str">
        <f t="array" ref="L209">LET(
    _xlpm.thresholds, XLOOKUP('2. Результаты'!$D209, Sections!$P$27:$P$47, Sections!$Q$27:$S$47),
    XLOOKUP('2. Результаты'!$K209, _xlpm.thresholds, Sections!$Q$26:$S$26, "Ниже базового", -1)
)</f>
        <v>Высокий</v>
      </c>
      <c r="M209" s="9">
        <v>11.0</v>
      </c>
      <c r="N209" s="9" t="str">
        <f t="array" ref="N209">LET(
    _xlpm.thresholds, XLOOKUP('2. Результаты'!$D209, Sections!$K$27:$K$47, Sections!$L$27:$N$47),
    XLOOKUP('2. Результаты'!$M209, _xlpm.thresholds, Sections!$L$26:$N$26, "Ниже базового", -1)
)</f>
        <v>Базовый</v>
      </c>
      <c r="O209" s="9">
        <v>17.0</v>
      </c>
      <c r="P209" s="9" t="str">
        <f t="array" ref="P209">LET(
    _xlpm.thresholds, XLOOKUP('2. Результаты'!$D209, Sections!$P$3:$P$23, Sections!$Q$3:$S$23),
    XLOOKUP('2. Результаты'!$O209, _xlpm.thresholds, Sections!$Q$2:$S$2, "Ниже базового", -1)
)</f>
        <v>Средний</v>
      </c>
      <c r="Q209" s="9">
        <v>15.0</v>
      </c>
      <c r="R209" s="9" t="str">
        <f t="array" ref="R209">LET(
    _xlpm.thresholds, XLOOKUP('2. Результаты'!$D209, Sections!$F$3:$F$23, Sections!$G$3:$I$23),
    XLOOKUP('2. Результаты'!$Q209, _xlpm.thresholds, Sections!$G$2:$I$2, "Ниже базового", -1)
)</f>
        <v>Средний</v>
      </c>
      <c r="S209" s="9">
        <v>18.0</v>
      </c>
      <c r="T209" s="9" t="str">
        <f t="array" ref="T209">LET(
    _xlpm.thresholds, XLOOKUP('2. Результаты'!$D209, Sections!$A$3:$A$23, Sections!$B$3:$D$23),
    XLOOKUP('2. Результаты'!$S209, _xlpm.thresholds, Sections!$B$2:$D$2, "Ниже базового", -1)
)</f>
        <v>Базовый</v>
      </c>
      <c r="U209" s="9">
        <v>10.0</v>
      </c>
      <c r="V209" s="9" t="str">
        <f t="array" ref="V209">LET(
    _xlpm.thresholds, XLOOKUP('2. Результаты'!$D209, Sections!$A$27:$A$47, Sections!$B$27:$D$47),
    XLOOKUP('2. Результаты'!$U209, _xlpm.thresholds, Sections!$B$26:$D$26, "Ниже базового", -1)
)</f>
        <v>Средний</v>
      </c>
      <c r="W209" s="9">
        <v>19.0</v>
      </c>
      <c r="X209" s="9" t="str">
        <f t="array" ref="X209">LET(
    _xlpm.thresholds, XLOOKUP('2. Результаты'!$D209, Sections!$K$3:$K$23, Sections!$L$3:$N$23),
    XLOOKUP('2. Результаты'!$W209, _xlpm.thresholds, Sections!$L$2:$N$2, "Ниже базового", -1)
)</f>
        <v>Средний</v>
      </c>
    </row>
    <row r="210" ht="15.75" customHeight="1">
      <c r="A210" s="7">
        <v>5.09006372E8</v>
      </c>
      <c r="B210" s="6" t="s">
        <v>407</v>
      </c>
      <c r="C210" s="6" t="s">
        <v>424</v>
      </c>
      <c r="D210" s="9">
        <v>1.0</v>
      </c>
      <c r="E210" s="9">
        <v>206.0</v>
      </c>
      <c r="F210" s="9">
        <v>213.0</v>
      </c>
      <c r="G210" s="9">
        <v>4.0</v>
      </c>
      <c r="H210" s="9" t="s">
        <v>1466</v>
      </c>
      <c r="I210" s="9">
        <v>30.0</v>
      </c>
      <c r="J210" s="9" t="str">
        <f t="array" ref="J210">LET(
    _xlpm.thresholds, XLOOKUP('2. Результаты'!$D210, Sections!$F$27:$F$47, Sections!$G$27:$I$47),
    XLOOKUP('2. Результаты'!$I210, _xlpm.thresholds, Sections!$G$26:$I$26, "Ниже базового", -1)
)</f>
        <v>Высокий</v>
      </c>
      <c r="K210" s="9">
        <v>21.0</v>
      </c>
      <c r="L210" s="9" t="str">
        <f t="array" ref="L210">LET(
    _xlpm.thresholds, XLOOKUP('2. Результаты'!$D210, Sections!$P$27:$P$47, Sections!$Q$27:$S$47),
    XLOOKUP('2. Результаты'!$K210, _xlpm.thresholds, Sections!$Q$26:$S$26, "Ниже базового", -1)
)</f>
        <v>Высокий</v>
      </c>
      <c r="M210" s="9">
        <v>19.0</v>
      </c>
      <c r="N210" s="9" t="str">
        <f t="array" ref="N210">LET(
    _xlpm.thresholds, XLOOKUP('2. Результаты'!$D210, Sections!$K$27:$K$47, Sections!$L$27:$N$47),
    XLOOKUP('2. Результаты'!$M210, _xlpm.thresholds, Sections!$L$26:$N$26, "Ниже базового", -1)
)</f>
        <v>Высокий</v>
      </c>
      <c r="O210" s="9">
        <v>22.0</v>
      </c>
      <c r="P210" s="9" t="str">
        <f t="array" ref="P210">LET(
    _xlpm.thresholds, XLOOKUP('2. Результаты'!$D210, Sections!$P$3:$P$23, Sections!$Q$3:$S$23),
    XLOOKUP('2. Результаты'!$O210, _xlpm.thresholds, Sections!$Q$2:$S$2, "Ниже базового", -1)
)</f>
        <v>Высокий</v>
      </c>
      <c r="Q210" s="9">
        <v>24.0</v>
      </c>
      <c r="R210" s="9" t="str">
        <f t="array" ref="R210">LET(
    _xlpm.thresholds, XLOOKUP('2. Результаты'!$D210, Sections!$F$3:$F$23, Sections!$G$3:$I$23),
    XLOOKUP('2. Результаты'!$Q210, _xlpm.thresholds, Sections!$G$2:$I$2, "Ниже базового", -1)
)</f>
        <v>Высокий</v>
      </c>
      <c r="S210" s="9">
        <v>48.0</v>
      </c>
      <c r="T210" s="9" t="str">
        <f t="array" ref="T210">LET(
    _xlpm.thresholds, XLOOKUP('2. Результаты'!$D210, Sections!$A$3:$A$23, Sections!$B$3:$D$23),
    XLOOKUP('2. Результаты'!$S210, _xlpm.thresholds, Sections!$B$2:$D$2, "Ниже базового", -1)
)</f>
        <v>Высокий</v>
      </c>
      <c r="U210" s="9">
        <v>14.0</v>
      </c>
      <c r="V210" s="9" t="str">
        <f t="array" ref="V210">LET(
    _xlpm.thresholds, XLOOKUP('2. Результаты'!$D210, Sections!$A$27:$A$47, Sections!$B$27:$D$47),
    XLOOKUP('2. Результаты'!$U210, _xlpm.thresholds, Sections!$B$26:$D$26, "Ниже базового", -1)
)</f>
        <v>Высокий</v>
      </c>
      <c r="W210" s="9">
        <v>28.0</v>
      </c>
      <c r="X210" s="9" t="str">
        <f t="array" ref="X210">LET(
    _xlpm.thresholds, XLOOKUP('2. Результаты'!$D210, Sections!$K$3:$K$23, Sections!$L$3:$N$23),
    XLOOKUP('2. Результаты'!$W210, _xlpm.thresholds, Sections!$L$2:$N$2, "Ниже базового", -1)
)</f>
        <v>Высокий</v>
      </c>
    </row>
    <row r="211" ht="15.75" customHeight="1">
      <c r="A211" s="7">
        <v>5.09006608E8</v>
      </c>
      <c r="B211" s="6" t="s">
        <v>407</v>
      </c>
      <c r="C211" s="6" t="s">
        <v>425</v>
      </c>
      <c r="D211" s="9">
        <v>1.0</v>
      </c>
      <c r="E211" s="9">
        <v>161.0</v>
      </c>
      <c r="F211" s="9">
        <v>213.0</v>
      </c>
      <c r="G211" s="9">
        <v>1.0</v>
      </c>
      <c r="H211" s="9" t="s">
        <v>1468</v>
      </c>
      <c r="I211" s="9">
        <v>0.0</v>
      </c>
      <c r="J211" s="9" t="str">
        <f t="array" ref="J211">LET(
    _xlpm.thresholds, XLOOKUP('2. Результаты'!$D211, Sections!$F$27:$F$47, Sections!$G$27:$I$47),
    XLOOKUP('2. Результаты'!$I211, _xlpm.thresholds, Sections!$G$26:$I$26, "Ниже базового", -1)
)</f>
        <v>Ниже базового</v>
      </c>
      <c r="K211" s="9">
        <v>18.0</v>
      </c>
      <c r="L211" s="9" t="str">
        <f t="array" ref="L211">LET(
    _xlpm.thresholds, XLOOKUP('2. Результаты'!$D211, Sections!$P$27:$P$47, Sections!$Q$27:$S$47),
    XLOOKUP('2. Результаты'!$K211, _xlpm.thresholds, Sections!$Q$26:$S$26, "Ниже базового", -1)
)</f>
        <v>Высокий</v>
      </c>
      <c r="M211" s="9">
        <v>18.0</v>
      </c>
      <c r="N211" s="9" t="str">
        <f t="array" ref="N211">LET(
    _xlpm.thresholds, XLOOKUP('2. Результаты'!$D211, Sections!$K$27:$K$47, Sections!$L$27:$N$47),
    XLOOKUP('2. Результаты'!$M211, _xlpm.thresholds, Sections!$L$26:$N$26, "Ниже базового", -1)
)</f>
        <v>Высокий</v>
      </c>
      <c r="O211" s="9">
        <v>20.0</v>
      </c>
      <c r="P211" s="9" t="str">
        <f t="array" ref="P211">LET(
    _xlpm.thresholds, XLOOKUP('2. Результаты'!$D211, Sections!$P$3:$P$23, Sections!$Q$3:$S$23),
    XLOOKUP('2. Результаты'!$O211, _xlpm.thresholds, Sections!$Q$2:$S$2, "Ниже базового", -1)
)</f>
        <v>Высокий</v>
      </c>
      <c r="Q211" s="9">
        <v>21.0</v>
      </c>
      <c r="R211" s="9" t="str">
        <f t="array" ref="R211">LET(
    _xlpm.thresholds, XLOOKUP('2. Результаты'!$D211, Sections!$F$3:$F$23, Sections!$G$3:$I$23),
    XLOOKUP('2. Результаты'!$Q211, _xlpm.thresholds, Sections!$G$2:$I$2, "Ниже базового", -1)
)</f>
        <v>Высокий</v>
      </c>
      <c r="S211" s="9">
        <v>44.0</v>
      </c>
      <c r="T211" s="9" t="str">
        <f t="array" ref="T211">LET(
    _xlpm.thresholds, XLOOKUP('2. Результаты'!$D211, Sections!$A$3:$A$23, Sections!$B$3:$D$23),
    XLOOKUP('2. Результаты'!$S211, _xlpm.thresholds, Sections!$B$2:$D$2, "Ниже базового", -1)
)</f>
        <v>Высокий</v>
      </c>
      <c r="U211" s="9">
        <v>14.0</v>
      </c>
      <c r="V211" s="9" t="str">
        <f t="array" ref="V211">LET(
    _xlpm.thresholds, XLOOKUP('2. Результаты'!$D211, Sections!$A$27:$A$47, Sections!$B$27:$D$47),
    XLOOKUP('2. Результаты'!$U211, _xlpm.thresholds, Sections!$B$26:$D$26, "Ниже базового", -1)
)</f>
        <v>Высокий</v>
      </c>
      <c r="W211" s="9">
        <v>26.0</v>
      </c>
      <c r="X211" s="9" t="str">
        <f t="array" ref="X211">LET(
    _xlpm.thresholds, XLOOKUP('2. Результаты'!$D211, Sections!$K$3:$K$23, Sections!$L$3:$N$23),
    XLOOKUP('2. Результаты'!$W211, _xlpm.thresholds, Sections!$L$2:$N$2, "Ниже базового", -1)
)</f>
        <v>Высокий</v>
      </c>
    </row>
    <row r="212" ht="15.75" customHeight="1">
      <c r="A212" s="7">
        <v>5.09006661E8</v>
      </c>
      <c r="B212" s="6" t="s">
        <v>407</v>
      </c>
      <c r="C212" s="6" t="s">
        <v>426</v>
      </c>
      <c r="D212" s="9">
        <v>6.0</v>
      </c>
      <c r="E212" s="9">
        <v>140.0</v>
      </c>
      <c r="F212" s="9">
        <v>192.0</v>
      </c>
      <c r="G212" s="9">
        <v>3.0</v>
      </c>
      <c r="H212" s="9" t="s">
        <v>1465</v>
      </c>
      <c r="I212" s="9">
        <v>24.0</v>
      </c>
      <c r="J212" s="9" t="str">
        <f t="array" ref="J212">LET(
    _xlpm.thresholds, XLOOKUP('2. Результаты'!$D212, Sections!$F$27:$F$47, Sections!$G$27:$I$47),
    XLOOKUP('2. Результаты'!$I212, _xlpm.thresholds, Sections!$G$26:$I$26, "Ниже базового", -1)
)</f>
        <v>Средний</v>
      </c>
      <c r="K212" s="9">
        <v>18.0</v>
      </c>
      <c r="L212" s="9" t="str">
        <f t="array" ref="L212">LET(
    _xlpm.thresholds, XLOOKUP('2. Результаты'!$D212, Sections!$P$27:$P$47, Sections!$Q$27:$S$47),
    XLOOKUP('2. Результаты'!$K212, _xlpm.thresholds, Sections!$Q$26:$S$26, "Ниже базового", -1)
)</f>
        <v>Высокий</v>
      </c>
      <c r="M212" s="9">
        <v>10.0</v>
      </c>
      <c r="N212" s="9" t="str">
        <f t="array" ref="N212">LET(
    _xlpm.thresholds, XLOOKUP('2. Результаты'!$D212, Sections!$K$27:$K$47, Sections!$L$27:$N$47),
    XLOOKUP('2. Результаты'!$M212, _xlpm.thresholds, Sections!$L$26:$N$26, "Ниже базового", -1)
)</f>
        <v>Базовый</v>
      </c>
      <c r="O212" s="9">
        <v>19.0</v>
      </c>
      <c r="P212" s="9" t="str">
        <f t="array" ref="P212">LET(
    _xlpm.thresholds, XLOOKUP('2. Результаты'!$D212, Sections!$P$3:$P$23, Sections!$Q$3:$S$23),
    XLOOKUP('2. Результаты'!$O212, _xlpm.thresholds, Sections!$Q$2:$S$2, "Ниже базового", -1)
)</f>
        <v>Средний</v>
      </c>
      <c r="Q212" s="9">
        <v>16.0</v>
      </c>
      <c r="R212" s="9" t="str">
        <f t="array" ref="R212">LET(
    _xlpm.thresholds, XLOOKUP('2. Результаты'!$D212, Sections!$F$3:$F$23, Sections!$G$3:$I$23),
    XLOOKUP('2. Результаты'!$Q212, _xlpm.thresholds, Sections!$G$2:$I$2, "Ниже базового", -1)
)</f>
        <v>Средний</v>
      </c>
      <c r="S212" s="9">
        <v>22.0</v>
      </c>
      <c r="T212" s="9" t="str">
        <f t="array" ref="T212">LET(
    _xlpm.thresholds, XLOOKUP('2. Результаты'!$D212, Sections!$A$3:$A$23, Sections!$B$3:$D$23),
    XLOOKUP('2. Результаты'!$S212, _xlpm.thresholds, Sections!$B$2:$D$2, "Ниже базового", -1)
)</f>
        <v>Базовый</v>
      </c>
      <c r="U212" s="9">
        <v>11.0</v>
      </c>
      <c r="V212" s="9" t="str">
        <f t="array" ref="V212">LET(
    _xlpm.thresholds, XLOOKUP('2. Результаты'!$D212, Sections!$A$27:$A$47, Sections!$B$27:$D$47),
    XLOOKUP('2. Результаты'!$U212, _xlpm.thresholds, Sections!$B$26:$D$26, "Ниже базового", -1)
)</f>
        <v>Средний</v>
      </c>
      <c r="W212" s="9">
        <v>20.0</v>
      </c>
      <c r="X212" s="9" t="str">
        <f t="array" ref="X212">LET(
    _xlpm.thresholds, XLOOKUP('2. Результаты'!$D212, Sections!$K$3:$K$23, Sections!$L$3:$N$23),
    XLOOKUP('2. Результаты'!$W212, _xlpm.thresholds, Sections!$L$2:$N$2, "Ниже базового", -1)
)</f>
        <v>Средний</v>
      </c>
    </row>
    <row r="213" ht="15.75" customHeight="1">
      <c r="A213" s="7">
        <v>5.10008335E8</v>
      </c>
      <c r="B213" s="6" t="s">
        <v>427</v>
      </c>
      <c r="C213" s="6" t="s">
        <v>428</v>
      </c>
      <c r="D213" s="9">
        <v>1.0</v>
      </c>
      <c r="E213" s="9">
        <v>150.0</v>
      </c>
      <c r="F213" s="9">
        <v>213.0</v>
      </c>
      <c r="G213" s="9">
        <v>3.0</v>
      </c>
      <c r="H213" s="9" t="s">
        <v>1465</v>
      </c>
      <c r="I213" s="9">
        <v>21.0</v>
      </c>
      <c r="J213" s="9" t="str">
        <f t="array" ref="J213">LET(
    _xlpm.thresholds, XLOOKUP('2. Результаты'!$D213, Sections!$F$27:$F$47, Sections!$G$27:$I$47),
    XLOOKUP('2. Результаты'!$I213, _xlpm.thresholds, Sections!$G$26:$I$26, "Ниже базового", -1)
)</f>
        <v>Средний</v>
      </c>
      <c r="K213" s="9">
        <v>14.0</v>
      </c>
      <c r="L213" s="9" t="str">
        <f t="array" ref="L213">LET(
    _xlpm.thresholds, XLOOKUP('2. Результаты'!$D213, Sections!$P$27:$P$47, Sections!$Q$27:$S$47),
    XLOOKUP('2. Результаты'!$K213, _xlpm.thresholds, Sections!$Q$26:$S$26, "Ниже базового", -1)
)</f>
        <v>Средний</v>
      </c>
      <c r="M213" s="9">
        <v>12.0</v>
      </c>
      <c r="N213" s="9" t="str">
        <f t="array" ref="N213">LET(
    _xlpm.thresholds, XLOOKUP('2. Результаты'!$D213, Sections!$K$27:$K$47, Sections!$L$27:$N$47),
    XLOOKUP('2. Результаты'!$M213, _xlpm.thresholds, Sections!$L$26:$N$26, "Ниже базового", -1)
)</f>
        <v>Базовый</v>
      </c>
      <c r="O213" s="9">
        <v>19.0</v>
      </c>
      <c r="P213" s="9" t="str">
        <f t="array" ref="P213">LET(
    _xlpm.thresholds, XLOOKUP('2. Результаты'!$D213, Sections!$P$3:$P$23, Sections!$Q$3:$S$23),
    XLOOKUP('2. Результаты'!$O213, _xlpm.thresholds, Sections!$Q$2:$S$2, "Ниже базового", -1)
)</f>
        <v>Средний</v>
      </c>
      <c r="Q213" s="9">
        <v>17.0</v>
      </c>
      <c r="R213" s="9" t="str">
        <f t="array" ref="R213">LET(
    _xlpm.thresholds, XLOOKUP('2. Результаты'!$D213, Sections!$F$3:$F$23, Sections!$G$3:$I$23),
    XLOOKUP('2. Результаты'!$Q213, _xlpm.thresholds, Sections!$G$2:$I$2, "Ниже базового", -1)
)</f>
        <v>Средний</v>
      </c>
      <c r="S213" s="9">
        <v>35.0</v>
      </c>
      <c r="T213" s="9" t="str">
        <f t="array" ref="T213">LET(
    _xlpm.thresholds, XLOOKUP('2. Результаты'!$D213, Sections!$A$3:$A$23, Sections!$B$3:$D$23),
    XLOOKUP('2. Результаты'!$S213, _xlpm.thresholds, Sections!$B$2:$D$2, "Ниже базового", -1)
)</f>
        <v>Средний</v>
      </c>
      <c r="U213" s="9">
        <v>10.0</v>
      </c>
      <c r="V213" s="9" t="str">
        <f t="array" ref="V213">LET(
    _xlpm.thresholds, XLOOKUP('2. Результаты'!$D213, Sections!$A$27:$A$47, Sections!$B$27:$D$47),
    XLOOKUP('2. Результаты'!$U213, _xlpm.thresholds, Sections!$B$26:$D$26, "Ниже базового", -1)
)</f>
        <v>Средний</v>
      </c>
      <c r="W213" s="9">
        <v>22.0</v>
      </c>
      <c r="X213" s="9" t="str">
        <f t="array" ref="X213">LET(
    _xlpm.thresholds, XLOOKUP('2. Результаты'!$D213, Sections!$K$3:$K$23, Sections!$L$3:$N$23),
    XLOOKUP('2. Результаты'!$W213, _xlpm.thresholds, Sections!$L$2:$N$2, "Ниже базового", -1)
)</f>
        <v>Средний</v>
      </c>
    </row>
    <row r="214" ht="15.75" customHeight="1">
      <c r="A214" s="7">
        <v>5.10008423E8</v>
      </c>
      <c r="B214" s="6" t="s">
        <v>427</v>
      </c>
      <c r="C214" s="6" t="s">
        <v>429</v>
      </c>
      <c r="D214" s="9">
        <v>1.0</v>
      </c>
      <c r="E214" s="9">
        <v>128.0</v>
      </c>
      <c r="F214" s="9">
        <v>213.0</v>
      </c>
      <c r="G214" s="9">
        <v>1.0</v>
      </c>
      <c r="H214" s="9" t="s">
        <v>1468</v>
      </c>
      <c r="I214" s="9">
        <v>21.0</v>
      </c>
      <c r="J214" s="9" t="str">
        <f t="array" ref="J214">LET(
    _xlpm.thresholds, XLOOKUP('2. Результаты'!$D214, Sections!$F$27:$F$47, Sections!$G$27:$I$47),
    XLOOKUP('2. Результаты'!$I214, _xlpm.thresholds, Sections!$G$26:$I$26, "Ниже базового", -1)
)</f>
        <v>Средний</v>
      </c>
      <c r="K214" s="9">
        <v>15.0</v>
      </c>
      <c r="L214" s="9" t="str">
        <f t="array" ref="L214">LET(
    _xlpm.thresholds, XLOOKUP('2. Результаты'!$D214, Sections!$P$27:$P$47, Sections!$Q$27:$S$47),
    XLOOKUP('2. Результаты'!$K214, _xlpm.thresholds, Sections!$Q$26:$S$26, "Ниже базового", -1)
)</f>
        <v>Средний</v>
      </c>
      <c r="M214" s="9">
        <v>14.0</v>
      </c>
      <c r="N214" s="9" t="str">
        <f t="array" ref="N214">LET(
    _xlpm.thresholds, XLOOKUP('2. Результаты'!$D214, Sections!$K$27:$K$47, Sections!$L$27:$N$47),
    XLOOKUP('2. Результаты'!$M214, _xlpm.thresholds, Sections!$L$26:$N$26, "Ниже базового", -1)
)</f>
        <v>Средний</v>
      </c>
      <c r="O214" s="9">
        <v>16.0</v>
      </c>
      <c r="P214" s="9" t="str">
        <f t="array" ref="P214">LET(
    _xlpm.thresholds, XLOOKUP('2. Результаты'!$D214, Sections!$P$3:$P$23, Sections!$Q$3:$S$23),
    XLOOKUP('2. Результаты'!$O214, _xlpm.thresholds, Sections!$Q$2:$S$2, "Ниже базового", -1)
)</f>
        <v>Средний</v>
      </c>
      <c r="Q214" s="9">
        <v>14.0</v>
      </c>
      <c r="R214" s="9" t="str">
        <f t="array" ref="R214">LET(
    _xlpm.thresholds, XLOOKUP('2. Результаты'!$D214, Sections!$F$3:$F$23, Sections!$G$3:$I$23),
    XLOOKUP('2. Результаты'!$Q214, _xlpm.thresholds, Sections!$G$2:$I$2, "Ниже базового", -1)
)</f>
        <v>Средний</v>
      </c>
      <c r="S214" s="9">
        <v>31.0</v>
      </c>
      <c r="T214" s="9" t="str">
        <f t="array" ref="T214">LET(
    _xlpm.thresholds, XLOOKUP('2. Результаты'!$D214, Sections!$A$3:$A$23, Sections!$B$3:$D$23),
    XLOOKUP('2. Результаты'!$S214, _xlpm.thresholds, Sections!$B$2:$D$2, "Ниже базового", -1)
)</f>
        <v>Средний</v>
      </c>
      <c r="U214" s="9">
        <v>0.0</v>
      </c>
      <c r="V214" s="9" t="str">
        <f t="array" ref="V214">LET(
    _xlpm.thresholds, XLOOKUP('2. Результаты'!$D214, Sections!$A$27:$A$47, Sections!$B$27:$D$47),
    XLOOKUP('2. Результаты'!$U214, _xlpm.thresholds, Sections!$B$26:$D$26, "Ниже базового", -1)
)</f>
        <v>Ниже базового</v>
      </c>
      <c r="W214" s="9">
        <v>17.0</v>
      </c>
      <c r="X214" s="9" t="str">
        <f t="array" ref="X214">LET(
    _xlpm.thresholds, XLOOKUP('2. Результаты'!$D214, Sections!$K$3:$K$23, Sections!$L$3:$N$23),
    XLOOKUP('2. Результаты'!$W214, _xlpm.thresholds, Sections!$L$2:$N$2, "Ниже базового", -1)
)</f>
        <v>Средний</v>
      </c>
    </row>
    <row r="215" ht="15.75" customHeight="1">
      <c r="A215" s="7">
        <v>5.10008649E8</v>
      </c>
      <c r="B215" s="6" t="s">
        <v>427</v>
      </c>
      <c r="C215" s="6" t="s">
        <v>430</v>
      </c>
      <c r="D215" s="9">
        <v>1.0</v>
      </c>
      <c r="E215" s="9">
        <v>139.0</v>
      </c>
      <c r="F215" s="9">
        <v>213.0</v>
      </c>
      <c r="G215" s="9">
        <v>3.0</v>
      </c>
      <c r="H215" s="9" t="s">
        <v>1465</v>
      </c>
      <c r="I215" s="9">
        <v>24.0</v>
      </c>
      <c r="J215" s="9" t="str">
        <f t="array" ref="J215">LET(
    _xlpm.thresholds, XLOOKUP('2. Результаты'!$D215, Sections!$F$27:$F$47, Sections!$G$27:$I$47),
    XLOOKUP('2. Результаты'!$I215, _xlpm.thresholds, Sections!$G$26:$I$26, "Ниже базового", -1)
)</f>
        <v>Средний</v>
      </c>
      <c r="K215" s="9">
        <v>12.0</v>
      </c>
      <c r="L215" s="9" t="str">
        <f t="array" ref="L215">LET(
    _xlpm.thresholds, XLOOKUP('2. Результаты'!$D215, Sections!$P$27:$P$47, Sections!$Q$27:$S$47),
    XLOOKUP('2. Результаты'!$K215, _xlpm.thresholds, Sections!$Q$26:$S$26, "Ниже базового", -1)
)</f>
        <v>Базовый</v>
      </c>
      <c r="M215" s="9">
        <v>11.0</v>
      </c>
      <c r="N215" s="9" t="str">
        <f t="array" ref="N215">LET(
    _xlpm.thresholds, XLOOKUP('2. Результаты'!$D215, Sections!$K$27:$K$47, Sections!$L$27:$N$47),
    XLOOKUP('2. Результаты'!$M215, _xlpm.thresholds, Sections!$L$26:$N$26, "Ниже базового", -1)
)</f>
        <v>Базовый</v>
      </c>
      <c r="O215" s="9">
        <v>15.0</v>
      </c>
      <c r="P215" s="9" t="str">
        <f t="array" ref="P215">LET(
    _xlpm.thresholds, XLOOKUP('2. Результаты'!$D215, Sections!$P$3:$P$23, Sections!$Q$3:$S$23),
    XLOOKUP('2. Результаты'!$O215, _xlpm.thresholds, Sections!$Q$2:$S$2, "Ниже базового", -1)
)</f>
        <v>Базовый</v>
      </c>
      <c r="Q215" s="9">
        <v>15.0</v>
      </c>
      <c r="R215" s="9" t="str">
        <f t="array" ref="R215">LET(
    _xlpm.thresholds, XLOOKUP('2. Результаты'!$D215, Sections!$F$3:$F$23, Sections!$G$3:$I$23),
    XLOOKUP('2. Результаты'!$Q215, _xlpm.thresholds, Sections!$G$2:$I$2, "Ниже базового", -1)
)</f>
        <v>Средний</v>
      </c>
      <c r="S215" s="9">
        <v>33.0</v>
      </c>
      <c r="T215" s="9" t="str">
        <f t="array" ref="T215">LET(
    _xlpm.thresholds, XLOOKUP('2. Результаты'!$D215, Sections!$A$3:$A$23, Sections!$B$3:$D$23),
    XLOOKUP('2. Результаты'!$S215, _xlpm.thresholds, Sections!$B$2:$D$2, "Ниже базового", -1)
)</f>
        <v>Средний</v>
      </c>
      <c r="U215" s="9">
        <v>11.0</v>
      </c>
      <c r="V215" s="9" t="str">
        <f t="array" ref="V215">LET(
    _xlpm.thresholds, XLOOKUP('2. Результаты'!$D215, Sections!$A$27:$A$47, Sections!$B$27:$D$47),
    XLOOKUP('2. Результаты'!$U215, _xlpm.thresholds, Sections!$B$26:$D$26, "Ниже базового", -1)
)</f>
        <v>Средний</v>
      </c>
      <c r="W215" s="9">
        <v>18.0</v>
      </c>
      <c r="X215" s="9" t="str">
        <f t="array" ref="X215">LET(
    _xlpm.thresholds, XLOOKUP('2. Результаты'!$D215, Sections!$K$3:$K$23, Sections!$L$3:$N$23),
    XLOOKUP('2. Результаты'!$W215, _xlpm.thresholds, Sections!$L$2:$N$2, "Ниже базового", -1)
)</f>
        <v>Средний</v>
      </c>
    </row>
    <row r="216" ht="15.75" customHeight="1">
      <c r="A216" s="7">
        <v>5.10008293E8</v>
      </c>
      <c r="B216" s="6" t="s">
        <v>427</v>
      </c>
      <c r="C216" s="6" t="s">
        <v>431</v>
      </c>
      <c r="D216" s="9">
        <v>1.0</v>
      </c>
      <c r="E216" s="9">
        <v>157.0</v>
      </c>
      <c r="F216" s="9">
        <v>213.0</v>
      </c>
      <c r="G216" s="9">
        <v>3.0</v>
      </c>
      <c r="H216" s="9" t="s">
        <v>1465</v>
      </c>
      <c r="I216" s="9">
        <v>24.0</v>
      </c>
      <c r="J216" s="9" t="str">
        <f t="array" ref="J216">LET(
    _xlpm.thresholds, XLOOKUP('2. Результаты'!$D216, Sections!$F$27:$F$47, Sections!$G$27:$I$47),
    XLOOKUP('2. Результаты'!$I216, _xlpm.thresholds, Sections!$G$26:$I$26, "Ниже базового", -1)
)</f>
        <v>Средний</v>
      </c>
      <c r="K216" s="9">
        <v>18.0</v>
      </c>
      <c r="L216" s="9" t="str">
        <f t="array" ref="L216">LET(
    _xlpm.thresholds, XLOOKUP('2. Результаты'!$D216, Sections!$P$27:$P$47, Sections!$Q$27:$S$47),
    XLOOKUP('2. Результаты'!$K216, _xlpm.thresholds, Sections!$Q$26:$S$26, "Ниже базового", -1)
)</f>
        <v>Высокий</v>
      </c>
      <c r="M216" s="9">
        <v>15.0</v>
      </c>
      <c r="N216" s="9" t="str">
        <f t="array" ref="N216">LET(
    _xlpm.thresholds, XLOOKUP('2. Результаты'!$D216, Sections!$K$27:$K$47, Sections!$L$27:$N$47),
    XLOOKUP('2. Результаты'!$M216, _xlpm.thresholds, Sections!$L$26:$N$26, "Ниже базового", -1)
)</f>
        <v>Средний</v>
      </c>
      <c r="O216" s="9">
        <v>18.0</v>
      </c>
      <c r="P216" s="9" t="str">
        <f t="array" ref="P216">LET(
    _xlpm.thresholds, XLOOKUP('2. Результаты'!$D216, Sections!$P$3:$P$23, Sections!$Q$3:$S$23),
    XLOOKUP('2. Результаты'!$O216, _xlpm.thresholds, Sections!$Q$2:$S$2, "Ниже базового", -1)
)</f>
        <v>Средний</v>
      </c>
      <c r="Q216" s="9">
        <v>15.0</v>
      </c>
      <c r="R216" s="9" t="str">
        <f t="array" ref="R216">LET(
    _xlpm.thresholds, XLOOKUP('2. Результаты'!$D216, Sections!$F$3:$F$23, Sections!$G$3:$I$23),
    XLOOKUP('2. Результаты'!$Q216, _xlpm.thresholds, Sections!$G$2:$I$2, "Ниже базового", -1)
)</f>
        <v>Средний</v>
      </c>
      <c r="S216" s="9">
        <v>36.0</v>
      </c>
      <c r="T216" s="9" t="str">
        <f t="array" ref="T216">LET(
    _xlpm.thresholds, XLOOKUP('2. Результаты'!$D216, Sections!$A$3:$A$23, Sections!$B$3:$D$23),
    XLOOKUP('2. Результаты'!$S216, _xlpm.thresholds, Sections!$B$2:$D$2, "Ниже базового", -1)
)</f>
        <v>Средний</v>
      </c>
      <c r="U216" s="9">
        <v>12.0</v>
      </c>
      <c r="V216" s="9" t="str">
        <f t="array" ref="V216">LET(
    _xlpm.thresholds, XLOOKUP('2. Результаты'!$D216, Sections!$A$27:$A$47, Sections!$B$27:$D$47),
    XLOOKUP('2. Результаты'!$U216, _xlpm.thresholds, Sections!$B$26:$D$26, "Ниже базового", -1)
)</f>
        <v>Высокий</v>
      </c>
      <c r="W216" s="9">
        <v>19.0</v>
      </c>
      <c r="X216" s="9" t="str">
        <f t="array" ref="X216">LET(
    _xlpm.thresholds, XLOOKUP('2. Результаты'!$D216, Sections!$K$3:$K$23, Sections!$L$3:$N$23),
    XLOOKUP('2. Результаты'!$W216, _xlpm.thresholds, Sections!$L$2:$N$2, "Ниже базового", -1)
)</f>
        <v>Средний</v>
      </c>
    </row>
    <row r="217" ht="15.75" customHeight="1">
      <c r="A217" s="7">
        <v>5.10008688E8</v>
      </c>
      <c r="B217" s="6" t="s">
        <v>427</v>
      </c>
      <c r="C217" s="6" t="s">
        <v>432</v>
      </c>
      <c r="D217" s="9">
        <v>1.0</v>
      </c>
      <c r="E217" s="9">
        <v>159.0</v>
      </c>
      <c r="F217" s="9">
        <v>213.0</v>
      </c>
      <c r="G217" s="9">
        <v>3.0</v>
      </c>
      <c r="H217" s="9" t="s">
        <v>1465</v>
      </c>
      <c r="I217" s="9">
        <v>21.0</v>
      </c>
      <c r="J217" s="9" t="str">
        <f t="array" ref="J217">LET(
    _xlpm.thresholds, XLOOKUP('2. Результаты'!$D217, Sections!$F$27:$F$47, Sections!$G$27:$I$47),
    XLOOKUP('2. Результаты'!$I217, _xlpm.thresholds, Sections!$G$26:$I$26, "Ниже базового", -1)
)</f>
        <v>Средний</v>
      </c>
      <c r="K217" s="9">
        <v>16.0</v>
      </c>
      <c r="L217" s="9" t="str">
        <f t="array" ref="L217">LET(
    _xlpm.thresholds, XLOOKUP('2. Результаты'!$D217, Sections!$P$27:$P$47, Sections!$Q$27:$S$47),
    XLOOKUP('2. Результаты'!$K217, _xlpm.thresholds, Sections!$Q$26:$S$26, "Ниже базового", -1)
)</f>
        <v>Высокий</v>
      </c>
      <c r="M217" s="9">
        <v>15.0</v>
      </c>
      <c r="N217" s="9" t="str">
        <f t="array" ref="N217">LET(
    _xlpm.thresholds, XLOOKUP('2. Результаты'!$D217, Sections!$K$27:$K$47, Sections!$L$27:$N$47),
    XLOOKUP('2. Результаты'!$M217, _xlpm.thresholds, Sections!$L$26:$N$26, "Ниже базового", -1)
)</f>
        <v>Средний</v>
      </c>
      <c r="O217" s="9">
        <v>19.0</v>
      </c>
      <c r="P217" s="9" t="str">
        <f t="array" ref="P217">LET(
    _xlpm.thresholds, XLOOKUP('2. Результаты'!$D217, Sections!$P$3:$P$23, Sections!$Q$3:$S$23),
    XLOOKUP('2. Результаты'!$O217, _xlpm.thresholds, Sections!$Q$2:$S$2, "Ниже базового", -1)
)</f>
        <v>Средний</v>
      </c>
      <c r="Q217" s="9">
        <v>19.0</v>
      </c>
      <c r="R217" s="9" t="str">
        <f t="array" ref="R217">LET(
    _xlpm.thresholds, XLOOKUP('2. Результаты'!$D217, Sections!$F$3:$F$23, Sections!$G$3:$I$23),
    XLOOKUP('2. Результаты'!$Q217, _xlpm.thresholds, Sections!$G$2:$I$2, "Ниже базового", -1)
)</f>
        <v>Средний</v>
      </c>
      <c r="S217" s="9">
        <v>33.0</v>
      </c>
      <c r="T217" s="9" t="str">
        <f t="array" ref="T217">LET(
    _xlpm.thresholds, XLOOKUP('2. Результаты'!$D217, Sections!$A$3:$A$23, Sections!$B$3:$D$23),
    XLOOKUP('2. Результаты'!$S217, _xlpm.thresholds, Sections!$B$2:$D$2, "Ниже базового", -1)
)</f>
        <v>Средний</v>
      </c>
      <c r="U217" s="9">
        <v>13.0</v>
      </c>
      <c r="V217" s="9" t="str">
        <f t="array" ref="V217">LET(
    _xlpm.thresholds, XLOOKUP('2. Результаты'!$D217, Sections!$A$27:$A$47, Sections!$B$27:$D$47),
    XLOOKUP('2. Результаты'!$U217, _xlpm.thresholds, Sections!$B$26:$D$26, "Ниже базового", -1)
)</f>
        <v>Высокий</v>
      </c>
      <c r="W217" s="9">
        <v>23.0</v>
      </c>
      <c r="X217" s="9" t="str">
        <f t="array" ref="X217">LET(
    _xlpm.thresholds, XLOOKUP('2. Результаты'!$D217, Sections!$K$3:$K$23, Sections!$L$3:$N$23),
    XLOOKUP('2. Результаты'!$W217, _xlpm.thresholds, Sections!$L$2:$N$2, "Ниже базового", -1)
)</f>
        <v>Средний</v>
      </c>
    </row>
    <row r="218" ht="15.75" customHeight="1">
      <c r="A218" s="7">
        <v>5.10008462E8</v>
      </c>
      <c r="B218" s="6" t="s">
        <v>427</v>
      </c>
      <c r="C218" s="6" t="s">
        <v>433</v>
      </c>
      <c r="D218" s="9">
        <v>1.0</v>
      </c>
      <c r="E218" s="9">
        <v>178.0</v>
      </c>
      <c r="F218" s="9">
        <v>213.0</v>
      </c>
      <c r="G218" s="9">
        <v>4.0</v>
      </c>
      <c r="H218" s="9" t="s">
        <v>1466</v>
      </c>
      <c r="I218" s="9">
        <v>26.0</v>
      </c>
      <c r="J218" s="9" t="str">
        <f t="array" ref="J218">LET(
    _xlpm.thresholds, XLOOKUP('2. Результаты'!$D218, Sections!$F$27:$F$47, Sections!$G$27:$I$47),
    XLOOKUP('2. Результаты'!$I218, _xlpm.thresholds, Sections!$G$26:$I$26, "Ниже базового", -1)
)</f>
        <v>Средний</v>
      </c>
      <c r="K218" s="9">
        <v>19.0</v>
      </c>
      <c r="L218" s="9" t="str">
        <f t="array" ref="L218">LET(
    _xlpm.thresholds, XLOOKUP('2. Результаты'!$D218, Sections!$P$27:$P$47, Sections!$Q$27:$S$47),
    XLOOKUP('2. Результаты'!$K218, _xlpm.thresholds, Sections!$Q$26:$S$26, "Ниже базового", -1)
)</f>
        <v>Высокий</v>
      </c>
      <c r="M218" s="9">
        <v>16.0</v>
      </c>
      <c r="N218" s="9" t="str">
        <f t="array" ref="N218">LET(
    _xlpm.thresholds, XLOOKUP('2. Результаты'!$D218, Sections!$K$27:$K$47, Sections!$L$27:$N$47),
    XLOOKUP('2. Результаты'!$M218, _xlpm.thresholds, Sections!$L$26:$N$26, "Ниже базового", -1)
)</f>
        <v>Средний</v>
      </c>
      <c r="O218" s="9">
        <v>19.0</v>
      </c>
      <c r="P218" s="9" t="str">
        <f t="array" ref="P218">LET(
    _xlpm.thresholds, XLOOKUP('2. Результаты'!$D218, Sections!$P$3:$P$23, Sections!$Q$3:$S$23),
    XLOOKUP('2. Результаты'!$O218, _xlpm.thresholds, Sections!$Q$2:$S$2, "Ниже базового", -1)
)</f>
        <v>Средний</v>
      </c>
      <c r="Q218" s="9">
        <v>21.0</v>
      </c>
      <c r="R218" s="9" t="str">
        <f t="array" ref="R218">LET(
    _xlpm.thresholds, XLOOKUP('2. Результаты'!$D218, Sections!$F$3:$F$23, Sections!$G$3:$I$23),
    XLOOKUP('2. Результаты'!$Q218, _xlpm.thresholds, Sections!$G$2:$I$2, "Ниже базового", -1)
)</f>
        <v>Высокий</v>
      </c>
      <c r="S218" s="9">
        <v>40.0</v>
      </c>
      <c r="T218" s="9" t="str">
        <f t="array" ref="T218">LET(
    _xlpm.thresholds, XLOOKUP('2. Результаты'!$D218, Sections!$A$3:$A$23, Sections!$B$3:$D$23),
    XLOOKUP('2. Результаты'!$S218, _xlpm.thresholds, Sections!$B$2:$D$2, "Ниже базового", -1)
)</f>
        <v>Высокий</v>
      </c>
      <c r="U218" s="9">
        <v>12.0</v>
      </c>
      <c r="V218" s="9" t="str">
        <f t="array" ref="V218">LET(
    _xlpm.thresholds, XLOOKUP('2. Результаты'!$D218, Sections!$A$27:$A$47, Sections!$B$27:$D$47),
    XLOOKUP('2. Результаты'!$U218, _xlpm.thresholds, Sections!$B$26:$D$26, "Ниже базового", -1)
)</f>
        <v>Высокий</v>
      </c>
      <c r="W218" s="9">
        <v>25.0</v>
      </c>
      <c r="X218" s="9" t="str">
        <f t="array" ref="X218">LET(
    _xlpm.thresholds, XLOOKUP('2. Результаты'!$D218, Sections!$K$3:$K$23, Sections!$L$3:$N$23),
    XLOOKUP('2. Результаты'!$W218, _xlpm.thresholds, Sections!$L$2:$N$2, "Ниже базового", -1)
)</f>
        <v>Высокий</v>
      </c>
    </row>
    <row r="219" ht="15.75" customHeight="1">
      <c r="A219" s="7">
        <v>5.10008367E8</v>
      </c>
      <c r="B219" s="6" t="s">
        <v>427</v>
      </c>
      <c r="C219" s="6" t="s">
        <v>434</v>
      </c>
      <c r="D219" s="9">
        <v>1.0</v>
      </c>
      <c r="E219" s="9">
        <v>156.0</v>
      </c>
      <c r="F219" s="9">
        <v>213.0</v>
      </c>
      <c r="G219" s="9">
        <v>3.0</v>
      </c>
      <c r="H219" s="9" t="s">
        <v>1465</v>
      </c>
      <c r="I219" s="9">
        <v>22.0</v>
      </c>
      <c r="J219" s="9" t="str">
        <f t="array" ref="J219">LET(
    _xlpm.thresholds, XLOOKUP('2. Результаты'!$D219, Sections!$F$27:$F$47, Sections!$G$27:$I$47),
    XLOOKUP('2. Результаты'!$I219, _xlpm.thresholds, Sections!$G$26:$I$26, "Ниже базового", -1)
)</f>
        <v>Средний</v>
      </c>
      <c r="K219" s="9">
        <v>16.0</v>
      </c>
      <c r="L219" s="9" t="str">
        <f t="array" ref="L219">LET(
    _xlpm.thresholds, XLOOKUP('2. Результаты'!$D219, Sections!$P$27:$P$47, Sections!$Q$27:$S$47),
    XLOOKUP('2. Результаты'!$K219, _xlpm.thresholds, Sections!$Q$26:$S$26, "Ниже базового", -1)
)</f>
        <v>Высокий</v>
      </c>
      <c r="M219" s="9">
        <v>13.0</v>
      </c>
      <c r="N219" s="9" t="str">
        <f t="array" ref="N219">LET(
    _xlpm.thresholds, XLOOKUP('2. Результаты'!$D219, Sections!$K$27:$K$47, Sections!$L$27:$N$47),
    XLOOKUP('2. Результаты'!$M219, _xlpm.thresholds, Sections!$L$26:$N$26, "Ниже базового", -1)
)</f>
        <v>Базовый</v>
      </c>
      <c r="O219" s="9">
        <v>18.0</v>
      </c>
      <c r="P219" s="9" t="str">
        <f t="array" ref="P219">LET(
    _xlpm.thresholds, XLOOKUP('2. Результаты'!$D219, Sections!$P$3:$P$23, Sections!$Q$3:$S$23),
    XLOOKUP('2. Результаты'!$O219, _xlpm.thresholds, Sections!$Q$2:$S$2, "Ниже базового", -1)
)</f>
        <v>Средний</v>
      </c>
      <c r="Q219" s="9">
        <v>18.0</v>
      </c>
      <c r="R219" s="9" t="str">
        <f t="array" ref="R219">LET(
    _xlpm.thresholds, XLOOKUP('2. Результаты'!$D219, Sections!$F$3:$F$23, Sections!$G$3:$I$23),
    XLOOKUP('2. Результаты'!$Q219, _xlpm.thresholds, Sections!$G$2:$I$2, "Ниже базового", -1)
)</f>
        <v>Средний</v>
      </c>
      <c r="S219" s="9">
        <v>40.0</v>
      </c>
      <c r="T219" s="9" t="str">
        <f t="array" ref="T219">LET(
    _xlpm.thresholds, XLOOKUP('2. Результаты'!$D219, Sections!$A$3:$A$23, Sections!$B$3:$D$23),
    XLOOKUP('2. Результаты'!$S219, _xlpm.thresholds, Sections!$B$2:$D$2, "Ниже базового", -1)
)</f>
        <v>Высокий</v>
      </c>
      <c r="U219" s="9">
        <v>11.0</v>
      </c>
      <c r="V219" s="9" t="str">
        <f t="array" ref="V219">LET(
    _xlpm.thresholds, XLOOKUP('2. Результаты'!$D219, Sections!$A$27:$A$47, Sections!$B$27:$D$47),
    XLOOKUP('2. Результаты'!$U219, _xlpm.thresholds, Sections!$B$26:$D$26, "Ниже базового", -1)
)</f>
        <v>Средний</v>
      </c>
      <c r="W219" s="9">
        <v>18.0</v>
      </c>
      <c r="X219" s="9" t="str">
        <f t="array" ref="X219">LET(
    _xlpm.thresholds, XLOOKUP('2. Результаты'!$D219, Sections!$K$3:$K$23, Sections!$L$3:$N$23),
    XLOOKUP('2. Результаты'!$W219, _xlpm.thresholds, Sections!$L$2:$N$2, "Ниже базового", -1)
)</f>
        <v>Средний</v>
      </c>
    </row>
    <row r="220" ht="15.75" customHeight="1">
      <c r="A220" s="7">
        <v>5.10008663E8</v>
      </c>
      <c r="B220" s="6" t="s">
        <v>427</v>
      </c>
      <c r="C220" s="6" t="s">
        <v>435</v>
      </c>
      <c r="D220" s="9">
        <v>1.0</v>
      </c>
      <c r="E220" s="9">
        <v>185.0</v>
      </c>
      <c r="F220" s="9">
        <v>213.0</v>
      </c>
      <c r="G220" s="9">
        <v>4.0</v>
      </c>
      <c r="H220" s="9" t="s">
        <v>1466</v>
      </c>
      <c r="I220" s="9">
        <v>27.0</v>
      </c>
      <c r="J220" s="9" t="str">
        <f t="array" ref="J220">LET(
    _xlpm.thresholds, XLOOKUP('2. Результаты'!$D220, Sections!$F$27:$F$47, Sections!$G$27:$I$47),
    XLOOKUP('2. Результаты'!$I220, _xlpm.thresholds, Sections!$G$26:$I$26, "Ниже базового", -1)
)</f>
        <v>Высокий</v>
      </c>
      <c r="K220" s="9">
        <v>20.0</v>
      </c>
      <c r="L220" s="9" t="str">
        <f t="array" ref="L220">LET(
    _xlpm.thresholds, XLOOKUP('2. Результаты'!$D220, Sections!$P$27:$P$47, Sections!$Q$27:$S$47),
    XLOOKUP('2. Результаты'!$K220, _xlpm.thresholds, Sections!$Q$26:$S$26, "Ниже базового", -1)
)</f>
        <v>Высокий</v>
      </c>
      <c r="M220" s="9">
        <v>17.0</v>
      </c>
      <c r="N220" s="9" t="str">
        <f t="array" ref="N220">LET(
    _xlpm.thresholds, XLOOKUP('2. Результаты'!$D220, Sections!$K$27:$K$47, Sections!$L$27:$N$47),
    XLOOKUP('2. Результаты'!$M220, _xlpm.thresholds, Sections!$L$26:$N$26, "Ниже базового", -1)
)</f>
        <v>Высокий</v>
      </c>
      <c r="O220" s="9">
        <v>21.0</v>
      </c>
      <c r="P220" s="9" t="str">
        <f t="array" ref="P220">LET(
    _xlpm.thresholds, XLOOKUP('2. Результаты'!$D220, Sections!$P$3:$P$23, Sections!$Q$3:$S$23),
    XLOOKUP('2. Результаты'!$O220, _xlpm.thresholds, Sections!$Q$2:$S$2, "Ниже базового", -1)
)</f>
        <v>Высокий</v>
      </c>
      <c r="Q220" s="9">
        <v>20.0</v>
      </c>
      <c r="R220" s="9" t="str">
        <f t="array" ref="R220">LET(
    _xlpm.thresholds, XLOOKUP('2. Результаты'!$D220, Sections!$F$3:$F$23, Sections!$G$3:$I$23),
    XLOOKUP('2. Результаты'!$Q220, _xlpm.thresholds, Sections!$G$2:$I$2, "Ниже базового", -1)
)</f>
        <v>Средний</v>
      </c>
      <c r="S220" s="9">
        <v>40.0</v>
      </c>
      <c r="T220" s="9" t="str">
        <f t="array" ref="T220">LET(
    _xlpm.thresholds, XLOOKUP('2. Результаты'!$D220, Sections!$A$3:$A$23, Sections!$B$3:$D$23),
    XLOOKUP('2. Результаты'!$S220, _xlpm.thresholds, Sections!$B$2:$D$2, "Ниже базового", -1)
)</f>
        <v>Высокий</v>
      </c>
      <c r="U220" s="9">
        <v>13.0</v>
      </c>
      <c r="V220" s="9" t="str">
        <f t="array" ref="V220">LET(
    _xlpm.thresholds, XLOOKUP('2. Результаты'!$D220, Sections!$A$27:$A$47, Sections!$B$27:$D$47),
    XLOOKUP('2. Результаты'!$U220, _xlpm.thresholds, Sections!$B$26:$D$26, "Ниже базового", -1)
)</f>
        <v>Высокий</v>
      </c>
      <c r="W220" s="9">
        <v>27.0</v>
      </c>
      <c r="X220" s="9" t="str">
        <f t="array" ref="X220">LET(
    _xlpm.thresholds, XLOOKUP('2. Результаты'!$D220, Sections!$K$3:$K$23, Sections!$L$3:$N$23),
    XLOOKUP('2. Результаты'!$W220, _xlpm.thresholds, Sections!$L$2:$N$2, "Ниже базового", -1)
)</f>
        <v>Высокий</v>
      </c>
    </row>
    <row r="221" ht="15.75" customHeight="1">
      <c r="A221" s="7">
        <v>5.10008656E8</v>
      </c>
      <c r="B221" s="6" t="s">
        <v>427</v>
      </c>
      <c r="C221" s="6" t="s">
        <v>436</v>
      </c>
      <c r="D221" s="9">
        <v>1.0</v>
      </c>
      <c r="E221" s="9">
        <v>148.0</v>
      </c>
      <c r="F221" s="9">
        <v>213.0</v>
      </c>
      <c r="G221" s="9">
        <v>3.0</v>
      </c>
      <c r="H221" s="9" t="s">
        <v>1465</v>
      </c>
      <c r="I221" s="9">
        <v>25.0</v>
      </c>
      <c r="J221" s="9" t="str">
        <f t="array" ref="J221">LET(
    _xlpm.thresholds, XLOOKUP('2. Результаты'!$D221, Sections!$F$27:$F$47, Sections!$G$27:$I$47),
    XLOOKUP('2. Результаты'!$I221, _xlpm.thresholds, Sections!$G$26:$I$26, "Ниже базового", -1)
)</f>
        <v>Средний</v>
      </c>
      <c r="K221" s="9">
        <v>17.0</v>
      </c>
      <c r="L221" s="9" t="str">
        <f t="array" ref="L221">LET(
    _xlpm.thresholds, XLOOKUP('2. Результаты'!$D221, Sections!$P$27:$P$47, Sections!$Q$27:$S$47),
    XLOOKUP('2. Результаты'!$K221, _xlpm.thresholds, Sections!$Q$26:$S$26, "Ниже базового", -1)
)</f>
        <v>Высокий</v>
      </c>
      <c r="M221" s="9">
        <v>14.0</v>
      </c>
      <c r="N221" s="9" t="str">
        <f t="array" ref="N221">LET(
    _xlpm.thresholds, XLOOKUP('2. Результаты'!$D221, Sections!$K$27:$K$47, Sections!$L$27:$N$47),
    XLOOKUP('2. Результаты'!$M221, _xlpm.thresholds, Sections!$L$26:$N$26, "Ниже базового", -1)
)</f>
        <v>Средний</v>
      </c>
      <c r="O221" s="9">
        <v>18.0</v>
      </c>
      <c r="P221" s="9" t="str">
        <f t="array" ref="P221">LET(
    _xlpm.thresholds, XLOOKUP('2. Результаты'!$D221, Sections!$P$3:$P$23, Sections!$Q$3:$S$23),
    XLOOKUP('2. Результаты'!$O221, _xlpm.thresholds, Sections!$Q$2:$S$2, "Ниже базового", -1)
)</f>
        <v>Средний</v>
      </c>
      <c r="Q221" s="9">
        <v>16.0</v>
      </c>
      <c r="R221" s="9" t="str">
        <f t="array" ref="R221">LET(
    _xlpm.thresholds, XLOOKUP('2. Результаты'!$D221, Sections!$F$3:$F$23, Sections!$G$3:$I$23),
    XLOOKUP('2. Результаты'!$Q221, _xlpm.thresholds, Sections!$G$2:$I$2, "Ниже базового", -1)
)</f>
        <v>Средний</v>
      </c>
      <c r="S221" s="9">
        <v>28.0</v>
      </c>
      <c r="T221" s="9" t="str">
        <f t="array" ref="T221">LET(
    _xlpm.thresholds, XLOOKUP('2. Результаты'!$D221, Sections!$A$3:$A$23, Sections!$B$3:$D$23),
    XLOOKUP('2. Результаты'!$S221, _xlpm.thresholds, Sections!$B$2:$D$2, "Ниже базового", -1)
)</f>
        <v>Базовый</v>
      </c>
      <c r="U221" s="9">
        <v>10.0</v>
      </c>
      <c r="V221" s="9" t="str">
        <f t="array" ref="V221">LET(
    _xlpm.thresholds, XLOOKUP('2. Результаты'!$D221, Sections!$A$27:$A$47, Sections!$B$27:$D$47),
    XLOOKUP('2. Результаты'!$U221, _xlpm.thresholds, Sections!$B$26:$D$26, "Ниже базового", -1)
)</f>
        <v>Средний</v>
      </c>
      <c r="W221" s="9">
        <v>20.0</v>
      </c>
      <c r="X221" s="9" t="str">
        <f t="array" ref="X221">LET(
    _xlpm.thresholds, XLOOKUP('2. Результаты'!$D221, Sections!$K$3:$K$23, Sections!$L$3:$N$23),
    XLOOKUP('2. Результаты'!$W221, _xlpm.thresholds, Sections!$L$2:$N$2, "Ниже базового", -1)
)</f>
        <v>Средний</v>
      </c>
    </row>
    <row r="222" ht="15.75" customHeight="1">
      <c r="A222" s="7">
        <v>5.10008215E8</v>
      </c>
      <c r="B222" s="6" t="s">
        <v>427</v>
      </c>
      <c r="C222" s="6" t="s">
        <v>437</v>
      </c>
      <c r="D222" s="9">
        <v>2.0</v>
      </c>
      <c r="E222" s="9">
        <v>167.0</v>
      </c>
      <c r="F222" s="9">
        <v>197.0</v>
      </c>
      <c r="G222" s="9">
        <v>4.0</v>
      </c>
      <c r="H222" s="9" t="s">
        <v>1466</v>
      </c>
      <c r="I222" s="9">
        <v>28.0</v>
      </c>
      <c r="J222" s="9" t="str">
        <f t="array" ref="J222">LET(
    _xlpm.thresholds, XLOOKUP('2. Результаты'!$D222, Sections!$F$27:$F$47, Sections!$G$27:$I$47),
    XLOOKUP('2. Результаты'!$I222, _xlpm.thresholds, Sections!$G$26:$I$26, "Ниже базового", -1)
)</f>
        <v>Высокий</v>
      </c>
      <c r="K222" s="9">
        <v>19.0</v>
      </c>
      <c r="L222" s="9" t="str">
        <f t="array" ref="L222">LET(
    _xlpm.thresholds, XLOOKUP('2. Результаты'!$D222, Sections!$P$27:$P$47, Sections!$Q$27:$S$47),
    XLOOKUP('2. Результаты'!$K222, _xlpm.thresholds, Sections!$Q$26:$S$26, "Ниже базового", -1)
)</f>
        <v>Высокий</v>
      </c>
      <c r="M222" s="9">
        <v>13.0</v>
      </c>
      <c r="N222" s="9" t="str">
        <f t="array" ref="N222">LET(
    _xlpm.thresholds, XLOOKUP('2. Результаты'!$D222, Sections!$K$27:$K$47, Sections!$L$27:$N$47),
    XLOOKUP('2. Результаты'!$M222, _xlpm.thresholds, Sections!$L$26:$N$26, "Ниже базового", -1)
)</f>
        <v>Средний</v>
      </c>
      <c r="O222" s="9">
        <v>20.0</v>
      </c>
      <c r="P222" s="9" t="str">
        <f t="array" ref="P222">LET(
    _xlpm.thresholds, XLOOKUP('2. Результаты'!$D222, Sections!$P$3:$P$23, Sections!$Q$3:$S$23),
    XLOOKUP('2. Результаты'!$O222, _xlpm.thresholds, Sections!$Q$2:$S$2, "Ниже базового", -1)
)</f>
        <v>Высокий</v>
      </c>
      <c r="Q222" s="9">
        <v>19.0</v>
      </c>
      <c r="R222" s="9" t="str">
        <f t="array" ref="R222">LET(
    _xlpm.thresholds, XLOOKUP('2. Результаты'!$D222, Sections!$F$3:$F$23, Sections!$G$3:$I$23),
    XLOOKUP('2. Результаты'!$Q222, _xlpm.thresholds, Sections!$G$2:$I$2, "Ниже базового", -1)
)</f>
        <v>Средний</v>
      </c>
      <c r="S222" s="9">
        <v>35.0</v>
      </c>
      <c r="T222" s="9" t="str">
        <f t="array" ref="T222">LET(
    _xlpm.thresholds, XLOOKUP('2. Результаты'!$D222, Sections!$A$3:$A$23, Sections!$B$3:$D$23),
    XLOOKUP('2. Результаты'!$S222, _xlpm.thresholds, Sections!$B$2:$D$2, "Ниже базового", -1)
)</f>
        <v>Высокий</v>
      </c>
      <c r="U222" s="9">
        <v>9.0</v>
      </c>
      <c r="V222" s="9" t="str">
        <f t="array" ref="V222">LET(
    _xlpm.thresholds, XLOOKUP('2. Результаты'!$D222, Sections!$A$27:$A$47, Sections!$B$27:$D$47),
    XLOOKUP('2. Результаты'!$U222, _xlpm.thresholds, Sections!$B$26:$D$26, "Ниже базового", -1)
)</f>
        <v>Средний</v>
      </c>
      <c r="W222" s="9">
        <v>24.0</v>
      </c>
      <c r="X222" s="9" t="str">
        <f t="array" ref="X222">LET(
    _xlpm.thresholds, XLOOKUP('2. Результаты'!$D222, Sections!$K$3:$K$23, Sections!$L$3:$N$23),
    XLOOKUP('2. Результаты'!$W222, _xlpm.thresholds, Sections!$L$2:$N$2, "Ниже базового", -1)
)</f>
        <v>Средний</v>
      </c>
    </row>
    <row r="223" ht="15.75" customHeight="1">
      <c r="A223" s="7">
        <v>5.10008247E8</v>
      </c>
      <c r="B223" s="6" t="s">
        <v>427</v>
      </c>
      <c r="C223" s="6" t="s">
        <v>438</v>
      </c>
      <c r="D223" s="9">
        <v>3.0</v>
      </c>
      <c r="E223" s="9">
        <v>147.0</v>
      </c>
      <c r="F223" s="9">
        <v>182.0</v>
      </c>
      <c r="G223" s="9">
        <v>3.0</v>
      </c>
      <c r="H223" s="9" t="s">
        <v>1465</v>
      </c>
      <c r="I223" s="9">
        <v>23.0</v>
      </c>
      <c r="J223" s="9" t="str">
        <f t="array" ref="J223">LET(
    _xlpm.thresholds, XLOOKUP('2. Результаты'!$D223, Sections!$F$27:$F$47, Sections!$G$27:$I$47),
    XLOOKUP('2. Результаты'!$I223, _xlpm.thresholds, Sections!$G$26:$I$26, "Ниже базового", -1)
)</f>
        <v>Средний</v>
      </c>
      <c r="K223" s="9">
        <v>16.0</v>
      </c>
      <c r="L223" s="9" t="str">
        <f t="array" ref="L223">LET(
    _xlpm.thresholds, XLOOKUP('2. Результаты'!$D223, Sections!$P$27:$P$47, Sections!$Q$27:$S$47),
    XLOOKUP('2. Результаты'!$K223, _xlpm.thresholds, Sections!$Q$26:$S$26, "Ниже базового", -1)
)</f>
        <v>Высокий</v>
      </c>
      <c r="M223" s="9">
        <v>15.0</v>
      </c>
      <c r="N223" s="9" t="str">
        <f t="array" ref="N223">LET(
    _xlpm.thresholds, XLOOKUP('2. Результаты'!$D223, Sections!$K$27:$K$47, Sections!$L$27:$N$47),
    XLOOKUP('2. Результаты'!$M223, _xlpm.thresholds, Sections!$L$26:$N$26, "Ниже базового", -1)
)</f>
        <v>Высокий</v>
      </c>
      <c r="O223" s="9">
        <v>20.0</v>
      </c>
      <c r="P223" s="9" t="str">
        <f t="array" ref="P223">LET(
    _xlpm.thresholds, XLOOKUP('2. Результаты'!$D223, Sections!$P$3:$P$23, Sections!$Q$3:$S$23),
    XLOOKUP('2. Результаты'!$O223, _xlpm.thresholds, Sections!$Q$2:$S$2, "Ниже базового", -1)
)</f>
        <v>Высокий</v>
      </c>
      <c r="Q223" s="9">
        <v>18.0</v>
      </c>
      <c r="R223" s="9" t="str">
        <f t="array" ref="R223">LET(
    _xlpm.thresholds, XLOOKUP('2. Результаты'!$D223, Sections!$F$3:$F$23, Sections!$G$3:$I$23),
    XLOOKUP('2. Результаты'!$Q223, _xlpm.thresholds, Sections!$G$2:$I$2, "Ниже базового", -1)
)</f>
        <v>Средний</v>
      </c>
      <c r="S223" s="9">
        <v>32.0</v>
      </c>
      <c r="T223" s="9" t="str">
        <f t="array" ref="T223">LET(
    _xlpm.thresholds, XLOOKUP('2. Результаты'!$D223, Sections!$A$3:$A$23, Sections!$B$3:$D$23),
    XLOOKUP('2. Результаты'!$S223, _xlpm.thresholds, Sections!$B$2:$D$2, "Ниже базового", -1)
)</f>
        <v>Средний</v>
      </c>
      <c r="U223" s="9">
        <v>1.0</v>
      </c>
      <c r="V223" s="9" t="str">
        <f t="array" ref="V223">LET(
    _xlpm.thresholds, XLOOKUP('2. Результаты'!$D223, Sections!$A$27:$A$47, Sections!$B$27:$D$47),
    XLOOKUP('2. Результаты'!$U223, _xlpm.thresholds, Sections!$B$26:$D$26, "Ниже базового", -1)
)</f>
        <v>Высокий</v>
      </c>
      <c r="W223" s="9">
        <v>22.0</v>
      </c>
      <c r="X223" s="9" t="str">
        <f t="array" ref="X223">LET(
    _xlpm.thresholds, XLOOKUP('2. Результаты'!$D223, Sections!$K$3:$K$23, Sections!$L$3:$N$23),
    XLOOKUP('2. Результаты'!$W223, _xlpm.thresholds, Sections!$L$2:$N$2, "Ниже базового", -1)
)</f>
        <v>Средний</v>
      </c>
    </row>
    <row r="224" ht="15.75" customHeight="1">
      <c r="A224" s="7">
        <v>5.1000872E8</v>
      </c>
      <c r="B224" s="6" t="s">
        <v>427</v>
      </c>
      <c r="C224" s="6" t="s">
        <v>439</v>
      </c>
      <c r="D224" s="9">
        <v>1.0</v>
      </c>
      <c r="E224" s="9">
        <v>137.0</v>
      </c>
      <c r="F224" s="9">
        <v>213.0</v>
      </c>
      <c r="G224" s="9">
        <v>3.0</v>
      </c>
      <c r="H224" s="9" t="s">
        <v>1465</v>
      </c>
      <c r="I224" s="9">
        <v>18.0</v>
      </c>
      <c r="J224" s="9" t="str">
        <f t="array" ref="J224">LET(
    _xlpm.thresholds, XLOOKUP('2. Результаты'!$D224, Sections!$F$27:$F$47, Sections!$G$27:$I$47),
    XLOOKUP('2. Результаты'!$I224, _xlpm.thresholds, Sections!$G$26:$I$26, "Ниже базового", -1)
)</f>
        <v>Средний</v>
      </c>
      <c r="K224" s="9">
        <v>16.0</v>
      </c>
      <c r="L224" s="9" t="str">
        <f t="array" ref="L224">LET(
    _xlpm.thresholds, XLOOKUP('2. Результаты'!$D224, Sections!$P$27:$P$47, Sections!$Q$27:$S$47),
    XLOOKUP('2. Результаты'!$K224, _xlpm.thresholds, Sections!$Q$26:$S$26, "Ниже базового", -1)
)</f>
        <v>Высокий</v>
      </c>
      <c r="M224" s="9">
        <v>12.0</v>
      </c>
      <c r="N224" s="9" t="str">
        <f t="array" ref="N224">LET(
    _xlpm.thresholds, XLOOKUP('2. Результаты'!$D224, Sections!$K$27:$K$47, Sections!$L$27:$N$47),
    XLOOKUP('2. Результаты'!$M224, _xlpm.thresholds, Sections!$L$26:$N$26, "Ниже базового", -1)
)</f>
        <v>Базовый</v>
      </c>
      <c r="O224" s="9">
        <v>16.0</v>
      </c>
      <c r="P224" s="9" t="str">
        <f t="array" ref="P224">LET(
    _xlpm.thresholds, XLOOKUP('2. Результаты'!$D224, Sections!$P$3:$P$23, Sections!$Q$3:$S$23),
    XLOOKUP('2. Результаты'!$O224, _xlpm.thresholds, Sections!$Q$2:$S$2, "Ниже базового", -1)
)</f>
        <v>Средний</v>
      </c>
      <c r="Q224" s="9">
        <v>13.0</v>
      </c>
      <c r="R224" s="9" t="str">
        <f t="array" ref="R224">LET(
    _xlpm.thresholds, XLOOKUP('2. Результаты'!$D224, Sections!$F$3:$F$23, Sections!$G$3:$I$23),
    XLOOKUP('2. Результаты'!$Q224, _xlpm.thresholds, Sections!$G$2:$I$2, "Ниже базового", -1)
)</f>
        <v>Средний</v>
      </c>
      <c r="S224" s="9">
        <v>32.0</v>
      </c>
      <c r="T224" s="9" t="str">
        <f t="array" ref="T224">LET(
    _xlpm.thresholds, XLOOKUP('2. Результаты'!$D224, Sections!$A$3:$A$23, Sections!$B$3:$D$23),
    XLOOKUP('2. Результаты'!$S224, _xlpm.thresholds, Sections!$B$2:$D$2, "Ниже базового", -1)
)</f>
        <v>Средний</v>
      </c>
      <c r="U224" s="9">
        <v>10.0</v>
      </c>
      <c r="V224" s="9" t="str">
        <f t="array" ref="V224">LET(
    _xlpm.thresholds, XLOOKUP('2. Результаты'!$D224, Sections!$A$27:$A$47, Sections!$B$27:$D$47),
    XLOOKUP('2. Результаты'!$U224, _xlpm.thresholds, Sections!$B$26:$D$26, "Ниже базового", -1)
)</f>
        <v>Средний</v>
      </c>
      <c r="W224" s="9">
        <v>20.0</v>
      </c>
      <c r="X224" s="9" t="str">
        <f t="array" ref="X224">LET(
    _xlpm.thresholds, XLOOKUP('2. Результаты'!$D224, Sections!$K$3:$K$23, Sections!$L$3:$N$23),
    XLOOKUP('2. Результаты'!$W224, _xlpm.thresholds, Sections!$L$2:$N$2, "Ниже базового", -1)
)</f>
        <v>Средний</v>
      </c>
    </row>
    <row r="225" ht="15.75" customHeight="1">
      <c r="A225" s="7">
        <v>5.10008536E8</v>
      </c>
      <c r="B225" s="6" t="s">
        <v>427</v>
      </c>
      <c r="C225" s="6" t="s">
        <v>440</v>
      </c>
      <c r="D225" s="9">
        <v>2.0</v>
      </c>
      <c r="E225" s="9">
        <v>171.0</v>
      </c>
      <c r="F225" s="9">
        <v>197.0</v>
      </c>
      <c r="G225" s="9">
        <v>4.0</v>
      </c>
      <c r="H225" s="9" t="s">
        <v>1466</v>
      </c>
      <c r="I225" s="9">
        <v>29.0</v>
      </c>
      <c r="J225" s="9" t="str">
        <f t="array" ref="J225">LET(
    _xlpm.thresholds, XLOOKUP('2. Результаты'!$D225, Sections!$F$27:$F$47, Sections!$G$27:$I$47),
    XLOOKUP('2. Результаты'!$I225, _xlpm.thresholds, Sections!$G$26:$I$26, "Ниже базового", -1)
)</f>
        <v>Высокий</v>
      </c>
      <c r="K225" s="9">
        <v>17.0</v>
      </c>
      <c r="L225" s="9" t="str">
        <f t="array" ref="L225">LET(
    _xlpm.thresholds, XLOOKUP('2. Результаты'!$D225, Sections!$P$27:$P$47, Sections!$Q$27:$S$47),
    XLOOKUP('2. Результаты'!$K225, _xlpm.thresholds, Sections!$Q$26:$S$26, "Ниже базового", -1)
)</f>
        <v>Высокий</v>
      </c>
      <c r="M225" s="9">
        <v>15.0</v>
      </c>
      <c r="N225" s="9" t="str">
        <f t="array" ref="N225">LET(
    _xlpm.thresholds, XLOOKUP('2. Результаты'!$D225, Sections!$K$27:$K$47, Sections!$L$27:$N$47),
    XLOOKUP('2. Результаты'!$M225, _xlpm.thresholds, Sections!$L$26:$N$26, "Ниже базового", -1)
)</f>
        <v>Средний</v>
      </c>
      <c r="O225" s="9">
        <v>20.0</v>
      </c>
      <c r="P225" s="9" t="str">
        <f t="array" ref="P225">LET(
    _xlpm.thresholds, XLOOKUP('2. Результаты'!$D225, Sections!$P$3:$P$23, Sections!$Q$3:$S$23),
    XLOOKUP('2. Результаты'!$O225, _xlpm.thresholds, Sections!$Q$2:$S$2, "Ниже базового", -1)
)</f>
        <v>Высокий</v>
      </c>
      <c r="Q225" s="9">
        <v>19.0</v>
      </c>
      <c r="R225" s="9" t="str">
        <f t="array" ref="R225">LET(
    _xlpm.thresholds, XLOOKUP('2. Результаты'!$D225, Sections!$F$3:$F$23, Sections!$G$3:$I$23),
    XLOOKUP('2. Результаты'!$Q225, _xlpm.thresholds, Sections!$G$2:$I$2, "Ниже базового", -1)
)</f>
        <v>Средний</v>
      </c>
      <c r="S225" s="9">
        <v>31.0</v>
      </c>
      <c r="T225" s="9" t="str">
        <f t="array" ref="T225">LET(
    _xlpm.thresholds, XLOOKUP('2. Результаты'!$D225, Sections!$A$3:$A$23, Sections!$B$3:$D$23),
    XLOOKUP('2. Результаты'!$S225, _xlpm.thresholds, Sections!$B$2:$D$2, "Ниже базового", -1)
)</f>
        <v>Средний</v>
      </c>
      <c r="U225" s="9">
        <v>14.0</v>
      </c>
      <c r="V225" s="9" t="str">
        <f t="array" ref="V225">LET(
    _xlpm.thresholds, XLOOKUP('2. Результаты'!$D225, Sections!$A$27:$A$47, Sections!$B$27:$D$47),
    XLOOKUP('2. Результаты'!$U225, _xlpm.thresholds, Sections!$B$26:$D$26, "Ниже базового", -1)
)</f>
        <v>Высокий</v>
      </c>
      <c r="W225" s="9">
        <v>26.0</v>
      </c>
      <c r="X225" s="9" t="str">
        <f t="array" ref="X225">LET(
    _xlpm.thresholds, XLOOKUP('2. Результаты'!$D225, Sections!$K$3:$K$23, Sections!$L$3:$N$23),
    XLOOKUP('2. Результаты'!$W225, _xlpm.thresholds, Sections!$L$2:$N$2, "Ниже базового", -1)
)</f>
        <v>Высокий</v>
      </c>
    </row>
    <row r="226" ht="15.75" customHeight="1">
      <c r="A226" s="7">
        <v>5.10008342E8</v>
      </c>
      <c r="B226" s="6" t="s">
        <v>427</v>
      </c>
      <c r="C226" s="6" t="s">
        <v>441</v>
      </c>
      <c r="D226" s="9">
        <v>1.0</v>
      </c>
      <c r="E226" s="9">
        <v>92.0</v>
      </c>
      <c r="F226" s="9">
        <v>213.0</v>
      </c>
      <c r="G226" s="9">
        <v>1.0</v>
      </c>
      <c r="H226" s="9" t="s">
        <v>1468</v>
      </c>
      <c r="I226" s="9">
        <v>19.0</v>
      </c>
      <c r="J226" s="9" t="str">
        <f t="array" ref="J226">LET(
    _xlpm.thresholds, XLOOKUP('2. Результаты'!$D226, Sections!$F$27:$F$47, Sections!$G$27:$I$47),
    XLOOKUP('2. Результаты'!$I226, _xlpm.thresholds, Sections!$G$26:$I$26, "Ниже базового", -1)
)</f>
        <v>Средний</v>
      </c>
      <c r="K226" s="9">
        <v>13.0</v>
      </c>
      <c r="L226" s="9" t="str">
        <f t="array" ref="L226">LET(
    _xlpm.thresholds, XLOOKUP('2. Результаты'!$D226, Sections!$P$27:$P$47, Sections!$Q$27:$S$47),
    XLOOKUP('2. Результаты'!$K226, _xlpm.thresholds, Sections!$Q$26:$S$26, "Ниже базового", -1)
)</f>
        <v>Средний</v>
      </c>
      <c r="M226" s="9">
        <v>10.0</v>
      </c>
      <c r="N226" s="9" t="str">
        <f t="array" ref="N226">LET(
    _xlpm.thresholds, XLOOKUP('2. Результаты'!$D226, Sections!$K$27:$K$47, Sections!$L$27:$N$47),
    XLOOKUP('2. Результаты'!$M226, _xlpm.thresholds, Sections!$L$26:$N$26, "Ниже базового", -1)
)</f>
        <v>Базовый</v>
      </c>
      <c r="O226" s="9">
        <v>14.0</v>
      </c>
      <c r="P226" s="9" t="str">
        <f t="array" ref="P226">LET(
    _xlpm.thresholds, XLOOKUP('2. Результаты'!$D226, Sections!$P$3:$P$23, Sections!$Q$3:$S$23),
    XLOOKUP('2. Результаты'!$O226, _xlpm.thresholds, Sections!$Q$2:$S$2, "Ниже базового", -1)
)</f>
        <v>Базовый</v>
      </c>
      <c r="Q226" s="9">
        <v>13.0</v>
      </c>
      <c r="R226" s="9" t="str">
        <f t="array" ref="R226">LET(
    _xlpm.thresholds, XLOOKUP('2. Результаты'!$D226, Sections!$F$3:$F$23, Sections!$G$3:$I$23),
    XLOOKUP('2. Результаты'!$Q226, _xlpm.thresholds, Sections!$G$2:$I$2, "Ниже базового", -1)
)</f>
        <v>Средний</v>
      </c>
      <c r="S226" s="9">
        <v>0.0</v>
      </c>
      <c r="T226" s="9" t="str">
        <f t="array" ref="T226">LET(
    _xlpm.thresholds, XLOOKUP('2. Результаты'!$D226, Sections!$A$3:$A$23, Sections!$B$3:$D$23),
    XLOOKUP('2. Результаты'!$S226, _xlpm.thresholds, Sections!$B$2:$D$2, "Ниже базового", -1)
)</f>
        <v>Ниже базового</v>
      </c>
      <c r="U226" s="9">
        <v>7.0</v>
      </c>
      <c r="V226" s="9" t="str">
        <f t="array" ref="V226">LET(
    _xlpm.thresholds, XLOOKUP('2. Результаты'!$D226, Sections!$A$27:$A$47, Sections!$B$27:$D$47),
    XLOOKUP('2. Результаты'!$U226, _xlpm.thresholds, Sections!$B$26:$D$26, "Ниже базового", -1)
)</f>
        <v>Базовый</v>
      </c>
      <c r="W226" s="9">
        <v>16.0</v>
      </c>
      <c r="X226" s="9" t="str">
        <f t="array" ref="X226">LET(
    _xlpm.thresholds, XLOOKUP('2. Результаты'!$D226, Sections!$K$3:$K$23, Sections!$L$3:$N$23),
    XLOOKUP('2. Результаты'!$W226, _xlpm.thresholds, Sections!$L$2:$N$2, "Ниже базового", -1)
)</f>
        <v>Базовый</v>
      </c>
    </row>
    <row r="227" ht="15.75" customHeight="1">
      <c r="A227" s="7">
        <v>5.10008381E8</v>
      </c>
      <c r="B227" s="6" t="s">
        <v>427</v>
      </c>
      <c r="C227" s="6" t="s">
        <v>442</v>
      </c>
      <c r="D227" s="9">
        <v>4.0</v>
      </c>
      <c r="E227" s="9">
        <v>117.0</v>
      </c>
      <c r="F227" s="9">
        <v>166.0</v>
      </c>
      <c r="G227" s="9">
        <v>3.0</v>
      </c>
      <c r="H227" s="9" t="s">
        <v>1465</v>
      </c>
      <c r="I227" s="9">
        <v>22.0</v>
      </c>
      <c r="J227" s="9" t="str">
        <f t="array" ref="J227">LET(
    _xlpm.thresholds, XLOOKUP('2. Результаты'!$D227, Sections!$F$27:$F$47, Sections!$G$27:$I$47),
    XLOOKUP('2. Результаты'!$I227, _xlpm.thresholds, Sections!$G$26:$I$26, "Ниже базового", -1)
)</f>
        <v>Средний</v>
      </c>
      <c r="K227" s="9">
        <v>14.0</v>
      </c>
      <c r="L227" s="9" t="str">
        <f t="array" ref="L227">LET(
    _xlpm.thresholds, XLOOKUP('2. Результаты'!$D227, Sections!$P$27:$P$47, Sections!$Q$27:$S$47),
    XLOOKUP('2. Результаты'!$K227, _xlpm.thresholds, Sections!$Q$26:$S$26, "Ниже базового", -1)
)</f>
        <v>Средний</v>
      </c>
      <c r="M227" s="9">
        <v>11.0</v>
      </c>
      <c r="N227" s="9" t="str">
        <f t="array" ref="N227">LET(
    _xlpm.thresholds, XLOOKUP('2. Результаты'!$D227, Sections!$K$27:$K$47, Sections!$L$27:$N$47),
    XLOOKUP('2. Результаты'!$M227, _xlpm.thresholds, Sections!$L$26:$N$26, "Ниже базового", -1)
)</f>
        <v>Средний</v>
      </c>
      <c r="O227" s="9">
        <v>16.0</v>
      </c>
      <c r="P227" s="9" t="str">
        <f t="array" ref="P227">LET(
    _xlpm.thresholds, XLOOKUP('2. Результаты'!$D227, Sections!$P$3:$P$23, Sections!$Q$3:$S$23),
    XLOOKUP('2. Результаты'!$O227, _xlpm.thresholds, Sections!$Q$2:$S$2, "Ниже базового", -1)
)</f>
        <v>Средний</v>
      </c>
      <c r="Q227" s="9">
        <v>16.0</v>
      </c>
      <c r="R227" s="9" t="str">
        <f t="array" ref="R227">LET(
    _xlpm.thresholds, XLOOKUP('2. Результаты'!$D227, Sections!$F$3:$F$23, Sections!$G$3:$I$23),
    XLOOKUP('2. Результаты'!$Q227, _xlpm.thresholds, Sections!$G$2:$I$2, "Ниже базового", -1)
)</f>
        <v>Средний</v>
      </c>
      <c r="S227" s="9">
        <v>19.0</v>
      </c>
      <c r="T227" s="9" t="str">
        <f t="array" ref="T227">LET(
    _xlpm.thresholds, XLOOKUP('2. Результаты'!$D227, Sections!$A$3:$A$23, Sections!$B$3:$D$23),
    XLOOKUP('2. Результаты'!$S227, _xlpm.thresholds, Sections!$B$2:$D$2, "Ниже базового", -1)
)</f>
        <v>Средний</v>
      </c>
      <c r="U227" s="9">
        <v>1.0</v>
      </c>
      <c r="V227" s="9" t="str">
        <f t="array" ref="V227">LET(
    _xlpm.thresholds, XLOOKUP('2. Результаты'!$D227, Sections!$A$27:$A$47, Sections!$B$27:$D$47),
    XLOOKUP('2. Результаты'!$U227, _xlpm.thresholds, Sections!$B$26:$D$26, "Ниже базового", -1)
)</f>
        <v>Высокий</v>
      </c>
      <c r="W227" s="9">
        <v>18.0</v>
      </c>
      <c r="X227" s="9" t="str">
        <f t="array" ref="X227">LET(
    _xlpm.thresholds, XLOOKUP('2. Результаты'!$D227, Sections!$K$3:$K$23, Sections!$L$3:$N$23),
    XLOOKUP('2. Результаты'!$W227, _xlpm.thresholds, Sections!$L$2:$N$2, "Ниже базового", -1)
)</f>
        <v>Средний</v>
      </c>
    </row>
    <row r="228" ht="15.75" customHeight="1">
      <c r="A228" s="7">
        <v>5.10008286E8</v>
      </c>
      <c r="B228" s="6" t="s">
        <v>427</v>
      </c>
      <c r="C228" s="6" t="s">
        <v>443</v>
      </c>
      <c r="D228" s="9">
        <v>2.0</v>
      </c>
      <c r="E228" s="9">
        <v>168.0</v>
      </c>
      <c r="F228" s="9">
        <v>197.0</v>
      </c>
      <c r="G228" s="9">
        <v>4.0</v>
      </c>
      <c r="H228" s="9" t="s">
        <v>1466</v>
      </c>
      <c r="I228" s="9">
        <v>25.0</v>
      </c>
      <c r="J228" s="9" t="str">
        <f t="array" ref="J228">LET(
    _xlpm.thresholds, XLOOKUP('2. Результаты'!$D228, Sections!$F$27:$F$47, Sections!$G$27:$I$47),
    XLOOKUP('2. Результаты'!$I228, _xlpm.thresholds, Sections!$G$26:$I$26, "Ниже базового", -1)
)</f>
        <v>Средний</v>
      </c>
      <c r="K228" s="9">
        <v>21.0</v>
      </c>
      <c r="L228" s="9" t="str">
        <f t="array" ref="L228">LET(
    _xlpm.thresholds, XLOOKUP('2. Результаты'!$D228, Sections!$P$27:$P$47, Sections!$Q$27:$S$47),
    XLOOKUP('2. Результаты'!$K228, _xlpm.thresholds, Sections!$Q$26:$S$26, "Ниже базового", -1)
)</f>
        <v>Высокий</v>
      </c>
      <c r="M228" s="9">
        <v>16.0</v>
      </c>
      <c r="N228" s="9" t="str">
        <f t="array" ref="N228">LET(
    _xlpm.thresholds, XLOOKUP('2. Результаты'!$D228, Sections!$K$27:$K$47, Sections!$L$27:$N$47),
    XLOOKUP('2. Результаты'!$M228, _xlpm.thresholds, Sections!$L$26:$N$26, "Ниже базового", -1)
)</f>
        <v>Высокий</v>
      </c>
      <c r="O228" s="9">
        <v>21.0</v>
      </c>
      <c r="P228" s="9" t="str">
        <f t="array" ref="P228">LET(
    _xlpm.thresholds, XLOOKUP('2. Результаты'!$D228, Sections!$P$3:$P$23, Sections!$Q$3:$S$23),
    XLOOKUP('2. Результаты'!$O228, _xlpm.thresholds, Sections!$Q$2:$S$2, "Ниже базового", -1)
)</f>
        <v>Высокий</v>
      </c>
      <c r="Q228" s="9">
        <v>21.0</v>
      </c>
      <c r="R228" s="9" t="str">
        <f t="array" ref="R228">LET(
    _xlpm.thresholds, XLOOKUP('2. Результаты'!$D228, Sections!$F$3:$F$23, Sections!$G$3:$I$23),
    XLOOKUP('2. Результаты'!$Q228, _xlpm.thresholds, Sections!$G$2:$I$2, "Ниже базового", -1)
)</f>
        <v>Высокий</v>
      </c>
      <c r="S228" s="9">
        <v>32.0</v>
      </c>
      <c r="T228" s="9" t="str">
        <f t="array" ref="T228">LET(
    _xlpm.thresholds, XLOOKUP('2. Результаты'!$D228, Sections!$A$3:$A$23, Sections!$B$3:$D$23),
    XLOOKUP('2. Результаты'!$S228, _xlpm.thresholds, Sections!$B$2:$D$2, "Ниже базового", -1)
)</f>
        <v>Высокий</v>
      </c>
      <c r="U228" s="9">
        <v>10.0</v>
      </c>
      <c r="V228" s="9" t="str">
        <f t="array" ref="V228">LET(
    _xlpm.thresholds, XLOOKUP('2. Результаты'!$D228, Sections!$A$27:$A$47, Sections!$B$27:$D$47),
    XLOOKUP('2. Результаты'!$U228, _xlpm.thresholds, Sections!$B$26:$D$26, "Ниже базового", -1)
)</f>
        <v>Средний</v>
      </c>
      <c r="W228" s="9">
        <v>22.0</v>
      </c>
      <c r="X228" s="9" t="str">
        <f t="array" ref="X228">LET(
    _xlpm.thresholds, XLOOKUP('2. Результаты'!$D228, Sections!$K$3:$K$23, Sections!$L$3:$N$23),
    XLOOKUP('2. Результаты'!$W228, _xlpm.thresholds, Sections!$L$2:$N$2, "Ниже базового", -1)
)</f>
        <v>Средний</v>
      </c>
    </row>
    <row r="229" ht="15.75" customHeight="1">
      <c r="A229" s="7">
        <v>5.10008279E8</v>
      </c>
      <c r="B229" s="6" t="s">
        <v>427</v>
      </c>
      <c r="C229" s="6" t="s">
        <v>444</v>
      </c>
      <c r="D229" s="9">
        <v>2.0</v>
      </c>
      <c r="E229" s="9">
        <v>161.0</v>
      </c>
      <c r="F229" s="9">
        <v>197.0</v>
      </c>
      <c r="G229" s="9">
        <v>3.0</v>
      </c>
      <c r="H229" s="9" t="s">
        <v>1465</v>
      </c>
      <c r="I229" s="9">
        <v>24.0</v>
      </c>
      <c r="J229" s="9" t="str">
        <f t="array" ref="J229">LET(
    _xlpm.thresholds, XLOOKUP('2. Результаты'!$D229, Sections!$F$27:$F$47, Sections!$G$27:$I$47),
    XLOOKUP('2. Результаты'!$I229, _xlpm.thresholds, Sections!$G$26:$I$26, "Ниже базового", -1)
)</f>
        <v>Средний</v>
      </c>
      <c r="K229" s="9">
        <v>18.0</v>
      </c>
      <c r="L229" s="9" t="str">
        <f t="array" ref="L229">LET(
    _xlpm.thresholds, XLOOKUP('2. Результаты'!$D229, Sections!$P$27:$P$47, Sections!$Q$27:$S$47),
    XLOOKUP('2. Результаты'!$K229, _xlpm.thresholds, Sections!$Q$26:$S$26, "Ниже базового", -1)
)</f>
        <v>Высокий</v>
      </c>
      <c r="M229" s="9">
        <v>14.0</v>
      </c>
      <c r="N229" s="9" t="str">
        <f t="array" ref="N229">LET(
    _xlpm.thresholds, XLOOKUP('2. Результаты'!$D229, Sections!$K$27:$K$47, Sections!$L$27:$N$47),
    XLOOKUP('2. Результаты'!$M229, _xlpm.thresholds, Sections!$L$26:$N$26, "Ниже базового", -1)
)</f>
        <v>Средний</v>
      </c>
      <c r="O229" s="9">
        <v>19.0</v>
      </c>
      <c r="P229" s="9" t="str">
        <f t="array" ref="P229">LET(
    _xlpm.thresholds, XLOOKUP('2. Результаты'!$D229, Sections!$P$3:$P$23, Sections!$Q$3:$S$23),
    XLOOKUP('2. Результаты'!$O229, _xlpm.thresholds, Sections!$Q$2:$S$2, "Ниже базового", -1)
)</f>
        <v>Средний</v>
      </c>
      <c r="Q229" s="9">
        <v>18.0</v>
      </c>
      <c r="R229" s="9" t="str">
        <f t="array" ref="R229">LET(
    _xlpm.thresholds, XLOOKUP('2. Результаты'!$D229, Sections!$F$3:$F$23, Sections!$G$3:$I$23),
    XLOOKUP('2. Результаты'!$Q229, _xlpm.thresholds, Sections!$G$2:$I$2, "Ниже базового", -1)
)</f>
        <v>Средний</v>
      </c>
      <c r="S229" s="9">
        <v>31.0</v>
      </c>
      <c r="T229" s="9" t="str">
        <f t="array" ref="T229">LET(
    _xlpm.thresholds, XLOOKUP('2. Результаты'!$D229, Sections!$A$3:$A$23, Sections!$B$3:$D$23),
    XLOOKUP('2. Результаты'!$S229, _xlpm.thresholds, Sections!$B$2:$D$2, "Ниже базового", -1)
)</f>
        <v>Средний</v>
      </c>
      <c r="U229" s="9">
        <v>14.0</v>
      </c>
      <c r="V229" s="9" t="str">
        <f t="array" ref="V229">LET(
    _xlpm.thresholds, XLOOKUP('2. Результаты'!$D229, Sections!$A$27:$A$47, Sections!$B$27:$D$47),
    XLOOKUP('2. Результаты'!$U229, _xlpm.thresholds, Sections!$B$26:$D$26, "Ниже базового", -1)
)</f>
        <v>Высокий</v>
      </c>
      <c r="W229" s="9">
        <v>23.0</v>
      </c>
      <c r="X229" s="9" t="str">
        <f t="array" ref="X229">LET(
    _xlpm.thresholds, XLOOKUP('2. Результаты'!$D229, Sections!$K$3:$K$23, Sections!$L$3:$N$23),
    XLOOKUP('2. Результаты'!$W229, _xlpm.thresholds, Sections!$L$2:$N$2, "Ниже базового", -1)
)</f>
        <v>Средний</v>
      </c>
    </row>
    <row r="230" ht="15.75" customHeight="1">
      <c r="A230" s="7">
        <v>5.10008543E8</v>
      </c>
      <c r="B230" s="6" t="s">
        <v>427</v>
      </c>
      <c r="C230" s="6" t="s">
        <v>445</v>
      </c>
      <c r="D230" s="9">
        <v>5.0</v>
      </c>
      <c r="E230" s="9">
        <v>146.0</v>
      </c>
      <c r="F230" s="9">
        <v>208.0</v>
      </c>
      <c r="G230" s="9">
        <v>3.0</v>
      </c>
      <c r="H230" s="9" t="s">
        <v>1465</v>
      </c>
      <c r="I230" s="9">
        <v>22.0</v>
      </c>
      <c r="J230" s="9" t="str">
        <f t="array" ref="J230">LET(
    _xlpm.thresholds, XLOOKUP('2. Результаты'!$D230, Sections!$F$27:$F$47, Sections!$G$27:$I$47),
    XLOOKUP('2. Результаты'!$I230, _xlpm.thresholds, Sections!$G$26:$I$26, "Ниже базового", -1)
)</f>
        <v>Средний</v>
      </c>
      <c r="K230" s="9">
        <v>14.0</v>
      </c>
      <c r="L230" s="9" t="str">
        <f t="array" ref="L230">LET(
    _xlpm.thresholds, XLOOKUP('2. Результаты'!$D230, Sections!$P$27:$P$47, Sections!$Q$27:$S$47),
    XLOOKUP('2. Результаты'!$K230, _xlpm.thresholds, Sections!$Q$26:$S$26, "Ниже базового", -1)
)</f>
        <v>Средний</v>
      </c>
      <c r="M230" s="9">
        <v>13.0</v>
      </c>
      <c r="N230" s="9" t="str">
        <f t="array" ref="N230">LET(
    _xlpm.thresholds, XLOOKUP('2. Результаты'!$D230, Sections!$K$27:$K$47, Sections!$L$27:$N$47),
    XLOOKUP('2. Результаты'!$M230, _xlpm.thresholds, Sections!$L$26:$N$26, "Ниже базового", -1)
)</f>
        <v>Базовый</v>
      </c>
      <c r="O230" s="9">
        <v>19.0</v>
      </c>
      <c r="P230" s="9" t="str">
        <f t="array" ref="P230">LET(
    _xlpm.thresholds, XLOOKUP('2. Результаты'!$D230, Sections!$P$3:$P$23, Sections!$Q$3:$S$23),
    XLOOKUP('2. Результаты'!$O230, _xlpm.thresholds, Sections!$Q$2:$S$2, "Ниже базового", -1)
)</f>
        <v>Средний</v>
      </c>
      <c r="Q230" s="9">
        <v>17.0</v>
      </c>
      <c r="R230" s="9" t="str">
        <f t="array" ref="R230">LET(
    _xlpm.thresholds, XLOOKUP('2. Результаты'!$D230, Sections!$F$3:$F$23, Sections!$G$3:$I$23),
    XLOOKUP('2. Результаты'!$Q230, _xlpm.thresholds, Sections!$G$2:$I$2, "Ниже базового", -1)
)</f>
        <v>Средний</v>
      </c>
      <c r="S230" s="9">
        <v>28.0</v>
      </c>
      <c r="T230" s="9" t="str">
        <f t="array" ref="T230">LET(
    _xlpm.thresholds, XLOOKUP('2. Результаты'!$D230, Sections!$A$3:$A$23, Sections!$B$3:$D$23),
    XLOOKUP('2. Результаты'!$S230, _xlpm.thresholds, Sections!$B$2:$D$2, "Ниже базового", -1)
)</f>
        <v>Средний</v>
      </c>
      <c r="U230" s="9">
        <v>13.0</v>
      </c>
      <c r="V230" s="9" t="str">
        <f t="array" ref="V230">LET(
    _xlpm.thresholds, XLOOKUP('2. Результаты'!$D230, Sections!$A$27:$A$47, Sections!$B$27:$D$47),
    XLOOKUP('2. Результаты'!$U230, _xlpm.thresholds, Sections!$B$26:$D$26, "Ниже базового", -1)
)</f>
        <v>Высокий</v>
      </c>
      <c r="W230" s="9">
        <v>20.0</v>
      </c>
      <c r="X230" s="9" t="str">
        <f t="array" ref="X230">LET(
    _xlpm.thresholds, XLOOKUP('2. Результаты'!$D230, Sections!$K$3:$K$23, Sections!$L$3:$N$23),
    XLOOKUP('2. Результаты'!$W230, _xlpm.thresholds, Sections!$L$2:$N$2, "Ниже базового", -1)
)</f>
        <v>Средний</v>
      </c>
    </row>
    <row r="231" ht="15.75" customHeight="1">
      <c r="A231" s="7">
        <v>5.10008303E8</v>
      </c>
      <c r="B231" s="6" t="s">
        <v>427</v>
      </c>
      <c r="C231" s="6" t="s">
        <v>446</v>
      </c>
      <c r="D231" s="9">
        <v>1.0</v>
      </c>
      <c r="E231" s="9">
        <v>120.0</v>
      </c>
      <c r="F231" s="9">
        <v>213.0</v>
      </c>
      <c r="G231" s="9">
        <v>2.0</v>
      </c>
      <c r="H231" s="9" t="s">
        <v>1467</v>
      </c>
      <c r="I231" s="9">
        <v>21.0</v>
      </c>
      <c r="J231" s="9" t="str">
        <f t="array" ref="J231">LET(
    _xlpm.thresholds, XLOOKUP('2. Результаты'!$D231, Sections!$F$27:$F$47, Sections!$G$27:$I$47),
    XLOOKUP('2. Результаты'!$I231, _xlpm.thresholds, Sections!$G$26:$I$26, "Ниже базового", -1)
)</f>
        <v>Средний</v>
      </c>
      <c r="K231" s="9">
        <v>12.0</v>
      </c>
      <c r="L231" s="9" t="str">
        <f t="array" ref="L231">LET(
    _xlpm.thresholds, XLOOKUP('2. Результаты'!$D231, Sections!$P$27:$P$47, Sections!$Q$27:$S$47),
    XLOOKUP('2. Результаты'!$K231, _xlpm.thresholds, Sections!$Q$26:$S$26, "Ниже базового", -1)
)</f>
        <v>Базовый</v>
      </c>
      <c r="M231" s="9">
        <v>13.0</v>
      </c>
      <c r="N231" s="9" t="str">
        <f t="array" ref="N231">LET(
    _xlpm.thresholds, XLOOKUP('2. Результаты'!$D231, Sections!$K$27:$K$47, Sections!$L$27:$N$47),
    XLOOKUP('2. Результаты'!$M231, _xlpm.thresholds, Sections!$L$26:$N$26, "Ниже базового", -1)
)</f>
        <v>Базовый</v>
      </c>
      <c r="O231" s="9">
        <v>15.0</v>
      </c>
      <c r="P231" s="9" t="str">
        <f t="array" ref="P231">LET(
    _xlpm.thresholds, XLOOKUP('2. Результаты'!$D231, Sections!$P$3:$P$23, Sections!$Q$3:$S$23),
    XLOOKUP('2. Результаты'!$O231, _xlpm.thresholds, Sections!$Q$2:$S$2, "Ниже базового", -1)
)</f>
        <v>Базовый</v>
      </c>
      <c r="Q231" s="9">
        <v>13.0</v>
      </c>
      <c r="R231" s="9" t="str">
        <f t="array" ref="R231">LET(
    _xlpm.thresholds, XLOOKUP('2. Результаты'!$D231, Sections!$F$3:$F$23, Sections!$G$3:$I$23),
    XLOOKUP('2. Результаты'!$Q231, _xlpm.thresholds, Sections!$G$2:$I$2, "Ниже базового", -1)
)</f>
        <v>Средний</v>
      </c>
      <c r="S231" s="9">
        <v>22.0</v>
      </c>
      <c r="T231" s="9" t="str">
        <f t="array" ref="T231">LET(
    _xlpm.thresholds, XLOOKUP('2. Результаты'!$D231, Sections!$A$3:$A$23, Sections!$B$3:$D$23),
    XLOOKUP('2. Результаты'!$S231, _xlpm.thresholds, Sections!$B$2:$D$2, "Ниже базового", -1)
)</f>
        <v>Базовый</v>
      </c>
      <c r="U231" s="9">
        <v>9.0</v>
      </c>
      <c r="V231" s="9" t="str">
        <f t="array" ref="V231">LET(
    _xlpm.thresholds, XLOOKUP('2. Результаты'!$D231, Sections!$A$27:$A$47, Sections!$B$27:$D$47),
    XLOOKUP('2. Результаты'!$U231, _xlpm.thresholds, Sections!$B$26:$D$26, "Ниже базового", -1)
)</f>
        <v>Средний</v>
      </c>
      <c r="W231" s="9">
        <v>15.0</v>
      </c>
      <c r="X231" s="9" t="str">
        <f t="array" ref="X231">LET(
    _xlpm.thresholds, XLOOKUP('2. Результаты'!$D231, Sections!$K$3:$K$23, Sections!$L$3:$N$23),
    XLOOKUP('2. Результаты'!$W231, _xlpm.thresholds, Sections!$L$2:$N$2, "Ниже базового", -1)
)</f>
        <v>Базовый</v>
      </c>
    </row>
    <row r="232" ht="15.75" customHeight="1">
      <c r="A232" s="7">
        <v>5.10008409E8</v>
      </c>
      <c r="B232" s="6" t="s">
        <v>427</v>
      </c>
      <c r="C232" s="6" t="s">
        <v>447</v>
      </c>
      <c r="D232" s="9">
        <v>1.0</v>
      </c>
      <c r="E232" s="9">
        <v>138.0</v>
      </c>
      <c r="F232" s="9">
        <v>213.0</v>
      </c>
      <c r="G232" s="9">
        <v>3.0</v>
      </c>
      <c r="H232" s="9" t="s">
        <v>1465</v>
      </c>
      <c r="I232" s="9">
        <v>20.0</v>
      </c>
      <c r="J232" s="9" t="str">
        <f t="array" ref="J232">LET(
    _xlpm.thresholds, XLOOKUP('2. Результаты'!$D232, Sections!$F$27:$F$47, Sections!$G$27:$I$47),
    XLOOKUP('2. Результаты'!$I232, _xlpm.thresholds, Sections!$G$26:$I$26, "Ниже базового", -1)
)</f>
        <v>Средний</v>
      </c>
      <c r="K232" s="9">
        <v>14.0</v>
      </c>
      <c r="L232" s="9" t="str">
        <f t="array" ref="L232">LET(
    _xlpm.thresholds, XLOOKUP('2. Результаты'!$D232, Sections!$P$27:$P$47, Sections!$Q$27:$S$47),
    XLOOKUP('2. Результаты'!$K232, _xlpm.thresholds, Sections!$Q$26:$S$26, "Ниже базового", -1)
)</f>
        <v>Средний</v>
      </c>
      <c r="M232" s="9">
        <v>13.0</v>
      </c>
      <c r="N232" s="9" t="str">
        <f t="array" ref="N232">LET(
    _xlpm.thresholds, XLOOKUP('2. Результаты'!$D232, Sections!$K$27:$K$47, Sections!$L$27:$N$47),
    XLOOKUP('2. Результаты'!$M232, _xlpm.thresholds, Sections!$L$26:$N$26, "Ниже базового", -1)
)</f>
        <v>Базовый</v>
      </c>
      <c r="O232" s="9">
        <v>15.0</v>
      </c>
      <c r="P232" s="9" t="str">
        <f t="array" ref="P232">LET(
    _xlpm.thresholds, XLOOKUP('2. Результаты'!$D232, Sections!$P$3:$P$23, Sections!$Q$3:$S$23),
    XLOOKUP('2. Результаты'!$O232, _xlpm.thresholds, Sections!$Q$2:$S$2, "Ниже базового", -1)
)</f>
        <v>Базовый</v>
      </c>
      <c r="Q232" s="9">
        <v>18.0</v>
      </c>
      <c r="R232" s="9" t="str">
        <f t="array" ref="R232">LET(
    _xlpm.thresholds, XLOOKUP('2. Результаты'!$D232, Sections!$F$3:$F$23, Sections!$G$3:$I$23),
    XLOOKUP('2. Результаты'!$Q232, _xlpm.thresholds, Sections!$G$2:$I$2, "Ниже базового", -1)
)</f>
        <v>Средний</v>
      </c>
      <c r="S232" s="9">
        <v>29.0</v>
      </c>
      <c r="T232" s="9" t="str">
        <f t="array" ref="T232">LET(
    _xlpm.thresholds, XLOOKUP('2. Результаты'!$D232, Sections!$A$3:$A$23, Sections!$B$3:$D$23),
    XLOOKUP('2. Результаты'!$S232, _xlpm.thresholds, Sections!$B$2:$D$2, "Ниже базового", -1)
)</f>
        <v>Средний</v>
      </c>
      <c r="U232" s="9">
        <v>10.0</v>
      </c>
      <c r="V232" s="9" t="str">
        <f t="array" ref="V232">LET(
    _xlpm.thresholds, XLOOKUP('2. Результаты'!$D232, Sections!$A$27:$A$47, Sections!$B$27:$D$47),
    XLOOKUP('2. Результаты'!$U232, _xlpm.thresholds, Sections!$B$26:$D$26, "Ниже базового", -1)
)</f>
        <v>Средний</v>
      </c>
      <c r="W232" s="9">
        <v>19.0</v>
      </c>
      <c r="X232" s="9" t="str">
        <f t="array" ref="X232">LET(
    _xlpm.thresholds, XLOOKUP('2. Результаты'!$D232, Sections!$K$3:$K$23, Sections!$L$3:$N$23),
    XLOOKUP('2. Результаты'!$W232, _xlpm.thresholds, Sections!$L$2:$N$2, "Ниже базового", -1)
)</f>
        <v>Средний</v>
      </c>
    </row>
    <row r="233" ht="15.75" customHeight="1">
      <c r="A233" s="7">
        <v>5.10008416E8</v>
      </c>
      <c r="B233" s="6" t="s">
        <v>427</v>
      </c>
      <c r="C233" s="6" t="s">
        <v>448</v>
      </c>
      <c r="D233" s="9">
        <v>1.0</v>
      </c>
      <c r="E233" s="9">
        <v>137.0</v>
      </c>
      <c r="F233" s="9">
        <v>213.0</v>
      </c>
      <c r="G233" s="9">
        <v>2.0</v>
      </c>
      <c r="H233" s="9" t="s">
        <v>1467</v>
      </c>
      <c r="I233" s="9">
        <v>18.0</v>
      </c>
      <c r="J233" s="9" t="str">
        <f t="array" ref="J233">LET(
    _xlpm.thresholds, XLOOKUP('2. Результаты'!$D233, Sections!$F$27:$F$47, Sections!$G$27:$I$47),
    XLOOKUP('2. Результаты'!$I233, _xlpm.thresholds, Sections!$G$26:$I$26, "Ниже базового", -1)
)</f>
        <v>Средний</v>
      </c>
      <c r="K233" s="9">
        <v>16.0</v>
      </c>
      <c r="L233" s="9" t="str">
        <f t="array" ref="L233">LET(
    _xlpm.thresholds, XLOOKUP('2. Результаты'!$D233, Sections!$P$27:$P$47, Sections!$Q$27:$S$47),
    XLOOKUP('2. Результаты'!$K233, _xlpm.thresholds, Sections!$Q$26:$S$26, "Ниже базового", -1)
)</f>
        <v>Высокий</v>
      </c>
      <c r="M233" s="9">
        <v>11.0</v>
      </c>
      <c r="N233" s="9" t="str">
        <f t="array" ref="N233">LET(
    _xlpm.thresholds, XLOOKUP('2. Результаты'!$D233, Sections!$K$27:$K$47, Sections!$L$27:$N$47),
    XLOOKUP('2. Результаты'!$M233, _xlpm.thresholds, Sections!$L$26:$N$26, "Ниже базового", -1)
)</f>
        <v>Базовый</v>
      </c>
      <c r="O233" s="9">
        <v>17.0</v>
      </c>
      <c r="P233" s="9" t="str">
        <f t="array" ref="P233">LET(
    _xlpm.thresholds, XLOOKUP('2. Результаты'!$D233, Sections!$P$3:$P$23, Sections!$Q$3:$S$23),
    XLOOKUP('2. Результаты'!$O233, _xlpm.thresholds, Sections!$Q$2:$S$2, "Ниже базового", -1)
)</f>
        <v>Средний</v>
      </c>
      <c r="Q233" s="9">
        <v>17.0</v>
      </c>
      <c r="R233" s="9" t="str">
        <f t="array" ref="R233">LET(
    _xlpm.thresholds, XLOOKUP('2. Результаты'!$D233, Sections!$F$3:$F$23, Sections!$G$3:$I$23),
    XLOOKUP('2. Результаты'!$Q233, _xlpm.thresholds, Sections!$G$2:$I$2, "Ниже базового", -1)
)</f>
        <v>Средний</v>
      </c>
      <c r="S233" s="9">
        <v>35.0</v>
      </c>
      <c r="T233" s="9" t="str">
        <f t="array" ref="T233">LET(
    _xlpm.thresholds, XLOOKUP('2. Результаты'!$D233, Sections!$A$3:$A$23, Sections!$B$3:$D$23),
    XLOOKUP('2. Результаты'!$S233, _xlpm.thresholds, Sections!$B$2:$D$2, "Ниже базового", -1)
)</f>
        <v>Средний</v>
      </c>
      <c r="U233" s="9">
        <v>9.0</v>
      </c>
      <c r="V233" s="9" t="str">
        <f t="array" ref="V233">LET(
    _xlpm.thresholds, XLOOKUP('2. Результаты'!$D233, Sections!$A$27:$A$47, Sections!$B$27:$D$47),
    XLOOKUP('2. Результаты'!$U233, _xlpm.thresholds, Sections!$B$26:$D$26, "Ниже базового", -1)
)</f>
        <v>Средний</v>
      </c>
      <c r="W233" s="9">
        <v>14.0</v>
      </c>
      <c r="X233" s="9" t="str">
        <f t="array" ref="X233">LET(
    _xlpm.thresholds, XLOOKUP('2. Результаты'!$D233, Sections!$K$3:$K$23, Sections!$L$3:$N$23),
    XLOOKUP('2. Результаты'!$W233, _xlpm.thresholds, Sections!$L$2:$N$2, "Ниже базового", -1)
)</f>
        <v>Базовый</v>
      </c>
    </row>
    <row r="234" ht="15.75" customHeight="1">
      <c r="A234" s="7">
        <v>5.1000859E8</v>
      </c>
      <c r="B234" s="6" t="s">
        <v>427</v>
      </c>
      <c r="C234" s="6" t="s">
        <v>449</v>
      </c>
      <c r="D234" s="9">
        <v>1.0</v>
      </c>
      <c r="E234" s="9">
        <v>167.0</v>
      </c>
      <c r="F234" s="9">
        <v>213.0</v>
      </c>
      <c r="G234" s="9">
        <v>3.0</v>
      </c>
      <c r="H234" s="9" t="s">
        <v>1465</v>
      </c>
      <c r="I234" s="9">
        <v>29.0</v>
      </c>
      <c r="J234" s="9" t="str">
        <f t="array" ref="J234">LET(
    _xlpm.thresholds, XLOOKUP('2. Результаты'!$D234, Sections!$F$27:$F$47, Sections!$G$27:$I$47),
    XLOOKUP('2. Результаты'!$I234, _xlpm.thresholds, Sections!$G$26:$I$26, "Ниже базового", -1)
)</f>
        <v>Высокий</v>
      </c>
      <c r="K234" s="9">
        <v>15.0</v>
      </c>
      <c r="L234" s="9" t="str">
        <f t="array" ref="L234">LET(
    _xlpm.thresholds, XLOOKUP('2. Результаты'!$D234, Sections!$P$27:$P$47, Sections!$Q$27:$S$47),
    XLOOKUP('2. Результаты'!$K234, _xlpm.thresholds, Sections!$Q$26:$S$26, "Ниже базового", -1)
)</f>
        <v>Средний</v>
      </c>
      <c r="M234" s="9">
        <v>14.0</v>
      </c>
      <c r="N234" s="9" t="str">
        <f t="array" ref="N234">LET(
    _xlpm.thresholds, XLOOKUP('2. Результаты'!$D234, Sections!$K$27:$K$47, Sections!$L$27:$N$47),
    XLOOKUP('2. Результаты'!$M234, _xlpm.thresholds, Sections!$L$26:$N$26, "Ниже базового", -1)
)</f>
        <v>Средний</v>
      </c>
      <c r="O234" s="9">
        <v>19.0</v>
      </c>
      <c r="P234" s="9" t="str">
        <f t="array" ref="P234">LET(
    _xlpm.thresholds, XLOOKUP('2. Результаты'!$D234, Sections!$P$3:$P$23, Sections!$Q$3:$S$23),
    XLOOKUP('2. Результаты'!$O234, _xlpm.thresholds, Sections!$Q$2:$S$2, "Ниже базового", -1)
)</f>
        <v>Средний</v>
      </c>
      <c r="Q234" s="9">
        <v>16.0</v>
      </c>
      <c r="R234" s="9" t="str">
        <f t="array" ref="R234">LET(
    _xlpm.thresholds, XLOOKUP('2. Результаты'!$D234, Sections!$F$3:$F$23, Sections!$G$3:$I$23),
    XLOOKUP('2. Результаты'!$Q234, _xlpm.thresholds, Sections!$G$2:$I$2, "Ниже базового", -1)
)</f>
        <v>Средний</v>
      </c>
      <c r="S234" s="9">
        <v>41.0</v>
      </c>
      <c r="T234" s="9" t="str">
        <f t="array" ref="T234">LET(
    _xlpm.thresholds, XLOOKUP('2. Результаты'!$D234, Sections!$A$3:$A$23, Sections!$B$3:$D$23),
    XLOOKUP('2. Результаты'!$S234, _xlpm.thresholds, Sections!$B$2:$D$2, "Ниже базового", -1)
)</f>
        <v>Высокий</v>
      </c>
      <c r="U234" s="9">
        <v>8.0</v>
      </c>
      <c r="V234" s="9" t="str">
        <f t="array" ref="V234">LET(
    _xlpm.thresholds, XLOOKUP('2. Результаты'!$D234, Sections!$A$27:$A$47, Sections!$B$27:$D$47),
    XLOOKUP('2. Результаты'!$U234, _xlpm.thresholds, Sections!$B$26:$D$26, "Ниже базового", -1)
)</f>
        <v>Средний</v>
      </c>
      <c r="W234" s="9">
        <v>25.0</v>
      </c>
      <c r="X234" s="9" t="str">
        <f t="array" ref="X234">LET(
    _xlpm.thresholds, XLOOKUP('2. Результаты'!$D234, Sections!$K$3:$K$23, Sections!$L$3:$N$23),
    XLOOKUP('2. Результаты'!$W234, _xlpm.thresholds, Sections!$L$2:$N$2, "Ниже базового", -1)
)</f>
        <v>Высокий</v>
      </c>
    </row>
    <row r="235" ht="15.75" customHeight="1">
      <c r="A235" s="7">
        <v>5.10008222E8</v>
      </c>
      <c r="B235" s="6" t="s">
        <v>427</v>
      </c>
      <c r="C235" s="6" t="s">
        <v>450</v>
      </c>
      <c r="D235" s="9">
        <v>2.0</v>
      </c>
      <c r="E235" s="9">
        <v>143.0</v>
      </c>
      <c r="F235" s="9">
        <v>197.0</v>
      </c>
      <c r="G235" s="9">
        <v>3.0</v>
      </c>
      <c r="H235" s="9" t="s">
        <v>1465</v>
      </c>
      <c r="I235" s="9">
        <v>23.0</v>
      </c>
      <c r="J235" s="9" t="str">
        <f t="array" ref="J235">LET(
    _xlpm.thresholds, XLOOKUP('2. Результаты'!$D235, Sections!$F$27:$F$47, Sections!$G$27:$I$47),
    XLOOKUP('2. Результаты'!$I235, _xlpm.thresholds, Sections!$G$26:$I$26, "Ниже базового", -1)
)</f>
        <v>Средний</v>
      </c>
      <c r="K235" s="9">
        <v>13.0</v>
      </c>
      <c r="L235" s="9" t="str">
        <f t="array" ref="L235">LET(
    _xlpm.thresholds, XLOOKUP('2. Результаты'!$D235, Sections!$P$27:$P$47, Sections!$Q$27:$S$47),
    XLOOKUP('2. Результаты'!$K235, _xlpm.thresholds, Sections!$Q$26:$S$26, "Ниже базового", -1)
)</f>
        <v>Средний</v>
      </c>
      <c r="M235" s="9">
        <v>12.0</v>
      </c>
      <c r="N235" s="9" t="str">
        <f t="array" ref="N235">LET(
    _xlpm.thresholds, XLOOKUP('2. Результаты'!$D235, Sections!$K$27:$K$47, Sections!$L$27:$N$47),
    XLOOKUP('2. Результаты'!$M235, _xlpm.thresholds, Sections!$L$26:$N$26, "Ниже базового", -1)
)</f>
        <v>Базовый</v>
      </c>
      <c r="O235" s="9">
        <v>19.0</v>
      </c>
      <c r="P235" s="9" t="str">
        <f t="array" ref="P235">LET(
    _xlpm.thresholds, XLOOKUP('2. Результаты'!$D235, Sections!$P$3:$P$23, Sections!$Q$3:$S$23),
    XLOOKUP('2. Результаты'!$O235, _xlpm.thresholds, Sections!$Q$2:$S$2, "Ниже базового", -1)
)</f>
        <v>Средний</v>
      </c>
      <c r="Q235" s="9">
        <v>17.0</v>
      </c>
      <c r="R235" s="9" t="str">
        <f t="array" ref="R235">LET(
    _xlpm.thresholds, XLOOKUP('2. Результаты'!$D235, Sections!$F$3:$F$23, Sections!$G$3:$I$23),
    XLOOKUP('2. Результаты'!$Q235, _xlpm.thresholds, Sections!$G$2:$I$2, "Ниже базового", -1)
)</f>
        <v>Средний</v>
      </c>
      <c r="S235" s="9">
        <v>25.0</v>
      </c>
      <c r="T235" s="9" t="str">
        <f t="array" ref="T235">LET(
    _xlpm.thresholds, XLOOKUP('2. Результаты'!$D235, Sections!$A$3:$A$23, Sections!$B$3:$D$23),
    XLOOKUP('2. Результаты'!$S235, _xlpm.thresholds, Sections!$B$2:$D$2, "Ниже базового", -1)
)</f>
        <v>Средний</v>
      </c>
      <c r="U235" s="9">
        <v>12.0</v>
      </c>
      <c r="V235" s="9" t="str">
        <f t="array" ref="V235">LET(
    _xlpm.thresholds, XLOOKUP('2. Результаты'!$D235, Sections!$A$27:$A$47, Sections!$B$27:$D$47),
    XLOOKUP('2. Результаты'!$U235, _xlpm.thresholds, Sections!$B$26:$D$26, "Ниже базового", -1)
)</f>
        <v>Высокий</v>
      </c>
      <c r="W235" s="9">
        <v>22.0</v>
      </c>
      <c r="X235" s="9" t="str">
        <f t="array" ref="X235">LET(
    _xlpm.thresholds, XLOOKUP('2. Результаты'!$D235, Sections!$K$3:$K$23, Sections!$L$3:$N$23),
    XLOOKUP('2. Результаты'!$W235, _xlpm.thresholds, Sections!$L$2:$N$2, "Ниже базового", -1)
)</f>
        <v>Средний</v>
      </c>
    </row>
    <row r="236" ht="15.75" customHeight="1">
      <c r="A236" s="7">
        <v>5.10008511E8</v>
      </c>
      <c r="B236" s="6" t="s">
        <v>427</v>
      </c>
      <c r="C236" s="6" t="s">
        <v>451</v>
      </c>
      <c r="D236" s="9">
        <v>1.0</v>
      </c>
      <c r="E236" s="9">
        <v>126.0</v>
      </c>
      <c r="F236" s="9">
        <v>213.0</v>
      </c>
      <c r="G236" s="9">
        <v>1.0</v>
      </c>
      <c r="H236" s="9" t="s">
        <v>1468</v>
      </c>
      <c r="I236" s="9">
        <v>17.0</v>
      </c>
      <c r="J236" s="9" t="str">
        <f t="array" ref="J236">LET(
    _xlpm.thresholds, XLOOKUP('2. Результаты'!$D236, Sections!$F$27:$F$47, Sections!$G$27:$I$47),
    XLOOKUP('2. Результаты'!$I236, _xlpm.thresholds, Sections!$G$26:$I$26, "Ниже базового", -1)
)</f>
        <v>Средний</v>
      </c>
      <c r="K236" s="9">
        <v>13.0</v>
      </c>
      <c r="L236" s="9" t="str">
        <f t="array" ref="L236">LET(
    _xlpm.thresholds, XLOOKUP('2. Результаты'!$D236, Sections!$P$27:$P$47, Sections!$Q$27:$S$47),
    XLOOKUP('2. Результаты'!$K236, _xlpm.thresholds, Sections!$Q$26:$S$26, "Ниже базового", -1)
)</f>
        <v>Средний</v>
      </c>
      <c r="M236" s="9">
        <v>0.0</v>
      </c>
      <c r="N236" s="9" t="str">
        <f t="array" ref="N236">LET(
    _xlpm.thresholds, XLOOKUP('2. Результаты'!$D236, Sections!$K$27:$K$47, Sections!$L$27:$N$47),
    XLOOKUP('2. Результаты'!$M236, _xlpm.thresholds, Sections!$L$26:$N$26, "Ниже базового", -1)
)</f>
        <v>Ниже базового</v>
      </c>
      <c r="O236" s="9">
        <v>19.0</v>
      </c>
      <c r="P236" s="9" t="str">
        <f t="array" ref="P236">LET(
    _xlpm.thresholds, XLOOKUP('2. Результаты'!$D236, Sections!$P$3:$P$23, Sections!$Q$3:$S$23),
    XLOOKUP('2. Результаты'!$O236, _xlpm.thresholds, Sections!$Q$2:$S$2, "Ниже базового", -1)
)</f>
        <v>Средний</v>
      </c>
      <c r="Q236" s="9">
        <v>18.0</v>
      </c>
      <c r="R236" s="9" t="str">
        <f t="array" ref="R236">LET(
    _xlpm.thresholds, XLOOKUP('2. Результаты'!$D236, Sections!$F$3:$F$23, Sections!$G$3:$I$23),
    XLOOKUP('2. Результаты'!$Q236, _xlpm.thresholds, Sections!$G$2:$I$2, "Ниже базового", -1)
)</f>
        <v>Средний</v>
      </c>
      <c r="S236" s="9">
        <v>34.0</v>
      </c>
      <c r="T236" s="9" t="str">
        <f t="array" ref="T236">LET(
    _xlpm.thresholds, XLOOKUP('2. Результаты'!$D236, Sections!$A$3:$A$23, Sections!$B$3:$D$23),
    XLOOKUP('2. Результаты'!$S236, _xlpm.thresholds, Sections!$B$2:$D$2, "Ниже базового", -1)
)</f>
        <v>Средний</v>
      </c>
      <c r="U236" s="9">
        <v>10.0</v>
      </c>
      <c r="V236" s="9" t="str">
        <f t="array" ref="V236">LET(
    _xlpm.thresholds, XLOOKUP('2. Результаты'!$D236, Sections!$A$27:$A$47, Sections!$B$27:$D$47),
    XLOOKUP('2. Результаты'!$U236, _xlpm.thresholds, Sections!$B$26:$D$26, "Ниже базового", -1)
)</f>
        <v>Средний</v>
      </c>
      <c r="W236" s="9">
        <v>15.0</v>
      </c>
      <c r="X236" s="9" t="str">
        <f t="array" ref="X236">LET(
    _xlpm.thresholds, XLOOKUP('2. Результаты'!$D236, Sections!$K$3:$K$23, Sections!$L$3:$N$23),
    XLOOKUP('2. Результаты'!$W236, _xlpm.thresholds, Sections!$L$2:$N$2, "Ниже базового", -1)
)</f>
        <v>Базовый</v>
      </c>
    </row>
    <row r="237" ht="15.75" customHeight="1">
      <c r="A237" s="7">
        <v>5.10008624E8</v>
      </c>
      <c r="B237" s="6" t="s">
        <v>427</v>
      </c>
      <c r="C237" s="6" t="s">
        <v>452</v>
      </c>
      <c r="D237" s="9">
        <v>1.0</v>
      </c>
      <c r="E237" s="9">
        <v>168.0</v>
      </c>
      <c r="F237" s="9">
        <v>213.0</v>
      </c>
      <c r="G237" s="9">
        <v>3.0</v>
      </c>
      <c r="H237" s="9" t="s">
        <v>1465</v>
      </c>
      <c r="I237" s="9">
        <v>23.0</v>
      </c>
      <c r="J237" s="9" t="str">
        <f t="array" ref="J237">LET(
    _xlpm.thresholds, XLOOKUP('2. Результаты'!$D237, Sections!$F$27:$F$47, Sections!$G$27:$I$47),
    XLOOKUP('2. Результаты'!$I237, _xlpm.thresholds, Sections!$G$26:$I$26, "Ниже базового", -1)
)</f>
        <v>Средний</v>
      </c>
      <c r="K237" s="9">
        <v>21.0</v>
      </c>
      <c r="L237" s="9" t="str">
        <f t="array" ref="L237">LET(
    _xlpm.thresholds, XLOOKUP('2. Результаты'!$D237, Sections!$P$27:$P$47, Sections!$Q$27:$S$47),
    XLOOKUP('2. Результаты'!$K237, _xlpm.thresholds, Sections!$Q$26:$S$26, "Ниже базового", -1)
)</f>
        <v>Высокий</v>
      </c>
      <c r="M237" s="9">
        <v>15.0</v>
      </c>
      <c r="N237" s="9" t="str">
        <f t="array" ref="N237">LET(
    _xlpm.thresholds, XLOOKUP('2. Результаты'!$D237, Sections!$K$27:$K$47, Sections!$L$27:$N$47),
    XLOOKUP('2. Результаты'!$M237, _xlpm.thresholds, Sections!$L$26:$N$26, "Ниже базового", -1)
)</f>
        <v>Средний</v>
      </c>
      <c r="O237" s="9">
        <v>18.0</v>
      </c>
      <c r="P237" s="9" t="str">
        <f t="array" ref="P237">LET(
    _xlpm.thresholds, XLOOKUP('2. Результаты'!$D237, Sections!$P$3:$P$23, Sections!$Q$3:$S$23),
    XLOOKUP('2. Результаты'!$O237, _xlpm.thresholds, Sections!$Q$2:$S$2, "Ниже базового", -1)
)</f>
        <v>Средний</v>
      </c>
      <c r="Q237" s="9">
        <v>18.0</v>
      </c>
      <c r="R237" s="9" t="str">
        <f t="array" ref="R237">LET(
    _xlpm.thresholds, XLOOKUP('2. Результаты'!$D237, Sections!$F$3:$F$23, Sections!$G$3:$I$23),
    XLOOKUP('2. Результаты'!$Q237, _xlpm.thresholds, Sections!$G$2:$I$2, "Ниже базового", -1)
)</f>
        <v>Средний</v>
      </c>
      <c r="S237" s="9">
        <v>37.0</v>
      </c>
      <c r="T237" s="9" t="str">
        <f t="array" ref="T237">LET(
    _xlpm.thresholds, XLOOKUP('2. Результаты'!$D237, Sections!$A$3:$A$23, Sections!$B$3:$D$23),
    XLOOKUP('2. Результаты'!$S237, _xlpm.thresholds, Sections!$B$2:$D$2, "Ниже базового", -1)
)</f>
        <v>Средний</v>
      </c>
      <c r="U237" s="9">
        <v>14.0</v>
      </c>
      <c r="V237" s="9" t="str">
        <f t="array" ref="V237">LET(
    _xlpm.thresholds, XLOOKUP('2. Результаты'!$D237, Sections!$A$27:$A$47, Sections!$B$27:$D$47),
    XLOOKUP('2. Результаты'!$U237, _xlpm.thresholds, Sections!$B$26:$D$26, "Ниже базового", -1)
)</f>
        <v>Высокий</v>
      </c>
      <c r="W237" s="9">
        <v>22.0</v>
      </c>
      <c r="X237" s="9" t="str">
        <f t="array" ref="X237">LET(
    _xlpm.thresholds, XLOOKUP('2. Результаты'!$D237, Sections!$K$3:$K$23, Sections!$L$3:$N$23),
    XLOOKUP('2. Результаты'!$W237, _xlpm.thresholds, Sections!$L$2:$N$2, "Ниже базового", -1)
)</f>
        <v>Средний</v>
      </c>
    </row>
    <row r="238" ht="15.75" customHeight="1">
      <c r="A238" s="7">
        <v>5.10008494E8</v>
      </c>
      <c r="B238" s="6" t="s">
        <v>427</v>
      </c>
      <c r="C238" s="6" t="s">
        <v>453</v>
      </c>
      <c r="D238" s="9">
        <v>1.0</v>
      </c>
      <c r="E238" s="9">
        <v>149.0</v>
      </c>
      <c r="F238" s="9">
        <v>213.0</v>
      </c>
      <c r="G238" s="9">
        <v>3.0</v>
      </c>
      <c r="H238" s="9" t="s">
        <v>1465</v>
      </c>
      <c r="I238" s="9">
        <v>19.0</v>
      </c>
      <c r="J238" s="9" t="str">
        <f t="array" ref="J238">LET(
    _xlpm.thresholds, XLOOKUP('2. Результаты'!$D238, Sections!$F$27:$F$47, Sections!$G$27:$I$47),
    XLOOKUP('2. Результаты'!$I238, _xlpm.thresholds, Sections!$G$26:$I$26, "Ниже базового", -1)
)</f>
        <v>Средний</v>
      </c>
      <c r="K238" s="9">
        <v>16.0</v>
      </c>
      <c r="L238" s="9" t="str">
        <f t="array" ref="L238">LET(
    _xlpm.thresholds, XLOOKUP('2. Результаты'!$D238, Sections!$P$27:$P$47, Sections!$Q$27:$S$47),
    XLOOKUP('2. Результаты'!$K238, _xlpm.thresholds, Sections!$Q$26:$S$26, "Ниже базового", -1)
)</f>
        <v>Высокий</v>
      </c>
      <c r="M238" s="9">
        <v>15.0</v>
      </c>
      <c r="N238" s="9" t="str">
        <f t="array" ref="N238">LET(
    _xlpm.thresholds, XLOOKUP('2. Результаты'!$D238, Sections!$K$27:$K$47, Sections!$L$27:$N$47),
    XLOOKUP('2. Результаты'!$M238, _xlpm.thresholds, Sections!$L$26:$N$26, "Ниже базового", -1)
)</f>
        <v>Средний</v>
      </c>
      <c r="O238" s="9">
        <v>18.0</v>
      </c>
      <c r="P238" s="9" t="str">
        <f t="array" ref="P238">LET(
    _xlpm.thresholds, XLOOKUP('2. Результаты'!$D238, Sections!$P$3:$P$23, Sections!$Q$3:$S$23),
    XLOOKUP('2. Результаты'!$O238, _xlpm.thresholds, Sections!$Q$2:$S$2, "Ниже базового", -1)
)</f>
        <v>Средний</v>
      </c>
      <c r="Q238" s="9">
        <v>16.0</v>
      </c>
      <c r="R238" s="9" t="str">
        <f t="array" ref="R238">LET(
    _xlpm.thresholds, XLOOKUP('2. Результаты'!$D238, Sections!$F$3:$F$23, Sections!$G$3:$I$23),
    XLOOKUP('2. Результаты'!$Q238, _xlpm.thresholds, Sections!$G$2:$I$2, "Ниже базового", -1)
)</f>
        <v>Средний</v>
      </c>
      <c r="S238" s="9">
        <v>35.0</v>
      </c>
      <c r="T238" s="9" t="str">
        <f t="array" ref="T238">LET(
    _xlpm.thresholds, XLOOKUP('2. Результаты'!$D238, Sections!$A$3:$A$23, Sections!$B$3:$D$23),
    XLOOKUP('2. Результаты'!$S238, _xlpm.thresholds, Sections!$B$2:$D$2, "Ниже базового", -1)
)</f>
        <v>Средний</v>
      </c>
      <c r="U238" s="9">
        <v>14.0</v>
      </c>
      <c r="V238" s="9" t="str">
        <f t="array" ref="V238">LET(
    _xlpm.thresholds, XLOOKUP('2. Результаты'!$D238, Sections!$A$27:$A$47, Sections!$B$27:$D$47),
    XLOOKUP('2. Результаты'!$U238, _xlpm.thresholds, Sections!$B$26:$D$26, "Ниже базового", -1)
)</f>
        <v>Высокий</v>
      </c>
      <c r="W238" s="9">
        <v>16.0</v>
      </c>
      <c r="X238" s="9" t="str">
        <f t="array" ref="X238">LET(
    _xlpm.thresholds, XLOOKUP('2. Результаты'!$D238, Sections!$K$3:$K$23, Sections!$L$3:$N$23),
    XLOOKUP('2. Результаты'!$W238, _xlpm.thresholds, Sections!$L$2:$N$2, "Ниже базового", -1)
)</f>
        <v>Базовый</v>
      </c>
    </row>
    <row r="239" ht="15.75" customHeight="1">
      <c r="A239" s="7">
        <v>5.1100304E8</v>
      </c>
      <c r="B239" s="6" t="s">
        <v>454</v>
      </c>
      <c r="C239" s="6" t="s">
        <v>455</v>
      </c>
      <c r="D239" s="9">
        <v>4.0</v>
      </c>
      <c r="E239" s="9">
        <v>86.0</v>
      </c>
      <c r="F239" s="9">
        <v>166.0</v>
      </c>
      <c r="G239" s="9">
        <v>2.0</v>
      </c>
      <c r="H239" s="9" t="s">
        <v>1467</v>
      </c>
      <c r="I239" s="9">
        <v>15.0</v>
      </c>
      <c r="J239" s="9" t="str">
        <f t="array" ref="J239">LET(
    _xlpm.thresholds, XLOOKUP('2. Результаты'!$D239, Sections!$F$27:$F$47, Sections!$G$27:$I$47),
    XLOOKUP('2. Результаты'!$I239, _xlpm.thresholds, Sections!$G$26:$I$26, "Ниже базового", -1)
)</f>
        <v>Базовый</v>
      </c>
      <c r="K239" s="9">
        <v>14.0</v>
      </c>
      <c r="L239" s="9" t="str">
        <f t="array" ref="L239">LET(
    _xlpm.thresholds, XLOOKUP('2. Результаты'!$D239, Sections!$P$27:$P$47, Sections!$Q$27:$S$47),
    XLOOKUP('2. Результаты'!$K239, _xlpm.thresholds, Sections!$Q$26:$S$26, "Ниже базового", -1)
)</f>
        <v>Средний</v>
      </c>
      <c r="M239" s="9">
        <v>7.0</v>
      </c>
      <c r="N239" s="9" t="str">
        <f t="array" ref="N239">LET(
    _xlpm.thresholds, XLOOKUP('2. Результаты'!$D239, Sections!$K$27:$K$47, Sections!$L$27:$N$47),
    XLOOKUP('2. Результаты'!$M239, _xlpm.thresholds, Sections!$L$26:$N$26, "Ниже базового", -1)
)</f>
        <v>Базовый</v>
      </c>
      <c r="O239" s="9">
        <v>11.0</v>
      </c>
      <c r="P239" s="9" t="str">
        <f t="array" ref="P239">LET(
    _xlpm.thresholds, XLOOKUP('2. Результаты'!$D239, Sections!$P$3:$P$23, Sections!$Q$3:$S$23),
    XLOOKUP('2. Результаты'!$O239, _xlpm.thresholds, Sections!$Q$2:$S$2, "Ниже базового", -1)
)</f>
        <v>Базовый</v>
      </c>
      <c r="Q239" s="9">
        <v>9.0</v>
      </c>
      <c r="R239" s="9" t="str">
        <f t="array" ref="R239">LET(
    _xlpm.thresholds, XLOOKUP('2. Результаты'!$D239, Sections!$F$3:$F$23, Sections!$G$3:$I$23),
    XLOOKUP('2. Результаты'!$Q239, _xlpm.thresholds, Sections!$G$2:$I$2, "Ниже базового", -1)
)</f>
        <v>Базовый</v>
      </c>
      <c r="S239" s="9">
        <v>16.0</v>
      </c>
      <c r="T239" s="9" t="str">
        <f t="array" ref="T239">LET(
    _xlpm.thresholds, XLOOKUP('2. Результаты'!$D239, Sections!$A$3:$A$23, Sections!$B$3:$D$23),
    XLOOKUP('2. Результаты'!$S239, _xlpm.thresholds, Sections!$B$2:$D$2, "Ниже базового", -1)
)</f>
        <v>Базовый</v>
      </c>
      <c r="U239" s="9">
        <v>0.0</v>
      </c>
      <c r="V239" s="9" t="str">
        <f t="array" ref="V239">LET(
    _xlpm.thresholds, XLOOKUP('2. Результаты'!$D239, Sections!$A$27:$A$47, Sections!$B$27:$D$47),
    XLOOKUP('2. Результаты'!$U239, _xlpm.thresholds, Sections!$B$26:$D$26, "Ниже базового", -1)
)</f>
        <v>Базовый</v>
      </c>
      <c r="W239" s="9">
        <v>14.0</v>
      </c>
      <c r="X239" s="9" t="str">
        <f t="array" ref="X239">LET(
    _xlpm.thresholds, XLOOKUP('2. Результаты'!$D239, Sections!$K$3:$K$23, Sections!$L$3:$N$23),
    XLOOKUP('2. Результаты'!$W239, _xlpm.thresholds, Sections!$L$2:$N$2, "Ниже базового", -1)
)</f>
        <v>Базовый</v>
      </c>
    </row>
    <row r="240" ht="15.75" customHeight="1">
      <c r="A240" s="7">
        <v>5.1100316E8</v>
      </c>
      <c r="B240" s="6" t="s">
        <v>454</v>
      </c>
      <c r="C240" s="6" t="s">
        <v>457</v>
      </c>
      <c r="D240" s="9">
        <v>2.0</v>
      </c>
      <c r="E240" s="9">
        <v>93.0</v>
      </c>
      <c r="F240" s="9">
        <v>197.0</v>
      </c>
      <c r="G240" s="9">
        <v>1.0</v>
      </c>
      <c r="H240" s="9" t="s">
        <v>1468</v>
      </c>
      <c r="I240" s="9">
        <v>17.0</v>
      </c>
      <c r="J240" s="9" t="str">
        <f t="array" ref="J240">LET(
    _xlpm.thresholds, XLOOKUP('2. Результаты'!$D240, Sections!$F$27:$F$47, Sections!$G$27:$I$47),
    XLOOKUP('2. Результаты'!$I240, _xlpm.thresholds, Sections!$G$26:$I$26, "Ниже базового", -1)
)</f>
        <v>Средний</v>
      </c>
      <c r="K240" s="9">
        <v>19.0</v>
      </c>
      <c r="L240" s="9" t="str">
        <f t="array" ref="L240">LET(
    _xlpm.thresholds, XLOOKUP('2. Результаты'!$D240, Sections!$P$27:$P$47, Sections!$Q$27:$S$47),
    XLOOKUP('2. Результаты'!$K240, _xlpm.thresholds, Sections!$Q$26:$S$26, "Ниже базового", -1)
)</f>
        <v>Высокий</v>
      </c>
      <c r="M240" s="9">
        <v>0.0</v>
      </c>
      <c r="N240" s="9" t="str">
        <f t="array" ref="N240">LET(
    _xlpm.thresholds, XLOOKUP('2. Результаты'!$D240, Sections!$K$27:$K$47, Sections!$L$27:$N$47),
    XLOOKUP('2. Результаты'!$M240, _xlpm.thresholds, Sections!$L$26:$N$26, "Ниже базового", -1)
)</f>
        <v>Ниже базового</v>
      </c>
      <c r="O240" s="9">
        <v>11.0</v>
      </c>
      <c r="P240" s="9" t="str">
        <f t="array" ref="P240">LET(
    _xlpm.thresholds, XLOOKUP('2. Результаты'!$D240, Sections!$P$3:$P$23, Sections!$Q$3:$S$23),
    XLOOKUP('2. Результаты'!$O240, _xlpm.thresholds, Sections!$Q$2:$S$2, "Ниже базового", -1)
)</f>
        <v>Базовый</v>
      </c>
      <c r="Q240" s="9">
        <v>10.0</v>
      </c>
      <c r="R240" s="9" t="str">
        <f t="array" ref="R240">LET(
    _xlpm.thresholds, XLOOKUP('2. Результаты'!$D240, Sections!$F$3:$F$23, Sections!$G$3:$I$23),
    XLOOKUP('2. Результаты'!$Q240, _xlpm.thresholds, Sections!$G$2:$I$2, "Ниже базового", -1)
)</f>
        <v>Базовый</v>
      </c>
      <c r="S240" s="9">
        <v>17.0</v>
      </c>
      <c r="T240" s="9" t="str">
        <f t="array" ref="T240">LET(
    _xlpm.thresholds, XLOOKUP('2. Результаты'!$D240, Sections!$A$3:$A$23, Sections!$B$3:$D$23),
    XLOOKUP('2. Результаты'!$S240, _xlpm.thresholds, Sections!$B$2:$D$2, "Ниже базового", -1)
)</f>
        <v>Базовый</v>
      </c>
      <c r="U240" s="9">
        <v>10.0</v>
      </c>
      <c r="V240" s="9" t="str">
        <f t="array" ref="V240">LET(
    _xlpm.thresholds, XLOOKUP('2. Результаты'!$D240, Sections!$A$27:$A$47, Sections!$B$27:$D$47),
    XLOOKUP('2. Результаты'!$U240, _xlpm.thresholds, Sections!$B$26:$D$26, "Ниже базового", -1)
)</f>
        <v>Средний</v>
      </c>
      <c r="W240" s="9">
        <v>9.0</v>
      </c>
      <c r="X240" s="9" t="str">
        <f t="array" ref="X240">LET(
    _xlpm.thresholds, XLOOKUP('2. Результаты'!$D240, Sections!$K$3:$K$23, Sections!$L$3:$N$23),
    XLOOKUP('2. Результаты'!$W240, _xlpm.thresholds, Sections!$L$2:$N$2, "Ниже базового", -1)
)</f>
        <v>Базовый</v>
      </c>
    </row>
    <row r="241" ht="15.75" customHeight="1">
      <c r="A241" s="7">
        <v>5.11003026E8</v>
      </c>
      <c r="B241" s="6" t="s">
        <v>454</v>
      </c>
      <c r="C241" s="6" t="s">
        <v>458</v>
      </c>
      <c r="D241" s="9">
        <v>1.0</v>
      </c>
      <c r="E241" s="9">
        <v>128.0</v>
      </c>
      <c r="F241" s="9">
        <v>213.0</v>
      </c>
      <c r="G241" s="9">
        <v>3.0</v>
      </c>
      <c r="H241" s="9" t="s">
        <v>1465</v>
      </c>
      <c r="I241" s="9">
        <v>18.0</v>
      </c>
      <c r="J241" s="9" t="str">
        <f t="array" ref="J241">LET(
    _xlpm.thresholds, XLOOKUP('2. Результаты'!$D241, Sections!$F$27:$F$47, Sections!$G$27:$I$47),
    XLOOKUP('2. Результаты'!$I241, _xlpm.thresholds, Sections!$G$26:$I$26, "Ниже базового", -1)
)</f>
        <v>Средний</v>
      </c>
      <c r="K241" s="9">
        <v>15.0</v>
      </c>
      <c r="L241" s="9" t="str">
        <f t="array" ref="L241">LET(
    _xlpm.thresholds, XLOOKUP('2. Результаты'!$D241, Sections!$P$27:$P$47, Sections!$Q$27:$S$47),
    XLOOKUP('2. Результаты'!$K241, _xlpm.thresholds, Sections!$Q$26:$S$26, "Ниже базового", -1)
)</f>
        <v>Средний</v>
      </c>
      <c r="M241" s="9">
        <v>10.0</v>
      </c>
      <c r="N241" s="9" t="str">
        <f t="array" ref="N241">LET(
    _xlpm.thresholds, XLOOKUP('2. Результаты'!$D241, Sections!$K$27:$K$47, Sections!$L$27:$N$47),
    XLOOKUP('2. Результаты'!$M241, _xlpm.thresholds, Sections!$L$26:$N$26, "Ниже базового", -1)
)</f>
        <v>Базовый</v>
      </c>
      <c r="O241" s="9">
        <v>15.0</v>
      </c>
      <c r="P241" s="9" t="str">
        <f t="array" ref="P241">LET(
    _xlpm.thresholds, XLOOKUP('2. Результаты'!$D241, Sections!$P$3:$P$23, Sections!$Q$3:$S$23),
    XLOOKUP('2. Результаты'!$O241, _xlpm.thresholds, Sections!$Q$2:$S$2, "Ниже базового", -1)
)</f>
        <v>Базовый</v>
      </c>
      <c r="Q241" s="9">
        <v>13.0</v>
      </c>
      <c r="R241" s="9" t="str">
        <f t="array" ref="R241">LET(
    _xlpm.thresholds, XLOOKUP('2. Результаты'!$D241, Sections!$F$3:$F$23, Sections!$G$3:$I$23),
    XLOOKUP('2. Результаты'!$Q241, _xlpm.thresholds, Sections!$G$2:$I$2, "Ниже базового", -1)
)</f>
        <v>Средний</v>
      </c>
      <c r="S241" s="9">
        <v>28.0</v>
      </c>
      <c r="T241" s="9" t="str">
        <f t="array" ref="T241">LET(
    _xlpm.thresholds, XLOOKUP('2. Результаты'!$D241, Sections!$A$3:$A$23, Sections!$B$3:$D$23),
    XLOOKUP('2. Результаты'!$S241, _xlpm.thresholds, Sections!$B$2:$D$2, "Ниже базового", -1)
)</f>
        <v>Базовый</v>
      </c>
      <c r="U241" s="9">
        <v>11.0</v>
      </c>
      <c r="V241" s="9" t="str">
        <f t="array" ref="V241">LET(
    _xlpm.thresholds, XLOOKUP('2. Результаты'!$D241, Sections!$A$27:$A$47, Sections!$B$27:$D$47),
    XLOOKUP('2. Результаты'!$U241, _xlpm.thresholds, Sections!$B$26:$D$26, "Ниже базового", -1)
)</f>
        <v>Средний</v>
      </c>
      <c r="W241" s="9">
        <v>18.0</v>
      </c>
      <c r="X241" s="9" t="str">
        <f t="array" ref="X241">LET(
    _xlpm.thresholds, XLOOKUP('2. Результаты'!$D241, Sections!$K$3:$K$23, Sections!$L$3:$N$23),
    XLOOKUP('2. Результаты'!$W241, _xlpm.thresholds, Sections!$L$2:$N$2, "Ниже базового", -1)
)</f>
        <v>Средний</v>
      </c>
    </row>
    <row r="242" ht="15.75" customHeight="1">
      <c r="A242" s="7">
        <v>5.1100426E8</v>
      </c>
      <c r="B242" s="6" t="s">
        <v>454</v>
      </c>
      <c r="C242" s="6" t="s">
        <v>459</v>
      </c>
      <c r="D242" s="9">
        <v>2.0</v>
      </c>
      <c r="E242" s="9">
        <v>126.0</v>
      </c>
      <c r="F242" s="9">
        <v>197.0</v>
      </c>
      <c r="G242" s="9">
        <v>3.0</v>
      </c>
      <c r="H242" s="9" t="s">
        <v>1465</v>
      </c>
      <c r="I242" s="9">
        <v>21.0</v>
      </c>
      <c r="J242" s="9" t="str">
        <f t="array" ref="J242">LET(
    _xlpm.thresholds, XLOOKUP('2. Результаты'!$D242, Sections!$F$27:$F$47, Sections!$G$27:$I$47),
    XLOOKUP('2. Результаты'!$I242, _xlpm.thresholds, Sections!$G$26:$I$26, "Ниже базового", -1)
)</f>
        <v>Средний</v>
      </c>
      <c r="K242" s="9">
        <v>17.0</v>
      </c>
      <c r="L242" s="9" t="str">
        <f t="array" ref="L242">LET(
    _xlpm.thresholds, XLOOKUP('2. Результаты'!$D242, Sections!$P$27:$P$47, Sections!$Q$27:$S$47),
    XLOOKUP('2. Результаты'!$K242, _xlpm.thresholds, Sections!$Q$26:$S$26, "Ниже базового", -1)
)</f>
        <v>Высокий</v>
      </c>
      <c r="M242" s="9">
        <v>10.0</v>
      </c>
      <c r="N242" s="9" t="str">
        <f t="array" ref="N242">LET(
    _xlpm.thresholds, XLOOKUP('2. Результаты'!$D242, Sections!$K$27:$K$47, Sections!$L$27:$N$47),
    XLOOKUP('2. Результаты'!$M242, _xlpm.thresholds, Sections!$L$26:$N$26, "Ниже базового", -1)
)</f>
        <v>Базовый</v>
      </c>
      <c r="O242" s="9">
        <v>16.0</v>
      </c>
      <c r="P242" s="9" t="str">
        <f t="array" ref="P242">LET(
    _xlpm.thresholds, XLOOKUP('2. Результаты'!$D242, Sections!$P$3:$P$23, Sections!$Q$3:$S$23),
    XLOOKUP('2. Результаты'!$O242, _xlpm.thresholds, Sections!$Q$2:$S$2, "Ниже базового", -1)
)</f>
        <v>Средний</v>
      </c>
      <c r="Q242" s="9">
        <v>13.0</v>
      </c>
      <c r="R242" s="9" t="str">
        <f t="array" ref="R242">LET(
    _xlpm.thresholds, XLOOKUP('2. Результаты'!$D242, Sections!$F$3:$F$23, Sections!$G$3:$I$23),
    XLOOKUP('2. Результаты'!$Q242, _xlpm.thresholds, Sections!$G$2:$I$2, "Ниже базового", -1)
)</f>
        <v>Средний</v>
      </c>
      <c r="S242" s="9">
        <v>21.0</v>
      </c>
      <c r="T242" s="9" t="str">
        <f t="array" ref="T242">LET(
    _xlpm.thresholds, XLOOKUP('2. Результаты'!$D242, Sections!$A$3:$A$23, Sections!$B$3:$D$23),
    XLOOKUP('2. Результаты'!$S242, _xlpm.thresholds, Sections!$B$2:$D$2, "Ниже базового", -1)
)</f>
        <v>Базовый</v>
      </c>
      <c r="U242" s="9">
        <v>10.0</v>
      </c>
      <c r="V242" s="9" t="str">
        <f t="array" ref="V242">LET(
    _xlpm.thresholds, XLOOKUP('2. Результаты'!$D242, Sections!$A$27:$A$47, Sections!$B$27:$D$47),
    XLOOKUP('2. Результаты'!$U242, _xlpm.thresholds, Sections!$B$26:$D$26, "Ниже базового", -1)
)</f>
        <v>Средний</v>
      </c>
      <c r="W242" s="9">
        <v>18.0</v>
      </c>
      <c r="X242" s="9" t="str">
        <f t="array" ref="X242">LET(
    _xlpm.thresholds, XLOOKUP('2. Результаты'!$D242, Sections!$K$3:$K$23, Sections!$L$3:$N$23),
    XLOOKUP('2. Результаты'!$W242, _xlpm.thresholds, Sections!$L$2:$N$2, "Ниже базового", -1)
)</f>
        <v>Средний</v>
      </c>
    </row>
    <row r="243" ht="15.75" customHeight="1">
      <c r="A243" s="7">
        <v>5.11002907E8</v>
      </c>
      <c r="B243" s="6" t="s">
        <v>454</v>
      </c>
      <c r="C243" s="6" t="s">
        <v>460</v>
      </c>
      <c r="D243" s="9">
        <v>2.0</v>
      </c>
      <c r="E243" s="9">
        <v>142.0</v>
      </c>
      <c r="F243" s="9">
        <v>197.0</v>
      </c>
      <c r="G243" s="9">
        <v>3.0</v>
      </c>
      <c r="H243" s="9" t="s">
        <v>1465</v>
      </c>
      <c r="I243" s="9">
        <v>20.0</v>
      </c>
      <c r="J243" s="9" t="str">
        <f t="array" ref="J243">LET(
    _xlpm.thresholds, XLOOKUP('2. Результаты'!$D243, Sections!$F$27:$F$47, Sections!$G$27:$I$47),
    XLOOKUP('2. Результаты'!$I243, _xlpm.thresholds, Sections!$G$26:$I$26, "Ниже базового", -1)
)</f>
        <v>Средний</v>
      </c>
      <c r="K243" s="9">
        <v>18.0</v>
      </c>
      <c r="L243" s="9" t="str">
        <f t="array" ref="L243">LET(
    _xlpm.thresholds, XLOOKUP('2. Результаты'!$D243, Sections!$P$27:$P$47, Sections!$Q$27:$S$47),
    XLOOKUP('2. Результаты'!$K243, _xlpm.thresholds, Sections!$Q$26:$S$26, "Ниже базового", -1)
)</f>
        <v>Высокий</v>
      </c>
      <c r="M243" s="9">
        <v>10.0</v>
      </c>
      <c r="N243" s="9" t="str">
        <f t="array" ref="N243">LET(
    _xlpm.thresholds, XLOOKUP('2. Результаты'!$D243, Sections!$K$27:$K$47, Sections!$L$27:$N$47),
    XLOOKUP('2. Результаты'!$M243, _xlpm.thresholds, Sections!$L$26:$N$26, "Ниже базового", -1)
)</f>
        <v>Базовый</v>
      </c>
      <c r="O243" s="9">
        <v>19.0</v>
      </c>
      <c r="P243" s="9" t="str">
        <f t="array" ref="P243">LET(
    _xlpm.thresholds, XLOOKUP('2. Результаты'!$D243, Sections!$P$3:$P$23, Sections!$Q$3:$S$23),
    XLOOKUP('2. Результаты'!$O243, _xlpm.thresholds, Sections!$Q$2:$S$2, "Ниже базового", -1)
)</f>
        <v>Средний</v>
      </c>
      <c r="Q243" s="9">
        <v>17.0</v>
      </c>
      <c r="R243" s="9" t="str">
        <f t="array" ref="R243">LET(
    _xlpm.thresholds, XLOOKUP('2. Результаты'!$D243, Sections!$F$3:$F$23, Sections!$G$3:$I$23),
    XLOOKUP('2. Результаты'!$Q243, _xlpm.thresholds, Sections!$G$2:$I$2, "Ниже базового", -1)
)</f>
        <v>Средний</v>
      </c>
      <c r="S243" s="9">
        <v>26.0</v>
      </c>
      <c r="T243" s="9" t="str">
        <f t="array" ref="T243">LET(
    _xlpm.thresholds, XLOOKUP('2. Результаты'!$D243, Sections!$A$3:$A$23, Sections!$B$3:$D$23),
    XLOOKUP('2. Результаты'!$S243, _xlpm.thresholds, Sections!$B$2:$D$2, "Ниже базового", -1)
)</f>
        <v>Средний</v>
      </c>
      <c r="U243" s="9">
        <v>11.0</v>
      </c>
      <c r="V243" s="9" t="str">
        <f t="array" ref="V243">LET(
    _xlpm.thresholds, XLOOKUP('2. Результаты'!$D243, Sections!$A$27:$A$47, Sections!$B$27:$D$47),
    XLOOKUP('2. Результаты'!$U243, _xlpm.thresholds, Sections!$B$26:$D$26, "Ниже базового", -1)
)</f>
        <v>Средний</v>
      </c>
      <c r="W243" s="9">
        <v>21.0</v>
      </c>
      <c r="X243" s="9" t="str">
        <f t="array" ref="X243">LET(
    _xlpm.thresholds, XLOOKUP('2. Результаты'!$D243, Sections!$K$3:$K$23, Sections!$L$3:$N$23),
    XLOOKUP('2. Результаты'!$W243, _xlpm.thresholds, Sections!$L$2:$N$2, "Ниже базового", -1)
)</f>
        <v>Средний</v>
      </c>
    </row>
    <row r="244" ht="15.75" customHeight="1">
      <c r="A244" s="7">
        <v>5.11003587E8</v>
      </c>
      <c r="B244" s="6" t="s">
        <v>454</v>
      </c>
      <c r="C244" s="6" t="s">
        <v>461</v>
      </c>
      <c r="D244" s="9">
        <v>6.0</v>
      </c>
      <c r="E244" s="9">
        <v>135.0</v>
      </c>
      <c r="F244" s="9">
        <v>192.0</v>
      </c>
      <c r="G244" s="9">
        <v>3.0</v>
      </c>
      <c r="H244" s="9" t="s">
        <v>1465</v>
      </c>
      <c r="I244" s="9">
        <v>21.0</v>
      </c>
      <c r="J244" s="9" t="str">
        <f t="array" ref="J244">LET(
    _xlpm.thresholds, XLOOKUP('2. Результаты'!$D244, Sections!$F$27:$F$47, Sections!$G$27:$I$47),
    XLOOKUP('2. Результаты'!$I244, _xlpm.thresholds, Sections!$G$26:$I$26, "Ниже базового", -1)
)</f>
        <v>Средний</v>
      </c>
      <c r="K244" s="9">
        <v>18.0</v>
      </c>
      <c r="L244" s="9" t="str">
        <f t="array" ref="L244">LET(
    _xlpm.thresholds, XLOOKUP('2. Результаты'!$D244, Sections!$P$27:$P$47, Sections!$Q$27:$S$47),
    XLOOKUP('2. Результаты'!$K244, _xlpm.thresholds, Sections!$Q$26:$S$26, "Ниже базового", -1)
)</f>
        <v>Высокий</v>
      </c>
      <c r="M244" s="9">
        <v>12.0</v>
      </c>
      <c r="N244" s="9" t="str">
        <f t="array" ref="N244">LET(
    _xlpm.thresholds, XLOOKUP('2. Результаты'!$D244, Sections!$K$27:$K$47, Sections!$L$27:$N$47),
    XLOOKUP('2. Результаты'!$M244, _xlpm.thresholds, Sections!$L$26:$N$26, "Ниже базового", -1)
)</f>
        <v>Базовый</v>
      </c>
      <c r="O244" s="9">
        <v>19.0</v>
      </c>
      <c r="P244" s="9" t="str">
        <f t="array" ref="P244">LET(
    _xlpm.thresholds, XLOOKUP('2. Результаты'!$D244, Sections!$P$3:$P$23, Sections!$Q$3:$S$23),
    XLOOKUP('2. Результаты'!$O244, _xlpm.thresholds, Sections!$Q$2:$S$2, "Ниже базового", -1)
)</f>
        <v>Средний</v>
      </c>
      <c r="Q244" s="9">
        <v>17.0</v>
      </c>
      <c r="R244" s="9" t="str">
        <f t="array" ref="R244">LET(
    _xlpm.thresholds, XLOOKUP('2. Результаты'!$D244, Sections!$F$3:$F$23, Sections!$G$3:$I$23),
    XLOOKUP('2. Результаты'!$Q244, _xlpm.thresholds, Sections!$G$2:$I$2, "Ниже базового", -1)
)</f>
        <v>Средний</v>
      </c>
      <c r="S244" s="9">
        <v>19.0</v>
      </c>
      <c r="T244" s="9" t="str">
        <f t="array" ref="T244">LET(
    _xlpm.thresholds, XLOOKUP('2. Результаты'!$D244, Sections!$A$3:$A$23, Sections!$B$3:$D$23),
    XLOOKUP('2. Результаты'!$S244, _xlpm.thresholds, Sections!$B$2:$D$2, "Ниже базового", -1)
)</f>
        <v>Базовый</v>
      </c>
      <c r="U244" s="9">
        <v>11.0</v>
      </c>
      <c r="V244" s="9" t="str">
        <f t="array" ref="V244">LET(
    _xlpm.thresholds, XLOOKUP('2. Результаты'!$D244, Sections!$A$27:$A$47, Sections!$B$27:$D$47),
    XLOOKUP('2. Результаты'!$U244, _xlpm.thresholds, Sections!$B$26:$D$26, "Ниже базового", -1)
)</f>
        <v>Средний</v>
      </c>
      <c r="W244" s="9">
        <v>18.0</v>
      </c>
      <c r="X244" s="9" t="str">
        <f t="array" ref="X244">LET(
    _xlpm.thresholds, XLOOKUP('2. Результаты'!$D244, Sections!$K$3:$K$23, Sections!$L$3:$N$23),
    XLOOKUP('2. Результаты'!$W244, _xlpm.thresholds, Sections!$L$2:$N$2, "Ниже базового", -1)
)</f>
        <v>Средний</v>
      </c>
    </row>
    <row r="245" ht="15.75" customHeight="1">
      <c r="A245" s="7">
        <v>5.11003139E8</v>
      </c>
      <c r="B245" s="6" t="s">
        <v>454</v>
      </c>
      <c r="C245" s="6" t="s">
        <v>462</v>
      </c>
      <c r="D245" s="9">
        <v>6.0</v>
      </c>
      <c r="E245" s="9">
        <v>99.0</v>
      </c>
      <c r="F245" s="9">
        <v>192.0</v>
      </c>
      <c r="G245" s="9">
        <v>2.0</v>
      </c>
      <c r="H245" s="9" t="s">
        <v>1467</v>
      </c>
      <c r="I245" s="9">
        <v>19.0</v>
      </c>
      <c r="J245" s="9" t="str">
        <f t="array" ref="J245">LET(
    _xlpm.thresholds, XLOOKUP('2. Результаты'!$D245, Sections!$F$27:$F$47, Sections!$G$27:$I$47),
    XLOOKUP('2. Результаты'!$I245, _xlpm.thresholds, Sections!$G$26:$I$26, "Ниже базового", -1)
)</f>
        <v>Средний</v>
      </c>
      <c r="K245" s="9">
        <v>11.0</v>
      </c>
      <c r="L245" s="9" t="str">
        <f t="array" ref="L245">LET(
    _xlpm.thresholds, XLOOKUP('2. Результаты'!$D245, Sections!$P$27:$P$47, Sections!$Q$27:$S$47),
    XLOOKUP('2. Результаты'!$K245, _xlpm.thresholds, Sections!$Q$26:$S$26, "Ниже базового", -1)
)</f>
        <v>Базовый</v>
      </c>
      <c r="M245" s="9">
        <v>9.0</v>
      </c>
      <c r="N245" s="9" t="str">
        <f t="array" ref="N245">LET(
    _xlpm.thresholds, XLOOKUP('2. Результаты'!$D245, Sections!$K$27:$K$47, Sections!$L$27:$N$47),
    XLOOKUP('2. Результаты'!$M245, _xlpm.thresholds, Sections!$L$26:$N$26, "Ниже базового", -1)
)</f>
        <v>Базовый</v>
      </c>
      <c r="O245" s="9">
        <v>12.0</v>
      </c>
      <c r="P245" s="9" t="str">
        <f t="array" ref="P245">LET(
    _xlpm.thresholds, XLOOKUP('2. Результаты'!$D245, Sections!$P$3:$P$23, Sections!$Q$3:$S$23),
    XLOOKUP('2. Результаты'!$O245, _xlpm.thresholds, Sections!$Q$2:$S$2, "Ниже базового", -1)
)</f>
        <v>Базовый</v>
      </c>
      <c r="Q245" s="9">
        <v>14.0</v>
      </c>
      <c r="R245" s="9" t="str">
        <f t="array" ref="R245">LET(
    _xlpm.thresholds, XLOOKUP('2. Результаты'!$D245, Sections!$F$3:$F$23, Sections!$G$3:$I$23),
    XLOOKUP('2. Результаты'!$Q245, _xlpm.thresholds, Sections!$G$2:$I$2, "Ниже базового", -1)
)</f>
        <v>Средний</v>
      </c>
      <c r="S245" s="9">
        <v>12.0</v>
      </c>
      <c r="T245" s="9" t="str">
        <f t="array" ref="T245">LET(
    _xlpm.thresholds, XLOOKUP('2. Результаты'!$D245, Sections!$A$3:$A$23, Sections!$B$3:$D$23),
    XLOOKUP('2. Результаты'!$S245, _xlpm.thresholds, Sections!$B$2:$D$2, "Ниже базового", -1)
)</f>
        <v>Базовый</v>
      </c>
      <c r="U245" s="9">
        <v>9.0</v>
      </c>
      <c r="V245" s="9" t="str">
        <f t="array" ref="V245">LET(
    _xlpm.thresholds, XLOOKUP('2. Результаты'!$D245, Sections!$A$27:$A$47, Sections!$B$27:$D$47),
    XLOOKUP('2. Результаты'!$U245, _xlpm.thresholds, Sections!$B$26:$D$26, "Ниже базового", -1)
)</f>
        <v>Средний</v>
      </c>
      <c r="W245" s="9">
        <v>13.0</v>
      </c>
      <c r="X245" s="9" t="str">
        <f t="array" ref="X245">LET(
    _xlpm.thresholds, XLOOKUP('2. Результаты'!$D245, Sections!$K$3:$K$23, Sections!$L$3:$N$23),
    XLOOKUP('2. Результаты'!$W245, _xlpm.thresholds, Sections!$L$2:$N$2, "Ниже базового", -1)
)</f>
        <v>Базовый</v>
      </c>
    </row>
    <row r="246" ht="15.75" customHeight="1">
      <c r="A246" s="7">
        <v>5.1100345E8</v>
      </c>
      <c r="B246" s="6" t="s">
        <v>454</v>
      </c>
      <c r="C246" s="6" t="s">
        <v>463</v>
      </c>
      <c r="D246" s="9">
        <v>2.0</v>
      </c>
      <c r="E246" s="9">
        <v>135.0</v>
      </c>
      <c r="F246" s="9">
        <v>197.0</v>
      </c>
      <c r="G246" s="9">
        <v>3.0</v>
      </c>
      <c r="H246" s="9" t="s">
        <v>1465</v>
      </c>
      <c r="I246" s="9">
        <v>19.0</v>
      </c>
      <c r="J246" s="9" t="str">
        <f t="array" ref="J246">LET(
    _xlpm.thresholds, XLOOKUP('2. Результаты'!$D246, Sections!$F$27:$F$47, Sections!$G$27:$I$47),
    XLOOKUP('2. Результаты'!$I246, _xlpm.thresholds, Sections!$G$26:$I$26, "Ниже базового", -1)
)</f>
        <v>Средний</v>
      </c>
      <c r="K246" s="9">
        <v>17.0</v>
      </c>
      <c r="L246" s="9" t="str">
        <f t="array" ref="L246">LET(
    _xlpm.thresholds, XLOOKUP('2. Результаты'!$D246, Sections!$P$27:$P$47, Sections!$Q$27:$S$47),
    XLOOKUP('2. Результаты'!$K246, _xlpm.thresholds, Sections!$Q$26:$S$26, "Ниже базового", -1)
)</f>
        <v>Высокий</v>
      </c>
      <c r="M246" s="9">
        <v>14.0</v>
      </c>
      <c r="N246" s="9" t="str">
        <f t="array" ref="N246">LET(
    _xlpm.thresholds, XLOOKUP('2. Результаты'!$D246, Sections!$K$27:$K$47, Sections!$L$27:$N$47),
    XLOOKUP('2. Результаты'!$M246, _xlpm.thresholds, Sections!$L$26:$N$26, "Ниже базового", -1)
)</f>
        <v>Средний</v>
      </c>
      <c r="O246" s="9">
        <v>17.0</v>
      </c>
      <c r="P246" s="9" t="str">
        <f t="array" ref="P246">LET(
    _xlpm.thresholds, XLOOKUP('2. Результаты'!$D246, Sections!$P$3:$P$23, Sections!$Q$3:$S$23),
    XLOOKUP('2. Результаты'!$O246, _xlpm.thresholds, Sections!$Q$2:$S$2, "Ниже базового", -1)
)</f>
        <v>Средний</v>
      </c>
      <c r="Q246" s="9">
        <v>16.0</v>
      </c>
      <c r="R246" s="9" t="str">
        <f t="array" ref="R246">LET(
    _xlpm.thresholds, XLOOKUP('2. Результаты'!$D246, Sections!$F$3:$F$23, Sections!$G$3:$I$23),
    XLOOKUP('2. Результаты'!$Q246, _xlpm.thresholds, Sections!$G$2:$I$2, "Ниже базового", -1)
)</f>
        <v>Средний</v>
      </c>
      <c r="S246" s="9">
        <v>23.0</v>
      </c>
      <c r="T246" s="9" t="str">
        <f t="array" ref="T246">LET(
    _xlpm.thresholds, XLOOKUP('2. Результаты'!$D246, Sections!$A$3:$A$23, Sections!$B$3:$D$23),
    XLOOKUP('2. Результаты'!$S246, _xlpm.thresholds, Sections!$B$2:$D$2, "Ниже базового", -1)
)</f>
        <v>Средний</v>
      </c>
      <c r="U246" s="9">
        <v>10.0</v>
      </c>
      <c r="V246" s="9" t="str">
        <f t="array" ref="V246">LET(
    _xlpm.thresholds, XLOOKUP('2. Результаты'!$D246, Sections!$A$27:$A$47, Sections!$B$27:$D$47),
    XLOOKUP('2. Результаты'!$U246, _xlpm.thresholds, Sections!$B$26:$D$26, "Ниже базового", -1)
)</f>
        <v>Средний</v>
      </c>
      <c r="W246" s="9">
        <v>19.0</v>
      </c>
      <c r="X246" s="9" t="str">
        <f t="array" ref="X246">LET(
    _xlpm.thresholds, XLOOKUP('2. Результаты'!$D246, Sections!$K$3:$K$23, Sections!$L$3:$N$23),
    XLOOKUP('2. Результаты'!$W246, _xlpm.thresholds, Sections!$L$2:$N$2, "Ниже базового", -1)
)</f>
        <v>Средний</v>
      </c>
    </row>
    <row r="247" ht="15.75" customHeight="1">
      <c r="A247" s="7">
        <v>5.11003121E8</v>
      </c>
      <c r="B247" s="6" t="s">
        <v>454</v>
      </c>
      <c r="C247" s="6" t="s">
        <v>464</v>
      </c>
      <c r="D247" s="9">
        <v>6.0</v>
      </c>
      <c r="E247" s="9">
        <v>114.0</v>
      </c>
      <c r="F247" s="9">
        <v>192.0</v>
      </c>
      <c r="G247" s="9">
        <v>2.0</v>
      </c>
      <c r="H247" s="9" t="s">
        <v>1467</v>
      </c>
      <c r="I247" s="9">
        <v>20.0</v>
      </c>
      <c r="J247" s="9" t="str">
        <f t="array" ref="J247">LET(
    _xlpm.thresholds, XLOOKUP('2. Результаты'!$D247, Sections!$F$27:$F$47, Sections!$G$27:$I$47),
    XLOOKUP('2. Результаты'!$I247, _xlpm.thresholds, Sections!$G$26:$I$26, "Ниже базового", -1)
)</f>
        <v>Средний</v>
      </c>
      <c r="K247" s="9">
        <v>13.0</v>
      </c>
      <c r="L247" s="9" t="str">
        <f t="array" ref="L247">LET(
    _xlpm.thresholds, XLOOKUP('2. Результаты'!$D247, Sections!$P$27:$P$47, Sections!$Q$27:$S$47),
    XLOOKUP('2. Результаты'!$K247, _xlpm.thresholds, Sections!$Q$26:$S$26, "Ниже базового", -1)
)</f>
        <v>Средний</v>
      </c>
      <c r="M247" s="9">
        <v>12.0</v>
      </c>
      <c r="N247" s="9" t="str">
        <f t="array" ref="N247">LET(
    _xlpm.thresholds, XLOOKUP('2. Результаты'!$D247, Sections!$K$27:$K$47, Sections!$L$27:$N$47),
    XLOOKUP('2. Результаты'!$M247, _xlpm.thresholds, Sections!$L$26:$N$26, "Ниже базового", -1)
)</f>
        <v>Базовый</v>
      </c>
      <c r="O247" s="9">
        <v>16.0</v>
      </c>
      <c r="P247" s="9" t="str">
        <f t="array" ref="P247">LET(
    _xlpm.thresholds, XLOOKUP('2. Результаты'!$D247, Sections!$P$3:$P$23, Sections!$Q$3:$S$23),
    XLOOKUP('2. Результаты'!$O247, _xlpm.thresholds, Sections!$Q$2:$S$2, "Ниже базового", -1)
)</f>
        <v>Средний</v>
      </c>
      <c r="Q247" s="9">
        <v>12.0</v>
      </c>
      <c r="R247" s="9" t="str">
        <f t="array" ref="R247">LET(
    _xlpm.thresholds, XLOOKUP('2. Результаты'!$D247, Sections!$F$3:$F$23, Sections!$G$3:$I$23),
    XLOOKUP('2. Результаты'!$Q247, _xlpm.thresholds, Sections!$G$2:$I$2, "Ниже базового", -1)
)</f>
        <v>Базовый</v>
      </c>
      <c r="S247" s="9">
        <v>17.0</v>
      </c>
      <c r="T247" s="9" t="str">
        <f t="array" ref="T247">LET(
    _xlpm.thresholds, XLOOKUP('2. Результаты'!$D247, Sections!$A$3:$A$23, Sections!$B$3:$D$23),
    XLOOKUP('2. Результаты'!$S247, _xlpm.thresholds, Sections!$B$2:$D$2, "Ниже базового", -1)
)</f>
        <v>Базовый</v>
      </c>
      <c r="U247" s="9">
        <v>7.0</v>
      </c>
      <c r="V247" s="9" t="str">
        <f t="array" ref="V247">LET(
    _xlpm.thresholds, XLOOKUP('2. Результаты'!$D247, Sections!$A$27:$A$47, Sections!$B$27:$D$47),
    XLOOKUP('2. Результаты'!$U247, _xlpm.thresholds, Sections!$B$26:$D$26, "Ниже базового", -1)
)</f>
        <v>Базовый</v>
      </c>
      <c r="W247" s="9">
        <v>17.0</v>
      </c>
      <c r="X247" s="9" t="str">
        <f t="array" ref="X247">LET(
    _xlpm.thresholds, XLOOKUP('2. Результаты'!$D247, Sections!$K$3:$K$23, Sections!$L$3:$N$23),
    XLOOKUP('2. Результаты'!$W247, _xlpm.thresholds, Sections!$L$2:$N$2, "Ниже базового", -1)
)</f>
        <v>Средний</v>
      </c>
    </row>
    <row r="248" ht="15.75" customHeight="1">
      <c r="A248" s="7">
        <v>5.11002791E8</v>
      </c>
      <c r="B248" s="6" t="s">
        <v>454</v>
      </c>
      <c r="C248" s="6" t="s">
        <v>465</v>
      </c>
      <c r="D248" s="9">
        <v>2.0</v>
      </c>
      <c r="E248" s="9">
        <v>114.0</v>
      </c>
      <c r="F248" s="9">
        <v>197.0</v>
      </c>
      <c r="G248" s="9">
        <v>2.0</v>
      </c>
      <c r="H248" s="9" t="s">
        <v>1467</v>
      </c>
      <c r="I248" s="9">
        <v>14.0</v>
      </c>
      <c r="J248" s="9" t="str">
        <f t="array" ref="J248">LET(
    _xlpm.thresholds, XLOOKUP('2. Результаты'!$D248, Sections!$F$27:$F$47, Sections!$G$27:$I$47),
    XLOOKUP('2. Результаты'!$I248, _xlpm.thresholds, Sections!$G$26:$I$26, "Ниже базового", -1)
)</f>
        <v>Базовый</v>
      </c>
      <c r="K248" s="9">
        <v>13.0</v>
      </c>
      <c r="L248" s="9" t="str">
        <f t="array" ref="L248">LET(
    _xlpm.thresholds, XLOOKUP('2. Результаты'!$D248, Sections!$P$27:$P$47, Sections!$Q$27:$S$47),
    XLOOKUP('2. Результаты'!$K248, _xlpm.thresholds, Sections!$Q$26:$S$26, "Ниже базового", -1)
)</f>
        <v>Средний</v>
      </c>
      <c r="M248" s="9">
        <v>10.0</v>
      </c>
      <c r="N248" s="9" t="str">
        <f t="array" ref="N248">LET(
    _xlpm.thresholds, XLOOKUP('2. Результаты'!$D248, Sections!$K$27:$K$47, Sections!$L$27:$N$47),
    XLOOKUP('2. Результаты'!$M248, _xlpm.thresholds, Sections!$L$26:$N$26, "Ниже базового", -1)
)</f>
        <v>Базовый</v>
      </c>
      <c r="O248" s="9">
        <v>15.0</v>
      </c>
      <c r="P248" s="9" t="str">
        <f t="array" ref="P248">LET(
    _xlpm.thresholds, XLOOKUP('2. Результаты'!$D248, Sections!$P$3:$P$23, Sections!$Q$3:$S$23),
    XLOOKUP('2. Результаты'!$O248, _xlpm.thresholds, Sections!$Q$2:$S$2, "Ниже базового", -1)
)</f>
        <v>Базовый</v>
      </c>
      <c r="Q248" s="9">
        <v>12.0</v>
      </c>
      <c r="R248" s="9" t="str">
        <f t="array" ref="R248">LET(
    _xlpm.thresholds, XLOOKUP('2. Результаты'!$D248, Sections!$F$3:$F$23, Sections!$G$3:$I$23),
    XLOOKUP('2. Результаты'!$Q248, _xlpm.thresholds, Sections!$G$2:$I$2, "Ниже базового", -1)
)</f>
        <v>Базовый</v>
      </c>
      <c r="S248" s="9">
        <v>25.0</v>
      </c>
      <c r="T248" s="9" t="str">
        <f t="array" ref="T248">LET(
    _xlpm.thresholds, XLOOKUP('2. Результаты'!$D248, Sections!$A$3:$A$23, Sections!$B$3:$D$23),
    XLOOKUP('2. Результаты'!$S248, _xlpm.thresholds, Sections!$B$2:$D$2, "Ниже базового", -1)
)</f>
        <v>Средний</v>
      </c>
      <c r="U248" s="9">
        <v>9.0</v>
      </c>
      <c r="V248" s="9" t="str">
        <f t="array" ref="V248">LET(
    _xlpm.thresholds, XLOOKUP('2. Результаты'!$D248, Sections!$A$27:$A$47, Sections!$B$27:$D$47),
    XLOOKUP('2. Результаты'!$U248, _xlpm.thresholds, Sections!$B$26:$D$26, "Ниже базового", -1)
)</f>
        <v>Средний</v>
      </c>
      <c r="W248" s="9">
        <v>16.0</v>
      </c>
      <c r="X248" s="9" t="str">
        <f t="array" ref="X248">LET(
    _xlpm.thresholds, XLOOKUP('2. Результаты'!$D248, Sections!$K$3:$K$23, Sections!$L$3:$N$23),
    XLOOKUP('2. Результаты'!$W248, _xlpm.thresholds, Sections!$L$2:$N$2, "Ниже базового", -1)
)</f>
        <v>Базовый</v>
      </c>
    </row>
    <row r="249" ht="15.75" customHeight="1">
      <c r="A249" s="7">
        <v>5.11003202E8</v>
      </c>
      <c r="B249" s="6" t="s">
        <v>454</v>
      </c>
      <c r="C249" s="6" t="s">
        <v>466</v>
      </c>
      <c r="D249" s="9">
        <v>2.0</v>
      </c>
      <c r="E249" s="9">
        <v>173.0</v>
      </c>
      <c r="F249" s="9">
        <v>197.0</v>
      </c>
      <c r="G249" s="9">
        <v>4.0</v>
      </c>
      <c r="H249" s="9" t="s">
        <v>1466</v>
      </c>
      <c r="I249" s="9">
        <v>29.0</v>
      </c>
      <c r="J249" s="9" t="str">
        <f t="array" ref="J249">LET(
    _xlpm.thresholds, XLOOKUP('2. Результаты'!$D249, Sections!$F$27:$F$47, Sections!$G$27:$I$47),
    XLOOKUP('2. Результаты'!$I249, _xlpm.thresholds, Sections!$G$26:$I$26, "Ниже базового", -1)
)</f>
        <v>Высокий</v>
      </c>
      <c r="K249" s="9">
        <v>17.0</v>
      </c>
      <c r="L249" s="9" t="str">
        <f t="array" ref="L249">LET(
    _xlpm.thresholds, XLOOKUP('2. Результаты'!$D249, Sections!$P$27:$P$47, Sections!$Q$27:$S$47),
    XLOOKUP('2. Результаты'!$K249, _xlpm.thresholds, Sections!$Q$26:$S$26, "Ниже базового", -1)
)</f>
        <v>Высокий</v>
      </c>
      <c r="M249" s="9">
        <v>16.0</v>
      </c>
      <c r="N249" s="9" t="str">
        <f t="array" ref="N249">LET(
    _xlpm.thresholds, XLOOKUP('2. Результаты'!$D249, Sections!$K$27:$K$47, Sections!$L$27:$N$47),
    XLOOKUP('2. Результаты'!$M249, _xlpm.thresholds, Sections!$L$26:$N$26, "Ниже базового", -1)
)</f>
        <v>Высокий</v>
      </c>
      <c r="O249" s="9">
        <v>20.0</v>
      </c>
      <c r="P249" s="9" t="str">
        <f t="array" ref="P249">LET(
    _xlpm.thresholds, XLOOKUP('2. Результаты'!$D249, Sections!$P$3:$P$23, Sections!$Q$3:$S$23),
    XLOOKUP('2. Результаты'!$O249, _xlpm.thresholds, Sections!$Q$2:$S$2, "Ниже базового", -1)
)</f>
        <v>Высокий</v>
      </c>
      <c r="Q249" s="9">
        <v>20.0</v>
      </c>
      <c r="R249" s="9" t="str">
        <f t="array" ref="R249">LET(
    _xlpm.thresholds, XLOOKUP('2. Результаты'!$D249, Sections!$F$3:$F$23, Sections!$G$3:$I$23),
    XLOOKUP('2. Результаты'!$Q249, _xlpm.thresholds, Sections!$G$2:$I$2, "Ниже базового", -1)
)</f>
        <v>Высокий</v>
      </c>
      <c r="S249" s="9">
        <v>32.0</v>
      </c>
      <c r="T249" s="9" t="str">
        <f t="array" ref="T249">LET(
    _xlpm.thresholds, XLOOKUP('2. Результаты'!$D249, Sections!$A$3:$A$23, Sections!$B$3:$D$23),
    XLOOKUP('2. Результаты'!$S249, _xlpm.thresholds, Sections!$B$2:$D$2, "Ниже базового", -1)
)</f>
        <v>Высокий</v>
      </c>
      <c r="U249" s="9">
        <v>14.0</v>
      </c>
      <c r="V249" s="9" t="str">
        <f t="array" ref="V249">LET(
    _xlpm.thresholds, XLOOKUP('2. Результаты'!$D249, Sections!$A$27:$A$47, Sections!$B$27:$D$47),
    XLOOKUP('2. Результаты'!$U249, _xlpm.thresholds, Sections!$B$26:$D$26, "Ниже базового", -1)
)</f>
        <v>Высокий</v>
      </c>
      <c r="W249" s="9">
        <v>25.0</v>
      </c>
      <c r="X249" s="9" t="str">
        <f t="array" ref="X249">LET(
    _xlpm.thresholds, XLOOKUP('2. Результаты'!$D249, Sections!$K$3:$K$23, Sections!$L$3:$N$23),
    XLOOKUP('2. Результаты'!$W249, _xlpm.thresholds, Sections!$L$2:$N$2, "Ниже базового", -1)
)</f>
        <v>Высокий</v>
      </c>
    </row>
    <row r="250" ht="15.75" customHeight="1">
      <c r="A250" s="7">
        <v>5.11003097E8</v>
      </c>
      <c r="B250" s="6" t="s">
        <v>454</v>
      </c>
      <c r="C250" s="6" t="s">
        <v>467</v>
      </c>
      <c r="D250" s="9">
        <v>1.0</v>
      </c>
      <c r="E250" s="9">
        <v>176.0</v>
      </c>
      <c r="F250" s="9">
        <v>213.0</v>
      </c>
      <c r="G250" s="9">
        <v>4.0</v>
      </c>
      <c r="H250" s="9" t="s">
        <v>1466</v>
      </c>
      <c r="I250" s="9">
        <v>23.0</v>
      </c>
      <c r="J250" s="9" t="str">
        <f t="array" ref="J250">LET(
    _xlpm.thresholds, XLOOKUP('2. Результаты'!$D250, Sections!$F$27:$F$47, Sections!$G$27:$I$47),
    XLOOKUP('2. Результаты'!$I250, _xlpm.thresholds, Sections!$G$26:$I$26, "Ниже базового", -1)
)</f>
        <v>Средний</v>
      </c>
      <c r="K250" s="9">
        <v>17.0</v>
      </c>
      <c r="L250" s="9" t="str">
        <f t="array" ref="L250">LET(
    _xlpm.thresholds, XLOOKUP('2. Результаты'!$D250, Sections!$P$27:$P$47, Sections!$Q$27:$S$47),
    XLOOKUP('2. Результаты'!$K250, _xlpm.thresholds, Sections!$Q$26:$S$26, "Ниже базового", -1)
)</f>
        <v>Высокий</v>
      </c>
      <c r="M250" s="9">
        <v>15.0</v>
      </c>
      <c r="N250" s="9" t="str">
        <f t="array" ref="N250">LET(
    _xlpm.thresholds, XLOOKUP('2. Результаты'!$D250, Sections!$K$27:$K$47, Sections!$L$27:$N$47),
    XLOOKUP('2. Результаты'!$M250, _xlpm.thresholds, Sections!$L$26:$N$26, "Ниже базового", -1)
)</f>
        <v>Средний</v>
      </c>
      <c r="O250" s="9">
        <v>20.0</v>
      </c>
      <c r="P250" s="9" t="str">
        <f t="array" ref="P250">LET(
    _xlpm.thresholds, XLOOKUP('2. Результаты'!$D250, Sections!$P$3:$P$23, Sections!$Q$3:$S$23),
    XLOOKUP('2. Результаты'!$O250, _xlpm.thresholds, Sections!$Q$2:$S$2, "Ниже базового", -1)
)</f>
        <v>Высокий</v>
      </c>
      <c r="Q250" s="9">
        <v>20.0</v>
      </c>
      <c r="R250" s="9" t="str">
        <f t="array" ref="R250">LET(
    _xlpm.thresholds, XLOOKUP('2. Результаты'!$D250, Sections!$F$3:$F$23, Sections!$G$3:$I$23),
    XLOOKUP('2. Результаты'!$Q250, _xlpm.thresholds, Sections!$G$2:$I$2, "Ниже базового", -1)
)</f>
        <v>Средний</v>
      </c>
      <c r="S250" s="9">
        <v>44.0</v>
      </c>
      <c r="T250" s="9" t="str">
        <f t="array" ref="T250">LET(
    _xlpm.thresholds, XLOOKUP('2. Результаты'!$D250, Sections!$A$3:$A$23, Sections!$B$3:$D$23),
    XLOOKUP('2. Результаты'!$S250, _xlpm.thresholds, Sections!$B$2:$D$2, "Ниже базового", -1)
)</f>
        <v>Высокий</v>
      </c>
      <c r="U250" s="9">
        <v>12.0</v>
      </c>
      <c r="V250" s="9" t="str">
        <f t="array" ref="V250">LET(
    _xlpm.thresholds, XLOOKUP('2. Результаты'!$D250, Sections!$A$27:$A$47, Sections!$B$27:$D$47),
    XLOOKUP('2. Результаты'!$U250, _xlpm.thresholds, Sections!$B$26:$D$26, "Ниже базового", -1)
)</f>
        <v>Высокий</v>
      </c>
      <c r="W250" s="9">
        <v>25.0</v>
      </c>
      <c r="X250" s="9" t="str">
        <f t="array" ref="X250">LET(
    _xlpm.thresholds, XLOOKUP('2. Результаты'!$D250, Sections!$K$3:$K$23, Sections!$L$3:$N$23),
    XLOOKUP('2. Результаты'!$W250, _xlpm.thresholds, Sections!$L$2:$N$2, "Ниже базового", -1)
)</f>
        <v>Высокий</v>
      </c>
    </row>
    <row r="251" ht="15.75" customHeight="1">
      <c r="A251" s="7">
        <v>5.11004213E8</v>
      </c>
      <c r="B251" s="6" t="s">
        <v>454</v>
      </c>
      <c r="C251" s="6" t="s">
        <v>468</v>
      </c>
      <c r="D251" s="9">
        <v>5.0</v>
      </c>
      <c r="E251" s="9">
        <v>126.0</v>
      </c>
      <c r="F251" s="9">
        <v>208.0</v>
      </c>
      <c r="G251" s="9">
        <v>2.0</v>
      </c>
      <c r="H251" s="9" t="s">
        <v>1467</v>
      </c>
      <c r="I251" s="9">
        <v>22.0</v>
      </c>
      <c r="J251" s="9" t="str">
        <f t="array" ref="J251">LET(
    _xlpm.thresholds, XLOOKUP('2. Результаты'!$D251, Sections!$F$27:$F$47, Sections!$G$27:$I$47),
    XLOOKUP('2. Результаты'!$I251, _xlpm.thresholds, Sections!$G$26:$I$26, "Ниже базового", -1)
)</f>
        <v>Средний</v>
      </c>
      <c r="K251" s="9">
        <v>14.0</v>
      </c>
      <c r="L251" s="9" t="str">
        <f t="array" ref="L251">LET(
    _xlpm.thresholds, XLOOKUP('2. Результаты'!$D251, Sections!$P$27:$P$47, Sections!$Q$27:$S$47),
    XLOOKUP('2. Результаты'!$K251, _xlpm.thresholds, Sections!$Q$26:$S$26, "Ниже базового", -1)
)</f>
        <v>Средний</v>
      </c>
      <c r="M251" s="9">
        <v>12.0</v>
      </c>
      <c r="N251" s="9" t="str">
        <f t="array" ref="N251">LET(
    _xlpm.thresholds, XLOOKUP('2. Результаты'!$D251, Sections!$K$27:$K$47, Sections!$L$27:$N$47),
    XLOOKUP('2. Результаты'!$M251, _xlpm.thresholds, Sections!$L$26:$N$26, "Ниже базового", -1)
)</f>
        <v>Базовый</v>
      </c>
      <c r="O251" s="9">
        <v>15.0</v>
      </c>
      <c r="P251" s="9" t="str">
        <f t="array" ref="P251">LET(
    _xlpm.thresholds, XLOOKUP('2. Результаты'!$D251, Sections!$P$3:$P$23, Sections!$Q$3:$S$23),
    XLOOKUP('2. Результаты'!$O251, _xlpm.thresholds, Sections!$Q$2:$S$2, "Ниже базового", -1)
)</f>
        <v>Базовый</v>
      </c>
      <c r="Q251" s="9">
        <v>10.0</v>
      </c>
      <c r="R251" s="9" t="str">
        <f t="array" ref="R251">LET(
    _xlpm.thresholds, XLOOKUP('2. Результаты'!$D251, Sections!$F$3:$F$23, Sections!$G$3:$I$23),
    XLOOKUP('2. Результаты'!$Q251, _xlpm.thresholds, Sections!$G$2:$I$2, "Ниже базового", -1)
)</f>
        <v>Базовый</v>
      </c>
      <c r="S251" s="9">
        <v>30.0</v>
      </c>
      <c r="T251" s="9" t="str">
        <f t="array" ref="T251">LET(
    _xlpm.thresholds, XLOOKUP('2. Результаты'!$D251, Sections!$A$3:$A$23, Sections!$B$3:$D$23),
    XLOOKUP('2. Результаты'!$S251, _xlpm.thresholds, Sections!$B$2:$D$2, "Ниже базового", -1)
)</f>
        <v>Средний</v>
      </c>
      <c r="U251" s="9">
        <v>9.0</v>
      </c>
      <c r="V251" s="9" t="str">
        <f t="array" ref="V251">LET(
    _xlpm.thresholds, XLOOKUP('2. Результаты'!$D251, Sections!$A$27:$A$47, Sections!$B$27:$D$47),
    XLOOKUP('2. Результаты'!$U251, _xlpm.thresholds, Sections!$B$26:$D$26, "Ниже базового", -1)
)</f>
        <v>Средний</v>
      </c>
      <c r="W251" s="9">
        <v>14.0</v>
      </c>
      <c r="X251" s="9" t="str">
        <f t="array" ref="X251">LET(
    _xlpm.thresholds, XLOOKUP('2. Результаты'!$D251, Sections!$K$3:$K$23, Sections!$L$3:$N$23),
    XLOOKUP('2. Результаты'!$W251, _xlpm.thresholds, Sections!$L$2:$N$2, "Ниже базового", -1)
)</f>
        <v>Базовый</v>
      </c>
    </row>
    <row r="252" ht="15.75" customHeight="1">
      <c r="A252" s="7">
        <v>5.11003058E8</v>
      </c>
      <c r="B252" s="6" t="s">
        <v>454</v>
      </c>
      <c r="C252" s="6" t="s">
        <v>469</v>
      </c>
      <c r="D252" s="9">
        <v>1.0</v>
      </c>
      <c r="E252" s="9">
        <v>180.0</v>
      </c>
      <c r="F252" s="9">
        <v>213.0</v>
      </c>
      <c r="G252" s="9">
        <v>4.0</v>
      </c>
      <c r="H252" s="9" t="s">
        <v>1466</v>
      </c>
      <c r="I252" s="9">
        <v>25.0</v>
      </c>
      <c r="J252" s="9" t="str">
        <f t="array" ref="J252">LET(
    _xlpm.thresholds, XLOOKUP('2. Результаты'!$D252, Sections!$F$27:$F$47, Sections!$G$27:$I$47),
    XLOOKUP('2. Результаты'!$I252, _xlpm.thresholds, Sections!$G$26:$I$26, "Ниже базового", -1)
)</f>
        <v>Средний</v>
      </c>
      <c r="K252" s="9">
        <v>20.0</v>
      </c>
      <c r="L252" s="9" t="str">
        <f t="array" ref="L252">LET(
    _xlpm.thresholds, XLOOKUP('2. Результаты'!$D252, Sections!$P$27:$P$47, Sections!$Q$27:$S$47),
    XLOOKUP('2. Результаты'!$K252, _xlpm.thresholds, Sections!$Q$26:$S$26, "Ниже базового", -1)
)</f>
        <v>Высокий</v>
      </c>
      <c r="M252" s="9">
        <v>14.0</v>
      </c>
      <c r="N252" s="9" t="str">
        <f t="array" ref="N252">LET(
    _xlpm.thresholds, XLOOKUP('2. Результаты'!$D252, Sections!$K$27:$K$47, Sections!$L$27:$N$47),
    XLOOKUP('2. Результаты'!$M252, _xlpm.thresholds, Sections!$L$26:$N$26, "Ниже базового", -1)
)</f>
        <v>Средний</v>
      </c>
      <c r="O252" s="9">
        <v>21.0</v>
      </c>
      <c r="P252" s="9" t="str">
        <f t="array" ref="P252">LET(
    _xlpm.thresholds, XLOOKUP('2. Результаты'!$D252, Sections!$P$3:$P$23, Sections!$Q$3:$S$23),
    XLOOKUP('2. Результаты'!$O252, _xlpm.thresholds, Sections!$Q$2:$S$2, "Ниже базового", -1)
)</f>
        <v>Высокий</v>
      </c>
      <c r="Q252" s="9">
        <v>20.0</v>
      </c>
      <c r="R252" s="9" t="str">
        <f t="array" ref="R252">LET(
    _xlpm.thresholds, XLOOKUP('2. Результаты'!$D252, Sections!$F$3:$F$23, Sections!$G$3:$I$23),
    XLOOKUP('2. Результаты'!$Q252, _xlpm.thresholds, Sections!$G$2:$I$2, "Ниже базового", -1)
)</f>
        <v>Средний</v>
      </c>
      <c r="S252" s="9">
        <v>44.0</v>
      </c>
      <c r="T252" s="9" t="str">
        <f t="array" ref="T252">LET(
    _xlpm.thresholds, XLOOKUP('2. Результаты'!$D252, Sections!$A$3:$A$23, Sections!$B$3:$D$23),
    XLOOKUP('2. Результаты'!$S252, _xlpm.thresholds, Sections!$B$2:$D$2, "Ниже базового", -1)
)</f>
        <v>Высокий</v>
      </c>
      <c r="U252" s="9">
        <v>13.0</v>
      </c>
      <c r="V252" s="9" t="str">
        <f t="array" ref="V252">LET(
    _xlpm.thresholds, XLOOKUP('2. Результаты'!$D252, Sections!$A$27:$A$47, Sections!$B$27:$D$47),
    XLOOKUP('2. Результаты'!$U252, _xlpm.thresholds, Sections!$B$26:$D$26, "Ниже базового", -1)
)</f>
        <v>Высокий</v>
      </c>
      <c r="W252" s="9">
        <v>23.0</v>
      </c>
      <c r="X252" s="9" t="str">
        <f t="array" ref="X252">LET(
    _xlpm.thresholds, XLOOKUP('2. Результаты'!$D252, Sections!$K$3:$K$23, Sections!$L$3:$N$23),
    XLOOKUP('2. Результаты'!$W252, _xlpm.thresholds, Sections!$L$2:$N$2, "Ниже базового", -1)
)</f>
        <v>Средний</v>
      </c>
    </row>
    <row r="253" ht="15.75" customHeight="1">
      <c r="A253" s="7">
        <v>5.11002946E8</v>
      </c>
      <c r="B253" s="6" t="s">
        <v>454</v>
      </c>
      <c r="C253" s="6" t="s">
        <v>470</v>
      </c>
      <c r="D253" s="9">
        <v>2.0</v>
      </c>
      <c r="E253" s="9">
        <v>111.0</v>
      </c>
      <c r="F253" s="9">
        <v>197.0</v>
      </c>
      <c r="G253" s="9">
        <v>2.0</v>
      </c>
      <c r="H253" s="9" t="s">
        <v>1467</v>
      </c>
      <c r="I253" s="9">
        <v>16.0</v>
      </c>
      <c r="J253" s="9" t="str">
        <f t="array" ref="J253">LET(
    _xlpm.thresholds, XLOOKUP('2. Результаты'!$D253, Sections!$F$27:$F$47, Sections!$G$27:$I$47),
    XLOOKUP('2. Результаты'!$I253, _xlpm.thresholds, Sections!$G$26:$I$26, "Ниже базового", -1)
)</f>
        <v>Базовый</v>
      </c>
      <c r="K253" s="9">
        <v>17.0</v>
      </c>
      <c r="L253" s="9" t="str">
        <f t="array" ref="L253">LET(
    _xlpm.thresholds, XLOOKUP('2. Результаты'!$D253, Sections!$P$27:$P$47, Sections!$Q$27:$S$47),
    XLOOKUP('2. Результаты'!$K253, _xlpm.thresholds, Sections!$Q$26:$S$26, "Ниже базового", -1)
)</f>
        <v>Высокий</v>
      </c>
      <c r="M253" s="9">
        <v>8.0</v>
      </c>
      <c r="N253" s="9" t="str">
        <f t="array" ref="N253">LET(
    _xlpm.thresholds, XLOOKUP('2. Результаты'!$D253, Sections!$K$27:$K$47, Sections!$L$27:$N$47),
    XLOOKUP('2. Результаты'!$M253, _xlpm.thresholds, Sections!$L$26:$N$26, "Ниже базового", -1)
)</f>
        <v>Базовый</v>
      </c>
      <c r="O253" s="9">
        <v>16.0</v>
      </c>
      <c r="P253" s="9" t="str">
        <f t="array" ref="P253">LET(
    _xlpm.thresholds, XLOOKUP('2. Результаты'!$D253, Sections!$P$3:$P$23, Sections!$Q$3:$S$23),
    XLOOKUP('2. Результаты'!$O253, _xlpm.thresholds, Sections!$Q$2:$S$2, "Ниже базового", -1)
)</f>
        <v>Средний</v>
      </c>
      <c r="Q253" s="9">
        <v>10.0</v>
      </c>
      <c r="R253" s="9" t="str">
        <f t="array" ref="R253">LET(
    _xlpm.thresholds, XLOOKUP('2. Результаты'!$D253, Sections!$F$3:$F$23, Sections!$G$3:$I$23),
    XLOOKUP('2. Результаты'!$Q253, _xlpm.thresholds, Sections!$G$2:$I$2, "Ниже базового", -1)
)</f>
        <v>Базовый</v>
      </c>
      <c r="S253" s="9">
        <v>17.0</v>
      </c>
      <c r="T253" s="9" t="str">
        <f t="array" ref="T253">LET(
    _xlpm.thresholds, XLOOKUP('2. Результаты'!$D253, Sections!$A$3:$A$23, Sections!$B$3:$D$23),
    XLOOKUP('2. Результаты'!$S253, _xlpm.thresholds, Sections!$B$2:$D$2, "Ниже базового", -1)
)</f>
        <v>Базовый</v>
      </c>
      <c r="U253" s="9">
        <v>7.0</v>
      </c>
      <c r="V253" s="9" t="str">
        <f t="array" ref="V253">LET(
    _xlpm.thresholds, XLOOKUP('2. Результаты'!$D253, Sections!$A$27:$A$47, Sections!$B$27:$D$47),
    XLOOKUP('2. Результаты'!$U253, _xlpm.thresholds, Sections!$B$26:$D$26, "Ниже базового", -1)
)</f>
        <v>Базовый</v>
      </c>
      <c r="W253" s="9">
        <v>20.0</v>
      </c>
      <c r="X253" s="9" t="str">
        <f t="array" ref="X253">LET(
    _xlpm.thresholds, XLOOKUP('2. Результаты'!$D253, Sections!$K$3:$K$23, Sections!$L$3:$N$23),
    XLOOKUP('2. Результаты'!$W253, _xlpm.thresholds, Sections!$L$2:$N$2, "Ниже базового", -1)
)</f>
        <v>Средний</v>
      </c>
    </row>
    <row r="254" ht="15.75" customHeight="1">
      <c r="A254" s="7">
        <v>5.11002985E8</v>
      </c>
      <c r="B254" s="6" t="s">
        <v>454</v>
      </c>
      <c r="C254" s="6" t="s">
        <v>471</v>
      </c>
      <c r="D254" s="9">
        <v>1.0</v>
      </c>
      <c r="E254" s="9">
        <v>157.0</v>
      </c>
      <c r="F254" s="9">
        <v>213.0</v>
      </c>
      <c r="G254" s="9">
        <v>3.0</v>
      </c>
      <c r="H254" s="9" t="s">
        <v>1465</v>
      </c>
      <c r="I254" s="9">
        <v>21.0</v>
      </c>
      <c r="J254" s="9" t="str">
        <f t="array" ref="J254">LET(
    _xlpm.thresholds, XLOOKUP('2. Результаты'!$D254, Sections!$F$27:$F$47, Sections!$G$27:$I$47),
    XLOOKUP('2. Результаты'!$I254, _xlpm.thresholds, Sections!$G$26:$I$26, "Ниже базового", -1)
)</f>
        <v>Средний</v>
      </c>
      <c r="K254" s="9">
        <v>21.0</v>
      </c>
      <c r="L254" s="9" t="str">
        <f t="array" ref="L254">LET(
    _xlpm.thresholds, XLOOKUP('2. Результаты'!$D254, Sections!$P$27:$P$47, Sections!$Q$27:$S$47),
    XLOOKUP('2. Результаты'!$K254, _xlpm.thresholds, Sections!$Q$26:$S$26, "Ниже базового", -1)
)</f>
        <v>Высокий</v>
      </c>
      <c r="M254" s="9">
        <v>14.0</v>
      </c>
      <c r="N254" s="9" t="str">
        <f t="array" ref="N254">LET(
    _xlpm.thresholds, XLOOKUP('2. Результаты'!$D254, Sections!$K$27:$K$47, Sections!$L$27:$N$47),
    XLOOKUP('2. Результаты'!$M254, _xlpm.thresholds, Sections!$L$26:$N$26, "Ниже базового", -1)
)</f>
        <v>Средний</v>
      </c>
      <c r="O254" s="9">
        <v>18.0</v>
      </c>
      <c r="P254" s="9" t="str">
        <f t="array" ref="P254">LET(
    _xlpm.thresholds, XLOOKUP('2. Результаты'!$D254, Sections!$P$3:$P$23, Sections!$Q$3:$S$23),
    XLOOKUP('2. Результаты'!$O254, _xlpm.thresholds, Sections!$Q$2:$S$2, "Ниже базового", -1)
)</f>
        <v>Средний</v>
      </c>
      <c r="Q254" s="9">
        <v>15.0</v>
      </c>
      <c r="R254" s="9" t="str">
        <f t="array" ref="R254">LET(
    _xlpm.thresholds, XLOOKUP('2. Результаты'!$D254, Sections!$F$3:$F$23, Sections!$G$3:$I$23),
    XLOOKUP('2. Результаты'!$Q254, _xlpm.thresholds, Sections!$G$2:$I$2, "Ниже базового", -1)
)</f>
        <v>Средний</v>
      </c>
      <c r="S254" s="9">
        <v>35.0</v>
      </c>
      <c r="T254" s="9" t="str">
        <f t="array" ref="T254">LET(
    _xlpm.thresholds, XLOOKUP('2. Результаты'!$D254, Sections!$A$3:$A$23, Sections!$B$3:$D$23),
    XLOOKUP('2. Результаты'!$S254, _xlpm.thresholds, Sections!$B$2:$D$2, "Ниже базового", -1)
)</f>
        <v>Средний</v>
      </c>
      <c r="U254" s="9">
        <v>10.0</v>
      </c>
      <c r="V254" s="9" t="str">
        <f t="array" ref="V254">LET(
    _xlpm.thresholds, XLOOKUP('2. Результаты'!$D254, Sections!$A$27:$A$47, Sections!$B$27:$D$47),
    XLOOKUP('2. Результаты'!$U254, _xlpm.thresholds, Sections!$B$26:$D$26, "Ниже базового", -1)
)</f>
        <v>Средний</v>
      </c>
      <c r="W254" s="9">
        <v>23.0</v>
      </c>
      <c r="X254" s="9" t="str">
        <f t="array" ref="X254">LET(
    _xlpm.thresholds, XLOOKUP('2. Результаты'!$D254, Sections!$K$3:$K$23, Sections!$L$3:$N$23),
    XLOOKUP('2. Результаты'!$W254, _xlpm.thresholds, Sections!$L$2:$N$2, "Ниже базового", -1)
)</f>
        <v>Средний</v>
      </c>
    </row>
    <row r="255" ht="15.75" customHeight="1">
      <c r="A255" s="7">
        <v>5.11003107E8</v>
      </c>
      <c r="B255" s="6" t="s">
        <v>454</v>
      </c>
      <c r="C255" s="6" t="s">
        <v>472</v>
      </c>
      <c r="D255" s="9">
        <v>2.0</v>
      </c>
      <c r="E255" s="9">
        <v>164.0</v>
      </c>
      <c r="F255" s="9">
        <v>197.0</v>
      </c>
      <c r="G255" s="9">
        <v>4.0</v>
      </c>
      <c r="H255" s="9" t="s">
        <v>1466</v>
      </c>
      <c r="I255" s="9">
        <v>28.0</v>
      </c>
      <c r="J255" s="9" t="str">
        <f t="array" ref="J255">LET(
    _xlpm.thresholds, XLOOKUP('2. Результаты'!$D255, Sections!$F$27:$F$47, Sections!$G$27:$I$47),
    XLOOKUP('2. Результаты'!$I255, _xlpm.thresholds, Sections!$G$26:$I$26, "Ниже базового", -1)
)</f>
        <v>Высокий</v>
      </c>
      <c r="K255" s="9">
        <v>20.0</v>
      </c>
      <c r="L255" s="9" t="str">
        <f t="array" ref="L255">LET(
    _xlpm.thresholds, XLOOKUP('2. Результаты'!$D255, Sections!$P$27:$P$47, Sections!$Q$27:$S$47),
    XLOOKUP('2. Результаты'!$K255, _xlpm.thresholds, Sections!$Q$26:$S$26, "Ниже базового", -1)
)</f>
        <v>Высокий</v>
      </c>
      <c r="M255" s="9">
        <v>15.0</v>
      </c>
      <c r="N255" s="9" t="str">
        <f t="array" ref="N255">LET(
    _xlpm.thresholds, XLOOKUP('2. Результаты'!$D255, Sections!$K$27:$K$47, Sections!$L$27:$N$47),
    XLOOKUP('2. Результаты'!$M255, _xlpm.thresholds, Sections!$L$26:$N$26, "Ниже базового", -1)
)</f>
        <v>Средний</v>
      </c>
      <c r="O255" s="9">
        <v>19.0</v>
      </c>
      <c r="P255" s="9" t="str">
        <f t="array" ref="P255">LET(
    _xlpm.thresholds, XLOOKUP('2. Результаты'!$D255, Sections!$P$3:$P$23, Sections!$Q$3:$S$23),
    XLOOKUP('2. Результаты'!$O255, _xlpm.thresholds, Sections!$Q$2:$S$2, "Ниже базового", -1)
)</f>
        <v>Средний</v>
      </c>
      <c r="Q255" s="9">
        <v>17.0</v>
      </c>
      <c r="R255" s="9" t="str">
        <f t="array" ref="R255">LET(
    _xlpm.thresholds, XLOOKUP('2. Результаты'!$D255, Sections!$F$3:$F$23, Sections!$G$3:$I$23),
    XLOOKUP('2. Результаты'!$Q255, _xlpm.thresholds, Sections!$G$2:$I$2, "Ниже базового", -1)
)</f>
        <v>Средний</v>
      </c>
      <c r="S255" s="9">
        <v>31.0</v>
      </c>
      <c r="T255" s="9" t="str">
        <f t="array" ref="T255">LET(
    _xlpm.thresholds, XLOOKUP('2. Результаты'!$D255, Sections!$A$3:$A$23, Sections!$B$3:$D$23),
    XLOOKUP('2. Результаты'!$S255, _xlpm.thresholds, Sections!$B$2:$D$2, "Ниже базового", -1)
)</f>
        <v>Средний</v>
      </c>
      <c r="U255" s="9">
        <v>10.0</v>
      </c>
      <c r="V255" s="9" t="str">
        <f t="array" ref="V255">LET(
    _xlpm.thresholds, XLOOKUP('2. Результаты'!$D255, Sections!$A$27:$A$47, Sections!$B$27:$D$47),
    XLOOKUP('2. Результаты'!$U255, _xlpm.thresholds, Sections!$B$26:$D$26, "Ниже базового", -1)
)</f>
        <v>Средний</v>
      </c>
      <c r="W255" s="9">
        <v>24.0</v>
      </c>
      <c r="X255" s="9" t="str">
        <f t="array" ref="X255">LET(
    _xlpm.thresholds, XLOOKUP('2. Результаты'!$D255, Sections!$K$3:$K$23, Sections!$L$3:$N$23),
    XLOOKUP('2. Результаты'!$W255, _xlpm.thresholds, Sections!$L$2:$N$2, "Ниже базового", -1)
)</f>
        <v>Средний</v>
      </c>
    </row>
    <row r="256" ht="15.75" customHeight="1">
      <c r="A256" s="7">
        <v>5.11004196E8</v>
      </c>
      <c r="B256" s="6" t="s">
        <v>454</v>
      </c>
      <c r="C256" s="6" t="s">
        <v>473</v>
      </c>
      <c r="D256" s="9">
        <v>2.0</v>
      </c>
      <c r="E256" s="9">
        <v>159.0</v>
      </c>
      <c r="F256" s="9">
        <v>197.0</v>
      </c>
      <c r="G256" s="9">
        <v>3.0</v>
      </c>
      <c r="H256" s="9" t="s">
        <v>1465</v>
      </c>
      <c r="I256" s="9">
        <v>28.0</v>
      </c>
      <c r="J256" s="9" t="str">
        <f t="array" ref="J256">LET(
    _xlpm.thresholds, XLOOKUP('2. Результаты'!$D256, Sections!$F$27:$F$47, Sections!$G$27:$I$47),
    XLOOKUP('2. Результаты'!$I256, _xlpm.thresholds, Sections!$G$26:$I$26, "Ниже базового", -1)
)</f>
        <v>Высокий</v>
      </c>
      <c r="K256" s="9">
        <v>21.0</v>
      </c>
      <c r="L256" s="9" t="str">
        <f t="array" ref="L256">LET(
    _xlpm.thresholds, XLOOKUP('2. Результаты'!$D256, Sections!$P$27:$P$47, Sections!$Q$27:$S$47),
    XLOOKUP('2. Результаты'!$K256, _xlpm.thresholds, Sections!$Q$26:$S$26, "Ниже базового", -1)
)</f>
        <v>Высокий</v>
      </c>
      <c r="M256" s="9">
        <v>13.0</v>
      </c>
      <c r="N256" s="9" t="str">
        <f t="array" ref="N256">LET(
    _xlpm.thresholds, XLOOKUP('2. Результаты'!$D256, Sections!$K$27:$K$47, Sections!$L$27:$N$47),
    XLOOKUP('2. Результаты'!$M256, _xlpm.thresholds, Sections!$L$26:$N$26, "Ниже базового", -1)
)</f>
        <v>Средний</v>
      </c>
      <c r="O256" s="9">
        <v>19.0</v>
      </c>
      <c r="P256" s="9" t="str">
        <f t="array" ref="P256">LET(
    _xlpm.thresholds, XLOOKUP('2. Результаты'!$D256, Sections!$P$3:$P$23, Sections!$Q$3:$S$23),
    XLOOKUP('2. Результаты'!$O256, _xlpm.thresholds, Sections!$Q$2:$S$2, "Ниже базового", -1)
)</f>
        <v>Средний</v>
      </c>
      <c r="Q256" s="9">
        <v>19.0</v>
      </c>
      <c r="R256" s="9" t="str">
        <f t="array" ref="R256">LET(
    _xlpm.thresholds, XLOOKUP('2. Результаты'!$D256, Sections!$F$3:$F$23, Sections!$G$3:$I$23),
    XLOOKUP('2. Результаты'!$Q256, _xlpm.thresholds, Sections!$G$2:$I$2, "Ниже базового", -1)
)</f>
        <v>Средний</v>
      </c>
      <c r="S256" s="9">
        <v>27.0</v>
      </c>
      <c r="T256" s="9" t="str">
        <f t="array" ref="T256">LET(
    _xlpm.thresholds, XLOOKUP('2. Результаты'!$D256, Sections!$A$3:$A$23, Sections!$B$3:$D$23),
    XLOOKUP('2. Результаты'!$S256, _xlpm.thresholds, Sections!$B$2:$D$2, "Ниже базового", -1)
)</f>
        <v>Средний</v>
      </c>
      <c r="U256" s="9">
        <v>11.0</v>
      </c>
      <c r="V256" s="9" t="str">
        <f t="array" ref="V256">LET(
    _xlpm.thresholds, XLOOKUP('2. Результаты'!$D256, Sections!$A$27:$A$47, Sections!$B$27:$D$47),
    XLOOKUP('2. Результаты'!$U256, _xlpm.thresholds, Sections!$B$26:$D$26, "Ниже базового", -1)
)</f>
        <v>Средний</v>
      </c>
      <c r="W256" s="9">
        <v>21.0</v>
      </c>
      <c r="X256" s="9" t="str">
        <f t="array" ref="X256">LET(
    _xlpm.thresholds, XLOOKUP('2. Результаты'!$D256, Sections!$K$3:$K$23, Sections!$L$3:$N$23),
    XLOOKUP('2. Результаты'!$W256, _xlpm.thresholds, Sections!$L$2:$N$2, "Ниже базового", -1)
)</f>
        <v>Средний</v>
      </c>
    </row>
    <row r="257" ht="15.75" customHeight="1">
      <c r="A257" s="7">
        <v>5.11002745E8</v>
      </c>
      <c r="B257" s="6" t="s">
        <v>454</v>
      </c>
      <c r="C257" s="6" t="s">
        <v>474</v>
      </c>
      <c r="D257" s="9">
        <v>1.0</v>
      </c>
      <c r="E257" s="9">
        <v>182.0</v>
      </c>
      <c r="F257" s="9">
        <v>213.0</v>
      </c>
      <c r="G257" s="9">
        <v>4.0</v>
      </c>
      <c r="H257" s="9" t="s">
        <v>1466</v>
      </c>
      <c r="I257" s="9">
        <v>25.0</v>
      </c>
      <c r="J257" s="9" t="str">
        <f t="array" ref="J257">LET(
    _xlpm.thresholds, XLOOKUP('2. Результаты'!$D257, Sections!$F$27:$F$47, Sections!$G$27:$I$47),
    XLOOKUP('2. Результаты'!$I257, _xlpm.thresholds, Sections!$G$26:$I$26, "Ниже базового", -1)
)</f>
        <v>Средний</v>
      </c>
      <c r="K257" s="9">
        <v>21.0</v>
      </c>
      <c r="L257" s="9" t="str">
        <f t="array" ref="L257">LET(
    _xlpm.thresholds, XLOOKUP('2. Результаты'!$D257, Sections!$P$27:$P$47, Sections!$Q$27:$S$47),
    XLOOKUP('2. Результаты'!$K257, _xlpm.thresholds, Sections!$Q$26:$S$26, "Ниже базового", -1)
)</f>
        <v>Высокий</v>
      </c>
      <c r="M257" s="9">
        <v>15.0</v>
      </c>
      <c r="N257" s="9" t="str">
        <f t="array" ref="N257">LET(
    _xlpm.thresholds, XLOOKUP('2. Результаты'!$D257, Sections!$K$27:$K$47, Sections!$L$27:$N$47),
    XLOOKUP('2. Результаты'!$M257, _xlpm.thresholds, Sections!$L$26:$N$26, "Ниже базового", -1)
)</f>
        <v>Средний</v>
      </c>
      <c r="O257" s="9">
        <v>20.0</v>
      </c>
      <c r="P257" s="9" t="str">
        <f t="array" ref="P257">LET(
    _xlpm.thresholds, XLOOKUP('2. Результаты'!$D257, Sections!$P$3:$P$23, Sections!$Q$3:$S$23),
    XLOOKUP('2. Результаты'!$O257, _xlpm.thresholds, Sections!$Q$2:$S$2, "Ниже базового", -1)
)</f>
        <v>Высокий</v>
      </c>
      <c r="Q257" s="9">
        <v>21.0</v>
      </c>
      <c r="R257" s="9" t="str">
        <f t="array" ref="R257">LET(
    _xlpm.thresholds, XLOOKUP('2. Результаты'!$D257, Sections!$F$3:$F$23, Sections!$G$3:$I$23),
    XLOOKUP('2. Результаты'!$Q257, _xlpm.thresholds, Sections!$G$2:$I$2, "Ниже базового", -1)
)</f>
        <v>Высокий</v>
      </c>
      <c r="S257" s="9">
        <v>44.0</v>
      </c>
      <c r="T257" s="9" t="str">
        <f t="array" ref="T257">LET(
    _xlpm.thresholds, XLOOKUP('2. Результаты'!$D257, Sections!$A$3:$A$23, Sections!$B$3:$D$23),
    XLOOKUP('2. Результаты'!$S257, _xlpm.thresholds, Sections!$B$2:$D$2, "Ниже базового", -1)
)</f>
        <v>Высокий</v>
      </c>
      <c r="U257" s="9">
        <v>12.0</v>
      </c>
      <c r="V257" s="9" t="str">
        <f t="array" ref="V257">LET(
    _xlpm.thresholds, XLOOKUP('2. Результаты'!$D257, Sections!$A$27:$A$47, Sections!$B$27:$D$47),
    XLOOKUP('2. Результаты'!$U257, _xlpm.thresholds, Sections!$B$26:$D$26, "Ниже базового", -1)
)</f>
        <v>Высокий</v>
      </c>
      <c r="W257" s="9">
        <v>24.0</v>
      </c>
      <c r="X257" s="9" t="str">
        <f t="array" ref="X257">LET(
    _xlpm.thresholds, XLOOKUP('2. Результаты'!$D257, Sections!$K$3:$K$23, Sections!$L$3:$N$23),
    XLOOKUP('2. Результаты'!$W257, _xlpm.thresholds, Sections!$L$2:$N$2, "Ниже базового", -1)
)</f>
        <v>Средний</v>
      </c>
    </row>
    <row r="258" ht="15.75" customHeight="1">
      <c r="A258" s="7">
        <v>5.11003516E8</v>
      </c>
      <c r="B258" s="6" t="s">
        <v>454</v>
      </c>
      <c r="C258" s="6" t="s">
        <v>475</v>
      </c>
      <c r="D258" s="9">
        <v>2.0</v>
      </c>
      <c r="E258" s="9">
        <v>174.0</v>
      </c>
      <c r="F258" s="9">
        <v>197.0</v>
      </c>
      <c r="G258" s="9">
        <v>4.0</v>
      </c>
      <c r="H258" s="9" t="s">
        <v>1466</v>
      </c>
      <c r="I258" s="9">
        <v>25.0</v>
      </c>
      <c r="J258" s="9" t="str">
        <f t="array" ref="J258">LET(
    _xlpm.thresholds, XLOOKUP('2. Результаты'!$D258, Sections!$F$27:$F$47, Sections!$G$27:$I$47),
    XLOOKUP('2. Результаты'!$I258, _xlpm.thresholds, Sections!$G$26:$I$26, "Ниже базового", -1)
)</f>
        <v>Средний</v>
      </c>
      <c r="K258" s="9">
        <v>20.0</v>
      </c>
      <c r="L258" s="9" t="str">
        <f t="array" ref="L258">LET(
    _xlpm.thresholds, XLOOKUP('2. Результаты'!$D258, Sections!$P$27:$P$47, Sections!$Q$27:$S$47),
    XLOOKUP('2. Результаты'!$K258, _xlpm.thresholds, Sections!$Q$26:$S$26, "Ниже базового", -1)
)</f>
        <v>Высокий</v>
      </c>
      <c r="M258" s="9">
        <v>15.0</v>
      </c>
      <c r="N258" s="9" t="str">
        <f t="array" ref="N258">LET(
    _xlpm.thresholds, XLOOKUP('2. Результаты'!$D258, Sections!$K$27:$K$47, Sections!$L$27:$N$47),
    XLOOKUP('2. Результаты'!$M258, _xlpm.thresholds, Sections!$L$26:$N$26, "Ниже базового", -1)
)</f>
        <v>Средний</v>
      </c>
      <c r="O258" s="9">
        <v>21.0</v>
      </c>
      <c r="P258" s="9" t="str">
        <f t="array" ref="P258">LET(
    _xlpm.thresholds, XLOOKUP('2. Результаты'!$D258, Sections!$P$3:$P$23, Sections!$Q$3:$S$23),
    XLOOKUP('2. Результаты'!$O258, _xlpm.thresholds, Sections!$Q$2:$S$2, "Ниже базового", -1)
)</f>
        <v>Высокий</v>
      </c>
      <c r="Q258" s="9">
        <v>22.0</v>
      </c>
      <c r="R258" s="9" t="str">
        <f t="array" ref="R258">LET(
    _xlpm.thresholds, XLOOKUP('2. Результаты'!$D258, Sections!$F$3:$F$23, Sections!$G$3:$I$23),
    XLOOKUP('2. Результаты'!$Q258, _xlpm.thresholds, Sections!$G$2:$I$2, "Ниже базового", -1)
)</f>
        <v>Высокий</v>
      </c>
      <c r="S258" s="9">
        <v>33.0</v>
      </c>
      <c r="T258" s="9" t="str">
        <f t="array" ref="T258">LET(
    _xlpm.thresholds, XLOOKUP('2. Результаты'!$D258, Sections!$A$3:$A$23, Sections!$B$3:$D$23),
    XLOOKUP('2. Результаты'!$S258, _xlpm.thresholds, Sections!$B$2:$D$2, "Ниже базового", -1)
)</f>
        <v>Высокий</v>
      </c>
      <c r="U258" s="9">
        <v>14.0</v>
      </c>
      <c r="V258" s="9" t="str">
        <f t="array" ref="V258">LET(
    _xlpm.thresholds, XLOOKUP('2. Результаты'!$D258, Sections!$A$27:$A$47, Sections!$B$27:$D$47),
    XLOOKUP('2. Результаты'!$U258, _xlpm.thresholds, Sections!$B$26:$D$26, "Ниже базового", -1)
)</f>
        <v>Высокий</v>
      </c>
      <c r="W258" s="9">
        <v>24.0</v>
      </c>
      <c r="X258" s="9" t="str">
        <f t="array" ref="X258">LET(
    _xlpm.thresholds, XLOOKUP('2. Результаты'!$D258, Sections!$K$3:$K$23, Sections!$L$3:$N$23),
    XLOOKUP('2. Результаты'!$W258, _xlpm.thresholds, Sections!$L$2:$N$2, "Ниже базового", -1)
)</f>
        <v>Средний</v>
      </c>
    </row>
    <row r="259" ht="15.75" customHeight="1">
      <c r="A259" s="7">
        <v>5.11003523E8</v>
      </c>
      <c r="B259" s="6" t="s">
        <v>454</v>
      </c>
      <c r="C259" s="6" t="s">
        <v>476</v>
      </c>
      <c r="D259" s="9">
        <v>2.0</v>
      </c>
      <c r="E259" s="9">
        <v>117.0</v>
      </c>
      <c r="F259" s="9">
        <v>197.0</v>
      </c>
      <c r="G259" s="9">
        <v>3.0</v>
      </c>
      <c r="H259" s="9" t="s">
        <v>1465</v>
      </c>
      <c r="I259" s="9">
        <v>17.0</v>
      </c>
      <c r="J259" s="9" t="str">
        <f t="array" ref="J259">LET(
    _xlpm.thresholds, XLOOKUP('2. Результаты'!$D259, Sections!$F$27:$F$47, Sections!$G$27:$I$47),
    XLOOKUP('2. Результаты'!$I259, _xlpm.thresholds, Sections!$G$26:$I$26, "Ниже базового", -1)
)</f>
        <v>Средний</v>
      </c>
      <c r="K259" s="9">
        <v>15.0</v>
      </c>
      <c r="L259" s="9" t="str">
        <f t="array" ref="L259">LET(
    _xlpm.thresholds, XLOOKUP('2. Результаты'!$D259, Sections!$P$27:$P$47, Sections!$Q$27:$S$47),
    XLOOKUP('2. Результаты'!$K259, _xlpm.thresholds, Sections!$Q$26:$S$26, "Ниже базового", -1)
)</f>
        <v>Средний</v>
      </c>
      <c r="M259" s="9">
        <v>10.0</v>
      </c>
      <c r="N259" s="9" t="str">
        <f t="array" ref="N259">LET(
    _xlpm.thresholds, XLOOKUP('2. Результаты'!$D259, Sections!$K$27:$K$47, Sections!$L$27:$N$47),
    XLOOKUP('2. Результаты'!$M259, _xlpm.thresholds, Sections!$L$26:$N$26, "Ниже базового", -1)
)</f>
        <v>Базовый</v>
      </c>
      <c r="O259" s="9">
        <v>17.0</v>
      </c>
      <c r="P259" s="9" t="str">
        <f t="array" ref="P259">LET(
    _xlpm.thresholds, XLOOKUP('2. Результаты'!$D259, Sections!$P$3:$P$23, Sections!$Q$3:$S$23),
    XLOOKUP('2. Результаты'!$O259, _xlpm.thresholds, Sections!$Q$2:$S$2, "Ниже базового", -1)
)</f>
        <v>Средний</v>
      </c>
      <c r="Q259" s="9">
        <v>12.0</v>
      </c>
      <c r="R259" s="9" t="str">
        <f t="array" ref="R259">LET(
    _xlpm.thresholds, XLOOKUP('2. Результаты'!$D259, Sections!$F$3:$F$23, Sections!$G$3:$I$23),
    XLOOKUP('2. Результаты'!$Q259, _xlpm.thresholds, Sections!$G$2:$I$2, "Ниже базового", -1)
)</f>
        <v>Базовый</v>
      </c>
      <c r="S259" s="9">
        <v>21.0</v>
      </c>
      <c r="T259" s="9" t="str">
        <f t="array" ref="T259">LET(
    _xlpm.thresholds, XLOOKUP('2. Результаты'!$D259, Sections!$A$3:$A$23, Sections!$B$3:$D$23),
    XLOOKUP('2. Результаты'!$S259, _xlpm.thresholds, Sections!$B$2:$D$2, "Ниже базового", -1)
)</f>
        <v>Базовый</v>
      </c>
      <c r="U259" s="9">
        <v>7.0</v>
      </c>
      <c r="V259" s="9" t="str">
        <f t="array" ref="V259">LET(
    _xlpm.thresholds, XLOOKUP('2. Результаты'!$D259, Sections!$A$27:$A$47, Sections!$B$27:$D$47),
    XLOOKUP('2. Результаты'!$U259, _xlpm.thresholds, Sections!$B$26:$D$26, "Ниже базового", -1)
)</f>
        <v>Базовый</v>
      </c>
      <c r="W259" s="9">
        <v>18.0</v>
      </c>
      <c r="X259" s="9" t="str">
        <f t="array" ref="X259">LET(
    _xlpm.thresholds, XLOOKUP('2. Результаты'!$D259, Sections!$K$3:$K$23, Sections!$L$3:$N$23),
    XLOOKUP('2. Результаты'!$W259, _xlpm.thresholds, Sections!$L$2:$N$2, "Ниже базового", -1)
)</f>
        <v>Средний</v>
      </c>
    </row>
    <row r="260" ht="15.75" customHeight="1">
      <c r="A260" s="7">
        <v>5.11002953E8</v>
      </c>
      <c r="B260" s="6" t="s">
        <v>454</v>
      </c>
      <c r="C260" s="6" t="s">
        <v>477</v>
      </c>
      <c r="D260" s="9">
        <v>1.0</v>
      </c>
      <c r="E260" s="9">
        <v>151.0</v>
      </c>
      <c r="F260" s="9">
        <v>213.0</v>
      </c>
      <c r="G260" s="9">
        <v>3.0</v>
      </c>
      <c r="H260" s="9" t="s">
        <v>1465</v>
      </c>
      <c r="I260" s="9">
        <v>20.0</v>
      </c>
      <c r="J260" s="9" t="str">
        <f t="array" ref="J260">LET(
    _xlpm.thresholds, XLOOKUP('2. Результаты'!$D260, Sections!$F$27:$F$47, Sections!$G$27:$I$47),
    XLOOKUP('2. Результаты'!$I260, _xlpm.thresholds, Sections!$G$26:$I$26, "Ниже базового", -1)
)</f>
        <v>Средний</v>
      </c>
      <c r="K260" s="9">
        <v>16.0</v>
      </c>
      <c r="L260" s="9" t="str">
        <f t="array" ref="L260">LET(
    _xlpm.thresholds, XLOOKUP('2. Результаты'!$D260, Sections!$P$27:$P$47, Sections!$Q$27:$S$47),
    XLOOKUP('2. Результаты'!$K260, _xlpm.thresholds, Sections!$Q$26:$S$26, "Ниже базового", -1)
)</f>
        <v>Высокий</v>
      </c>
      <c r="M260" s="9">
        <v>12.0</v>
      </c>
      <c r="N260" s="9" t="str">
        <f t="array" ref="N260">LET(
    _xlpm.thresholds, XLOOKUP('2. Результаты'!$D260, Sections!$K$27:$K$47, Sections!$L$27:$N$47),
    XLOOKUP('2. Результаты'!$M260, _xlpm.thresholds, Sections!$L$26:$N$26, "Ниже базового", -1)
)</f>
        <v>Базовый</v>
      </c>
      <c r="O260" s="9">
        <v>17.0</v>
      </c>
      <c r="P260" s="9" t="str">
        <f t="array" ref="P260">LET(
    _xlpm.thresholds, XLOOKUP('2. Результаты'!$D260, Sections!$P$3:$P$23, Sections!$Q$3:$S$23),
    XLOOKUP('2. Результаты'!$O260, _xlpm.thresholds, Sections!$Q$2:$S$2, "Ниже базового", -1)
)</f>
        <v>Средний</v>
      </c>
      <c r="Q260" s="9">
        <v>20.0</v>
      </c>
      <c r="R260" s="9" t="str">
        <f t="array" ref="R260">LET(
    _xlpm.thresholds, XLOOKUP('2. Результаты'!$D260, Sections!$F$3:$F$23, Sections!$G$3:$I$23),
    XLOOKUP('2. Результаты'!$Q260, _xlpm.thresholds, Sections!$G$2:$I$2, "Ниже базового", -1)
)</f>
        <v>Средний</v>
      </c>
      <c r="S260" s="9">
        <v>31.0</v>
      </c>
      <c r="T260" s="9" t="str">
        <f t="array" ref="T260">LET(
    _xlpm.thresholds, XLOOKUP('2. Результаты'!$D260, Sections!$A$3:$A$23, Sections!$B$3:$D$23),
    XLOOKUP('2. Результаты'!$S260, _xlpm.thresholds, Sections!$B$2:$D$2, "Ниже базового", -1)
)</f>
        <v>Средний</v>
      </c>
      <c r="U260" s="9">
        <v>12.0</v>
      </c>
      <c r="V260" s="9" t="str">
        <f t="array" ref="V260">LET(
    _xlpm.thresholds, XLOOKUP('2. Результаты'!$D260, Sections!$A$27:$A$47, Sections!$B$27:$D$47),
    XLOOKUP('2. Результаты'!$U260, _xlpm.thresholds, Sections!$B$26:$D$26, "Ниже базового", -1)
)</f>
        <v>Высокий</v>
      </c>
      <c r="W260" s="9">
        <v>23.0</v>
      </c>
      <c r="X260" s="9" t="str">
        <f t="array" ref="X260">LET(
    _xlpm.thresholds, XLOOKUP('2. Результаты'!$D260, Sections!$K$3:$K$23, Sections!$L$3:$N$23),
    XLOOKUP('2. Результаты'!$W260, _xlpm.thresholds, Sections!$L$2:$N$2, "Ниже базового", -1)
)</f>
        <v>Средний</v>
      </c>
    </row>
    <row r="261" ht="15.75" customHeight="1">
      <c r="A261" s="7">
        <v>5.11003435E8</v>
      </c>
      <c r="B261" s="6" t="s">
        <v>454</v>
      </c>
      <c r="C261" s="6" t="s">
        <v>478</v>
      </c>
      <c r="D261" s="9">
        <v>6.0</v>
      </c>
      <c r="E261" s="9">
        <v>171.0</v>
      </c>
      <c r="F261" s="9">
        <v>192.0</v>
      </c>
      <c r="G261" s="9">
        <v>4.0</v>
      </c>
      <c r="H261" s="9" t="s">
        <v>1466</v>
      </c>
      <c r="I261" s="9">
        <v>28.0</v>
      </c>
      <c r="J261" s="9" t="str">
        <f t="array" ref="J261">LET(
    _xlpm.thresholds, XLOOKUP('2. Результаты'!$D261, Sections!$F$27:$F$47, Sections!$G$27:$I$47),
    XLOOKUP('2. Результаты'!$I261, _xlpm.thresholds, Sections!$G$26:$I$26, "Ниже базового", -1)
)</f>
        <v>Высокий</v>
      </c>
      <c r="K261" s="9">
        <v>21.0</v>
      </c>
      <c r="L261" s="9" t="str">
        <f t="array" ref="L261">LET(
    _xlpm.thresholds, XLOOKUP('2. Результаты'!$D261, Sections!$P$27:$P$47, Sections!$Q$27:$S$47),
    XLOOKUP('2. Результаты'!$K261, _xlpm.thresholds, Sections!$Q$26:$S$26, "Ниже базового", -1)
)</f>
        <v>Высокий</v>
      </c>
      <c r="M261" s="9">
        <v>18.0</v>
      </c>
      <c r="N261" s="9" t="str">
        <f t="array" ref="N261">LET(
    _xlpm.thresholds, XLOOKUP('2. Результаты'!$D261, Sections!$K$27:$K$47, Sections!$L$27:$N$47),
    XLOOKUP('2. Результаты'!$M261, _xlpm.thresholds, Sections!$L$26:$N$26, "Ниже базового", -1)
)</f>
        <v>Высокий</v>
      </c>
      <c r="O261" s="9">
        <v>21.0</v>
      </c>
      <c r="P261" s="9" t="str">
        <f t="array" ref="P261">LET(
    _xlpm.thresholds, XLOOKUP('2. Результаты'!$D261, Sections!$P$3:$P$23, Sections!$Q$3:$S$23),
    XLOOKUP('2. Результаты'!$O261, _xlpm.thresholds, Sections!$Q$2:$S$2, "Ниже базового", -1)
)</f>
        <v>Высокий</v>
      </c>
      <c r="Q261" s="9">
        <v>17.0</v>
      </c>
      <c r="R261" s="9" t="str">
        <f t="array" ref="R261">LET(
    _xlpm.thresholds, XLOOKUP('2. Результаты'!$D261, Sections!$F$3:$F$23, Sections!$G$3:$I$23),
    XLOOKUP('2. Результаты'!$Q261, _xlpm.thresholds, Sections!$G$2:$I$2, "Ниже базового", -1)
)</f>
        <v>Средний</v>
      </c>
      <c r="S261" s="9">
        <v>29.0</v>
      </c>
      <c r="T261" s="9" t="str">
        <f t="array" ref="T261">LET(
    _xlpm.thresholds, XLOOKUP('2. Результаты'!$D261, Sections!$A$3:$A$23, Sections!$B$3:$D$23),
    XLOOKUP('2. Результаты'!$S261, _xlpm.thresholds, Sections!$B$2:$D$2, "Ниже базового", -1)
)</f>
        <v>Средний</v>
      </c>
      <c r="U261" s="9">
        <v>14.0</v>
      </c>
      <c r="V261" s="9" t="str">
        <f t="array" ref="V261">LET(
    _xlpm.thresholds, XLOOKUP('2. Результаты'!$D261, Sections!$A$27:$A$47, Sections!$B$27:$D$47),
    XLOOKUP('2. Результаты'!$U261, _xlpm.thresholds, Sections!$B$26:$D$26, "Ниже базового", -1)
)</f>
        <v>Высокий</v>
      </c>
      <c r="W261" s="9">
        <v>23.0</v>
      </c>
      <c r="X261" s="9" t="str">
        <f t="array" ref="X261">LET(
    _xlpm.thresholds, XLOOKUP('2. Результаты'!$D261, Sections!$K$3:$K$23, Sections!$L$3:$N$23),
    XLOOKUP('2. Результаты'!$W261, _xlpm.thresholds, Sections!$L$2:$N$2, "Ниже базового", -1)
)</f>
        <v>Средний</v>
      </c>
    </row>
    <row r="262" ht="15.75" customHeight="1">
      <c r="A262" s="7">
        <v>5.11002914E8</v>
      </c>
      <c r="B262" s="6" t="s">
        <v>454</v>
      </c>
      <c r="C262" s="6" t="s">
        <v>479</v>
      </c>
      <c r="D262" s="9">
        <v>2.0</v>
      </c>
      <c r="E262" s="9">
        <v>155.0</v>
      </c>
      <c r="F262" s="9">
        <v>197.0</v>
      </c>
      <c r="G262" s="9">
        <v>3.0</v>
      </c>
      <c r="H262" s="9" t="s">
        <v>1465</v>
      </c>
      <c r="I262" s="9">
        <v>26.0</v>
      </c>
      <c r="J262" s="9" t="str">
        <f t="array" ref="J262">LET(
    _xlpm.thresholds, XLOOKUP('2. Результаты'!$D262, Sections!$F$27:$F$47, Sections!$G$27:$I$47),
    XLOOKUP('2. Результаты'!$I262, _xlpm.thresholds, Sections!$G$26:$I$26, "Ниже базового", -1)
)</f>
        <v>Средний</v>
      </c>
      <c r="K262" s="9">
        <v>17.0</v>
      </c>
      <c r="L262" s="9" t="str">
        <f t="array" ref="L262">LET(
    _xlpm.thresholds, XLOOKUP('2. Результаты'!$D262, Sections!$P$27:$P$47, Sections!$Q$27:$S$47),
    XLOOKUP('2. Результаты'!$K262, _xlpm.thresholds, Sections!$Q$26:$S$26, "Ниже базового", -1)
)</f>
        <v>Высокий</v>
      </c>
      <c r="M262" s="9">
        <v>12.0</v>
      </c>
      <c r="N262" s="9" t="str">
        <f t="array" ref="N262">LET(
    _xlpm.thresholds, XLOOKUP('2. Результаты'!$D262, Sections!$K$27:$K$47, Sections!$L$27:$N$47),
    XLOOKUP('2. Результаты'!$M262, _xlpm.thresholds, Sections!$L$26:$N$26, "Ниже базового", -1)
)</f>
        <v>Базовый</v>
      </c>
      <c r="O262" s="9">
        <v>18.0</v>
      </c>
      <c r="P262" s="9" t="str">
        <f t="array" ref="P262">LET(
    _xlpm.thresholds, XLOOKUP('2. Результаты'!$D262, Sections!$P$3:$P$23, Sections!$Q$3:$S$23),
    XLOOKUP('2. Результаты'!$O262, _xlpm.thresholds, Sections!$Q$2:$S$2, "Ниже базового", -1)
)</f>
        <v>Средний</v>
      </c>
      <c r="Q262" s="9">
        <v>17.0</v>
      </c>
      <c r="R262" s="9" t="str">
        <f t="array" ref="R262">LET(
    _xlpm.thresholds, XLOOKUP('2. Результаты'!$D262, Sections!$F$3:$F$23, Sections!$G$3:$I$23),
    XLOOKUP('2. Результаты'!$Q262, _xlpm.thresholds, Sections!$G$2:$I$2, "Ниже базового", -1)
)</f>
        <v>Средний</v>
      </c>
      <c r="S262" s="9">
        <v>30.0</v>
      </c>
      <c r="T262" s="9" t="str">
        <f t="array" ref="T262">LET(
    _xlpm.thresholds, XLOOKUP('2. Результаты'!$D262, Sections!$A$3:$A$23, Sections!$B$3:$D$23),
    XLOOKUP('2. Результаты'!$S262, _xlpm.thresholds, Sections!$B$2:$D$2, "Ниже базового", -1)
)</f>
        <v>Средний</v>
      </c>
      <c r="U262" s="9">
        <v>12.0</v>
      </c>
      <c r="V262" s="9" t="str">
        <f t="array" ref="V262">LET(
    _xlpm.thresholds, XLOOKUP('2. Результаты'!$D262, Sections!$A$27:$A$47, Sections!$B$27:$D$47),
    XLOOKUP('2. Результаты'!$U262, _xlpm.thresholds, Sections!$B$26:$D$26, "Ниже базового", -1)
)</f>
        <v>Высокий</v>
      </c>
      <c r="W262" s="9">
        <v>23.0</v>
      </c>
      <c r="X262" s="9" t="str">
        <f t="array" ref="X262">LET(
    _xlpm.thresholds, XLOOKUP('2. Результаты'!$D262, Sections!$K$3:$K$23, Sections!$L$3:$N$23),
    XLOOKUP('2. Результаты'!$W262, _xlpm.thresholds, Sections!$L$2:$N$2, "Ниже базового", -1)
)</f>
        <v>Средний</v>
      </c>
    </row>
    <row r="263" ht="15.75" customHeight="1">
      <c r="A263" s="7">
        <v>5.11003555E8</v>
      </c>
      <c r="B263" s="6" t="s">
        <v>454</v>
      </c>
      <c r="C263" s="6" t="s">
        <v>480</v>
      </c>
      <c r="D263" s="9">
        <v>2.0</v>
      </c>
      <c r="E263" s="9">
        <v>135.0</v>
      </c>
      <c r="F263" s="9">
        <v>197.0</v>
      </c>
      <c r="G263" s="9">
        <v>3.0</v>
      </c>
      <c r="H263" s="9" t="s">
        <v>1465</v>
      </c>
      <c r="I263" s="9">
        <v>23.0</v>
      </c>
      <c r="J263" s="9" t="str">
        <f t="array" ref="J263">LET(
    _xlpm.thresholds, XLOOKUP('2. Результаты'!$D263, Sections!$F$27:$F$47, Sections!$G$27:$I$47),
    XLOOKUP('2. Результаты'!$I263, _xlpm.thresholds, Sections!$G$26:$I$26, "Ниже базового", -1)
)</f>
        <v>Средний</v>
      </c>
      <c r="K263" s="9">
        <v>14.0</v>
      </c>
      <c r="L263" s="9" t="str">
        <f t="array" ref="L263">LET(
    _xlpm.thresholds, XLOOKUP('2. Результаты'!$D263, Sections!$P$27:$P$47, Sections!$Q$27:$S$47),
    XLOOKUP('2. Результаты'!$K263, _xlpm.thresholds, Sections!$Q$26:$S$26, "Ниже базового", -1)
)</f>
        <v>Средний</v>
      </c>
      <c r="M263" s="9">
        <v>12.0</v>
      </c>
      <c r="N263" s="9" t="str">
        <f t="array" ref="N263">LET(
    _xlpm.thresholds, XLOOKUP('2. Результаты'!$D263, Sections!$K$27:$K$47, Sections!$L$27:$N$47),
    XLOOKUP('2. Результаты'!$M263, _xlpm.thresholds, Sections!$L$26:$N$26, "Ниже базового", -1)
)</f>
        <v>Базовый</v>
      </c>
      <c r="O263" s="9">
        <v>19.0</v>
      </c>
      <c r="P263" s="9" t="str">
        <f t="array" ref="P263">LET(
    _xlpm.thresholds, XLOOKUP('2. Результаты'!$D263, Sections!$P$3:$P$23, Sections!$Q$3:$S$23),
    XLOOKUP('2. Результаты'!$O263, _xlpm.thresholds, Sections!$Q$2:$S$2, "Ниже базового", -1)
)</f>
        <v>Средний</v>
      </c>
      <c r="Q263" s="9">
        <v>19.0</v>
      </c>
      <c r="R263" s="9" t="str">
        <f t="array" ref="R263">LET(
    _xlpm.thresholds, XLOOKUP('2. Результаты'!$D263, Sections!$F$3:$F$23, Sections!$G$3:$I$23),
    XLOOKUP('2. Результаты'!$Q263, _xlpm.thresholds, Sections!$G$2:$I$2, "Ниже базового", -1)
)</f>
        <v>Средний</v>
      </c>
      <c r="S263" s="9">
        <v>20.0</v>
      </c>
      <c r="T263" s="9" t="str">
        <f t="array" ref="T263">LET(
    _xlpm.thresholds, XLOOKUP('2. Результаты'!$D263, Sections!$A$3:$A$23, Sections!$B$3:$D$23),
    XLOOKUP('2. Результаты'!$S263, _xlpm.thresholds, Sections!$B$2:$D$2, "Ниже базового", -1)
)</f>
        <v>Базовый</v>
      </c>
      <c r="U263" s="9">
        <v>9.0</v>
      </c>
      <c r="V263" s="9" t="str">
        <f t="array" ref="V263">LET(
    _xlpm.thresholds, XLOOKUP('2. Результаты'!$D263, Sections!$A$27:$A$47, Sections!$B$27:$D$47),
    XLOOKUP('2. Результаты'!$U263, _xlpm.thresholds, Sections!$B$26:$D$26, "Ниже базового", -1)
)</f>
        <v>Средний</v>
      </c>
      <c r="W263" s="9">
        <v>19.0</v>
      </c>
      <c r="X263" s="9" t="str">
        <f t="array" ref="X263">LET(
    _xlpm.thresholds, XLOOKUP('2. Результаты'!$D263, Sections!$K$3:$K$23, Sections!$L$3:$N$23),
    XLOOKUP('2. Результаты'!$W263, _xlpm.thresholds, Sections!$L$2:$N$2, "Ниже базового", -1)
)</f>
        <v>Средний</v>
      </c>
    </row>
    <row r="264" ht="15.75" customHeight="1">
      <c r="A264" s="7">
        <v>5.11003442E8</v>
      </c>
      <c r="B264" s="6" t="s">
        <v>454</v>
      </c>
      <c r="C264" s="6" t="s">
        <v>481</v>
      </c>
      <c r="D264" s="9">
        <v>6.0</v>
      </c>
      <c r="E264" s="9">
        <v>125.0</v>
      </c>
      <c r="F264" s="9">
        <v>192.0</v>
      </c>
      <c r="G264" s="9">
        <v>2.0</v>
      </c>
      <c r="H264" s="9" t="s">
        <v>1467</v>
      </c>
      <c r="I264" s="9">
        <v>25.0</v>
      </c>
      <c r="J264" s="9" t="str">
        <f t="array" ref="J264">LET(
    _xlpm.thresholds, XLOOKUP('2. Результаты'!$D264, Sections!$F$27:$F$47, Sections!$G$27:$I$47),
    XLOOKUP('2. Результаты'!$I264, _xlpm.thresholds, Sections!$G$26:$I$26, "Ниже базового", -1)
)</f>
        <v>Средний</v>
      </c>
      <c r="K264" s="9">
        <v>18.0</v>
      </c>
      <c r="L264" s="9" t="str">
        <f t="array" ref="L264">LET(
    _xlpm.thresholds, XLOOKUP('2. Результаты'!$D264, Sections!$P$27:$P$47, Sections!$Q$27:$S$47),
    XLOOKUP('2. Результаты'!$K264, _xlpm.thresholds, Sections!$Q$26:$S$26, "Ниже базового", -1)
)</f>
        <v>Высокий</v>
      </c>
      <c r="M264" s="9">
        <v>12.0</v>
      </c>
      <c r="N264" s="9" t="str">
        <f t="array" ref="N264">LET(
    _xlpm.thresholds, XLOOKUP('2. Результаты'!$D264, Sections!$K$27:$K$47, Sections!$L$27:$N$47),
    XLOOKUP('2. Результаты'!$M264, _xlpm.thresholds, Sections!$L$26:$N$26, "Ниже базового", -1)
)</f>
        <v>Базовый</v>
      </c>
      <c r="O264" s="9">
        <v>14.0</v>
      </c>
      <c r="P264" s="9" t="str">
        <f t="array" ref="P264">LET(
    _xlpm.thresholds, XLOOKUP('2. Результаты'!$D264, Sections!$P$3:$P$23, Sections!$Q$3:$S$23),
    XLOOKUP('2. Результаты'!$O264, _xlpm.thresholds, Sections!$Q$2:$S$2, "Ниже базового", -1)
)</f>
        <v>Базовый</v>
      </c>
      <c r="Q264" s="9">
        <v>10.0</v>
      </c>
      <c r="R264" s="9" t="str">
        <f t="array" ref="R264">LET(
    _xlpm.thresholds, XLOOKUP('2. Результаты'!$D264, Sections!$F$3:$F$23, Sections!$G$3:$I$23),
    XLOOKUP('2. Результаты'!$Q264, _xlpm.thresholds, Sections!$G$2:$I$2, "Ниже базового", -1)
)</f>
        <v>Базовый</v>
      </c>
      <c r="S264" s="9">
        <v>20.0</v>
      </c>
      <c r="T264" s="9" t="str">
        <f t="array" ref="T264">LET(
    _xlpm.thresholds, XLOOKUP('2. Результаты'!$D264, Sections!$A$3:$A$23, Sections!$B$3:$D$23),
    XLOOKUP('2. Результаты'!$S264, _xlpm.thresholds, Sections!$B$2:$D$2, "Ниже базового", -1)
)</f>
        <v>Базовый</v>
      </c>
      <c r="U264" s="9">
        <v>9.0</v>
      </c>
      <c r="V264" s="9" t="str">
        <f t="array" ref="V264">LET(
    _xlpm.thresholds, XLOOKUP('2. Результаты'!$D264, Sections!$A$27:$A$47, Sections!$B$27:$D$47),
    XLOOKUP('2. Результаты'!$U264, _xlpm.thresholds, Sections!$B$26:$D$26, "Ниже базового", -1)
)</f>
        <v>Средний</v>
      </c>
      <c r="W264" s="9">
        <v>17.0</v>
      </c>
      <c r="X264" s="9" t="str">
        <f t="array" ref="X264">LET(
    _xlpm.thresholds, XLOOKUP('2. Результаты'!$D264, Sections!$K$3:$K$23, Sections!$L$3:$N$23),
    XLOOKUP('2. Результаты'!$W264, _xlpm.thresholds, Sections!$L$2:$N$2, "Ниже базового", -1)
)</f>
        <v>Средний</v>
      </c>
    </row>
    <row r="265" ht="15.75" customHeight="1">
      <c r="A265" s="7">
        <v>5.11002777E8</v>
      </c>
      <c r="B265" s="6" t="s">
        <v>454</v>
      </c>
      <c r="C265" s="6" t="s">
        <v>482</v>
      </c>
      <c r="D265" s="9">
        <v>2.0</v>
      </c>
      <c r="E265" s="9">
        <v>119.0</v>
      </c>
      <c r="F265" s="9">
        <v>197.0</v>
      </c>
      <c r="G265" s="9">
        <v>2.0</v>
      </c>
      <c r="H265" s="9" t="s">
        <v>1467</v>
      </c>
      <c r="I265" s="9">
        <v>17.0</v>
      </c>
      <c r="J265" s="9" t="str">
        <f t="array" ref="J265">LET(
    _xlpm.thresholds, XLOOKUP('2. Результаты'!$D265, Sections!$F$27:$F$47, Sections!$G$27:$I$47),
    XLOOKUP('2. Результаты'!$I265, _xlpm.thresholds, Sections!$G$26:$I$26, "Ниже базового", -1)
)</f>
        <v>Средний</v>
      </c>
      <c r="K265" s="9">
        <v>9.0</v>
      </c>
      <c r="L265" s="9" t="str">
        <f t="array" ref="L265">LET(
    _xlpm.thresholds, XLOOKUP('2. Результаты'!$D265, Sections!$P$27:$P$47, Sections!$Q$27:$S$47),
    XLOOKUP('2. Результаты'!$K265, _xlpm.thresholds, Sections!$Q$26:$S$26, "Ниже базового", -1)
)</f>
        <v>Базовый</v>
      </c>
      <c r="M265" s="9">
        <v>14.0</v>
      </c>
      <c r="N265" s="9" t="str">
        <f t="array" ref="N265">LET(
    _xlpm.thresholds, XLOOKUP('2. Результаты'!$D265, Sections!$K$27:$K$47, Sections!$L$27:$N$47),
    XLOOKUP('2. Результаты'!$M265, _xlpm.thresholds, Sections!$L$26:$N$26, "Ниже базового", -1)
)</f>
        <v>Средний</v>
      </c>
      <c r="O265" s="9">
        <v>16.0</v>
      </c>
      <c r="P265" s="9" t="str">
        <f t="array" ref="P265">LET(
    _xlpm.thresholds, XLOOKUP('2. Результаты'!$D265, Sections!$P$3:$P$23, Sections!$Q$3:$S$23),
    XLOOKUP('2. Результаты'!$O265, _xlpm.thresholds, Sections!$Q$2:$S$2, "Ниже базового", -1)
)</f>
        <v>Средний</v>
      </c>
      <c r="Q265" s="9">
        <v>13.0</v>
      </c>
      <c r="R265" s="9" t="str">
        <f t="array" ref="R265">LET(
    _xlpm.thresholds, XLOOKUP('2. Результаты'!$D265, Sections!$F$3:$F$23, Sections!$G$3:$I$23),
    XLOOKUP('2. Результаты'!$Q265, _xlpm.thresholds, Sections!$G$2:$I$2, "Ниже базового", -1)
)</f>
        <v>Средний</v>
      </c>
      <c r="S265" s="9">
        <v>23.0</v>
      </c>
      <c r="T265" s="9" t="str">
        <f t="array" ref="T265">LET(
    _xlpm.thresholds, XLOOKUP('2. Результаты'!$D265, Sections!$A$3:$A$23, Sections!$B$3:$D$23),
    XLOOKUP('2. Результаты'!$S265, _xlpm.thresholds, Sections!$B$2:$D$2, "Ниже базового", -1)
)</f>
        <v>Средний</v>
      </c>
      <c r="U265" s="9">
        <v>10.0</v>
      </c>
      <c r="V265" s="9" t="str">
        <f t="array" ref="V265">LET(
    _xlpm.thresholds, XLOOKUP('2. Результаты'!$D265, Sections!$A$27:$A$47, Sections!$B$27:$D$47),
    XLOOKUP('2. Результаты'!$U265, _xlpm.thresholds, Sections!$B$26:$D$26, "Ниже базового", -1)
)</f>
        <v>Средний</v>
      </c>
      <c r="W265" s="9">
        <v>17.0</v>
      </c>
      <c r="X265" s="9" t="str">
        <f t="array" ref="X265">LET(
    _xlpm.thresholds, XLOOKUP('2. Результаты'!$D265, Sections!$K$3:$K$23, Sections!$L$3:$N$23),
    XLOOKUP('2. Результаты'!$W265, _xlpm.thresholds, Sections!$L$2:$N$2, "Ниже базового", -1)
)</f>
        <v>Средний</v>
      </c>
    </row>
    <row r="266" ht="15.75" customHeight="1">
      <c r="A266" s="7">
        <v>5.1100308E8</v>
      </c>
      <c r="B266" s="6" t="s">
        <v>454</v>
      </c>
      <c r="C266" s="6" t="s">
        <v>483</v>
      </c>
      <c r="D266" s="9">
        <v>2.0</v>
      </c>
      <c r="E266" s="9">
        <v>176.0</v>
      </c>
      <c r="F266" s="9">
        <v>197.0</v>
      </c>
      <c r="G266" s="9">
        <v>4.0</v>
      </c>
      <c r="H266" s="9" t="s">
        <v>1466</v>
      </c>
      <c r="I266" s="9">
        <v>26.0</v>
      </c>
      <c r="J266" s="9" t="str">
        <f t="array" ref="J266">LET(
    _xlpm.thresholds, XLOOKUP('2. Результаты'!$D266, Sections!$F$27:$F$47, Sections!$G$27:$I$47),
    XLOOKUP('2. Результаты'!$I266, _xlpm.thresholds, Sections!$G$26:$I$26, "Ниже базового", -1)
)</f>
        <v>Средний</v>
      </c>
      <c r="K266" s="9">
        <v>20.0</v>
      </c>
      <c r="L266" s="9" t="str">
        <f t="array" ref="L266">LET(
    _xlpm.thresholds, XLOOKUP('2. Результаты'!$D266, Sections!$P$27:$P$47, Sections!$Q$27:$S$47),
    XLOOKUP('2. Результаты'!$K266, _xlpm.thresholds, Sections!$Q$26:$S$26, "Ниже базового", -1)
)</f>
        <v>Высокий</v>
      </c>
      <c r="M266" s="9">
        <v>17.0</v>
      </c>
      <c r="N266" s="9" t="str">
        <f t="array" ref="N266">LET(
    _xlpm.thresholds, XLOOKUP('2. Результаты'!$D266, Sections!$K$27:$K$47, Sections!$L$27:$N$47),
    XLOOKUP('2. Результаты'!$M266, _xlpm.thresholds, Sections!$L$26:$N$26, "Ниже базового", -1)
)</f>
        <v>Высокий</v>
      </c>
      <c r="O266" s="9">
        <v>21.0</v>
      </c>
      <c r="P266" s="9" t="str">
        <f t="array" ref="P266">LET(
    _xlpm.thresholds, XLOOKUP('2. Результаты'!$D266, Sections!$P$3:$P$23, Sections!$Q$3:$S$23),
    XLOOKUP('2. Результаты'!$O266, _xlpm.thresholds, Sections!$Q$2:$S$2, "Ниже базового", -1)
)</f>
        <v>Высокий</v>
      </c>
      <c r="Q266" s="9">
        <v>20.0</v>
      </c>
      <c r="R266" s="9" t="str">
        <f t="array" ref="R266">LET(
    _xlpm.thresholds, XLOOKUP('2. Результаты'!$D266, Sections!$F$3:$F$23, Sections!$G$3:$I$23),
    XLOOKUP('2. Результаты'!$Q266, _xlpm.thresholds, Sections!$G$2:$I$2, "Ниже базового", -1)
)</f>
        <v>Высокий</v>
      </c>
      <c r="S266" s="9">
        <v>33.0</v>
      </c>
      <c r="T266" s="9" t="str">
        <f t="array" ref="T266">LET(
    _xlpm.thresholds, XLOOKUP('2. Результаты'!$D266, Sections!$A$3:$A$23, Sections!$B$3:$D$23),
    XLOOKUP('2. Результаты'!$S266, _xlpm.thresholds, Sections!$B$2:$D$2, "Ниже базового", -1)
)</f>
        <v>Высокий</v>
      </c>
      <c r="U266" s="9">
        <v>14.0</v>
      </c>
      <c r="V266" s="9" t="str">
        <f t="array" ref="V266">LET(
    _xlpm.thresholds, XLOOKUP('2. Результаты'!$D266, Sections!$A$27:$A$47, Sections!$B$27:$D$47),
    XLOOKUP('2. Результаты'!$U266, _xlpm.thresholds, Sections!$B$26:$D$26, "Ниже базового", -1)
)</f>
        <v>Высокий</v>
      </c>
      <c r="W266" s="9">
        <v>25.0</v>
      </c>
      <c r="X266" s="9" t="str">
        <f t="array" ref="X266">LET(
    _xlpm.thresholds, XLOOKUP('2. Результаты'!$D266, Sections!$K$3:$K$23, Sections!$L$3:$N$23),
    XLOOKUP('2. Результаты'!$W266, _xlpm.thresholds, Sections!$L$2:$N$2, "Ниже базового", -1)
)</f>
        <v>Высокий</v>
      </c>
    </row>
    <row r="267" ht="15.75" customHeight="1">
      <c r="A267" s="7">
        <v>5.11003153E8</v>
      </c>
      <c r="B267" s="6" t="s">
        <v>454</v>
      </c>
      <c r="C267" s="6" t="s">
        <v>484</v>
      </c>
      <c r="D267" s="9">
        <v>1.0</v>
      </c>
      <c r="E267" s="9">
        <v>152.0</v>
      </c>
      <c r="F267" s="9">
        <v>213.0</v>
      </c>
      <c r="G267" s="9">
        <v>3.0</v>
      </c>
      <c r="H267" s="9" t="s">
        <v>1465</v>
      </c>
      <c r="I267" s="9">
        <v>26.0</v>
      </c>
      <c r="J267" s="9" t="str">
        <f t="array" ref="J267">LET(
    _xlpm.thresholds, XLOOKUP('2. Результаты'!$D267, Sections!$F$27:$F$47, Sections!$G$27:$I$47),
    XLOOKUP('2. Результаты'!$I267, _xlpm.thresholds, Sections!$G$26:$I$26, "Ниже базового", -1)
)</f>
        <v>Средний</v>
      </c>
      <c r="K267" s="9">
        <v>11.0</v>
      </c>
      <c r="L267" s="9" t="str">
        <f t="array" ref="L267">LET(
    _xlpm.thresholds, XLOOKUP('2. Результаты'!$D267, Sections!$P$27:$P$47, Sections!$Q$27:$S$47),
    XLOOKUP('2. Результаты'!$K267, _xlpm.thresholds, Sections!$Q$26:$S$26, "Ниже базового", -1)
)</f>
        <v>Базовый</v>
      </c>
      <c r="M267" s="9">
        <v>12.0</v>
      </c>
      <c r="N267" s="9" t="str">
        <f t="array" ref="N267">LET(
    _xlpm.thresholds, XLOOKUP('2. Результаты'!$D267, Sections!$K$27:$K$47, Sections!$L$27:$N$47),
    XLOOKUP('2. Результаты'!$M267, _xlpm.thresholds, Sections!$L$26:$N$26, "Ниже базового", -1)
)</f>
        <v>Базовый</v>
      </c>
      <c r="O267" s="9">
        <v>18.0</v>
      </c>
      <c r="P267" s="9" t="str">
        <f t="array" ref="P267">LET(
    _xlpm.thresholds, XLOOKUP('2. Результаты'!$D267, Sections!$P$3:$P$23, Sections!$Q$3:$S$23),
    XLOOKUP('2. Результаты'!$O267, _xlpm.thresholds, Sections!$Q$2:$S$2, "Ниже базового", -1)
)</f>
        <v>Средний</v>
      </c>
      <c r="Q267" s="9">
        <v>18.0</v>
      </c>
      <c r="R267" s="9" t="str">
        <f t="array" ref="R267">LET(
    _xlpm.thresholds, XLOOKUP('2. Результаты'!$D267, Sections!$F$3:$F$23, Sections!$G$3:$I$23),
    XLOOKUP('2. Результаты'!$Q267, _xlpm.thresholds, Sections!$G$2:$I$2, "Ниже базового", -1)
)</f>
        <v>Средний</v>
      </c>
      <c r="S267" s="9">
        <v>33.0</v>
      </c>
      <c r="T267" s="9" t="str">
        <f t="array" ref="T267">LET(
    _xlpm.thresholds, XLOOKUP('2. Результаты'!$D267, Sections!$A$3:$A$23, Sections!$B$3:$D$23),
    XLOOKUP('2. Результаты'!$S267, _xlpm.thresholds, Sections!$B$2:$D$2, "Ниже базового", -1)
)</f>
        <v>Средний</v>
      </c>
      <c r="U267" s="9">
        <v>12.0</v>
      </c>
      <c r="V267" s="9" t="str">
        <f t="array" ref="V267">LET(
    _xlpm.thresholds, XLOOKUP('2. Результаты'!$D267, Sections!$A$27:$A$47, Sections!$B$27:$D$47),
    XLOOKUP('2. Результаты'!$U267, _xlpm.thresholds, Sections!$B$26:$D$26, "Ниже базового", -1)
)</f>
        <v>Высокий</v>
      </c>
      <c r="W267" s="9">
        <v>22.0</v>
      </c>
      <c r="X267" s="9" t="str">
        <f t="array" ref="X267">LET(
    _xlpm.thresholds, XLOOKUP('2. Результаты'!$D267, Sections!$K$3:$K$23, Sections!$L$3:$N$23),
    XLOOKUP('2. Результаты'!$W267, _xlpm.thresholds, Sections!$L$2:$N$2, "Ниже базового", -1)
)</f>
        <v>Средний</v>
      </c>
    </row>
    <row r="268" ht="15.75" customHeight="1">
      <c r="A268" s="7">
        <v>5.11002865E8</v>
      </c>
      <c r="B268" s="6" t="s">
        <v>454</v>
      </c>
      <c r="C268" s="6" t="s">
        <v>485</v>
      </c>
      <c r="D268" s="9">
        <v>2.0</v>
      </c>
      <c r="E268" s="9">
        <v>124.0</v>
      </c>
      <c r="F268" s="9">
        <v>197.0</v>
      </c>
      <c r="G268" s="9">
        <v>3.0</v>
      </c>
      <c r="H268" s="9" t="s">
        <v>1465</v>
      </c>
      <c r="I268" s="9">
        <v>22.0</v>
      </c>
      <c r="J268" s="9" t="str">
        <f t="array" ref="J268">LET(
    _xlpm.thresholds, XLOOKUP('2. Результаты'!$D268, Sections!$F$27:$F$47, Sections!$G$27:$I$47),
    XLOOKUP('2. Результаты'!$I268, _xlpm.thresholds, Sections!$G$26:$I$26, "Ниже базового", -1)
)</f>
        <v>Средний</v>
      </c>
      <c r="K268" s="9">
        <v>15.0</v>
      </c>
      <c r="L268" s="9" t="str">
        <f t="array" ref="L268">LET(
    _xlpm.thresholds, XLOOKUP('2. Результаты'!$D268, Sections!$P$27:$P$47, Sections!$Q$27:$S$47),
    XLOOKUP('2. Результаты'!$K268, _xlpm.thresholds, Sections!$Q$26:$S$26, "Ниже базового", -1)
)</f>
        <v>Средний</v>
      </c>
      <c r="M268" s="9">
        <v>9.0</v>
      </c>
      <c r="N268" s="9" t="str">
        <f t="array" ref="N268">LET(
    _xlpm.thresholds, XLOOKUP('2. Результаты'!$D268, Sections!$K$27:$K$47, Sections!$L$27:$N$47),
    XLOOKUP('2. Результаты'!$M268, _xlpm.thresholds, Sections!$L$26:$N$26, "Ниже базового", -1)
)</f>
        <v>Базовый</v>
      </c>
      <c r="O268" s="9">
        <v>15.0</v>
      </c>
      <c r="P268" s="9" t="str">
        <f t="array" ref="P268">LET(
    _xlpm.thresholds, XLOOKUP('2. Результаты'!$D268, Sections!$P$3:$P$23, Sections!$Q$3:$S$23),
    XLOOKUP('2. Результаты'!$O268, _xlpm.thresholds, Sections!$Q$2:$S$2, "Ниже базового", -1)
)</f>
        <v>Базовый</v>
      </c>
      <c r="Q268" s="9">
        <v>15.0</v>
      </c>
      <c r="R268" s="9" t="str">
        <f t="array" ref="R268">LET(
    _xlpm.thresholds, XLOOKUP('2. Результаты'!$D268, Sections!$F$3:$F$23, Sections!$G$3:$I$23),
    XLOOKUP('2. Результаты'!$Q268, _xlpm.thresholds, Sections!$G$2:$I$2, "Ниже базового", -1)
)</f>
        <v>Средний</v>
      </c>
      <c r="S268" s="9">
        <v>23.0</v>
      </c>
      <c r="T268" s="9" t="str">
        <f t="array" ref="T268">LET(
    _xlpm.thresholds, XLOOKUP('2. Результаты'!$D268, Sections!$A$3:$A$23, Sections!$B$3:$D$23),
    XLOOKUP('2. Результаты'!$S268, _xlpm.thresholds, Sections!$B$2:$D$2, "Ниже базового", -1)
)</f>
        <v>Средний</v>
      </c>
      <c r="U268" s="9">
        <v>10.0</v>
      </c>
      <c r="V268" s="9" t="str">
        <f t="array" ref="V268">LET(
    _xlpm.thresholds, XLOOKUP('2. Результаты'!$D268, Sections!$A$27:$A$47, Sections!$B$27:$D$47),
    XLOOKUP('2. Результаты'!$U268, _xlpm.thresholds, Sections!$B$26:$D$26, "Ниже базового", -1)
)</f>
        <v>Средний</v>
      </c>
      <c r="W268" s="9">
        <v>15.0</v>
      </c>
      <c r="X268" s="9" t="str">
        <f t="array" ref="X268">LET(
    _xlpm.thresholds, XLOOKUP('2. Результаты'!$D268, Sections!$K$3:$K$23, Sections!$L$3:$N$23),
    XLOOKUP('2. Результаты'!$W268, _xlpm.thresholds, Sections!$L$2:$N$2, "Ниже базового", -1)
)</f>
        <v>Базовый</v>
      </c>
    </row>
    <row r="269" ht="15.75" customHeight="1">
      <c r="A269" s="7">
        <v>5.11004534E8</v>
      </c>
      <c r="B269" s="6" t="s">
        <v>454</v>
      </c>
      <c r="C269" s="6" t="s">
        <v>486</v>
      </c>
      <c r="D269" s="9">
        <v>1.0</v>
      </c>
      <c r="E269" s="9">
        <v>206.0</v>
      </c>
      <c r="F269" s="9">
        <v>213.0</v>
      </c>
      <c r="G269" s="9">
        <v>4.0</v>
      </c>
      <c r="H269" s="9" t="s">
        <v>1466</v>
      </c>
      <c r="I269" s="9">
        <v>29.0</v>
      </c>
      <c r="J269" s="9" t="str">
        <f t="array" ref="J269">LET(
    _xlpm.thresholds, XLOOKUP('2. Результаты'!$D269, Sections!$F$27:$F$47, Sections!$G$27:$I$47),
    XLOOKUP('2. Результаты'!$I269, _xlpm.thresholds, Sections!$G$26:$I$26, "Ниже базового", -1)
)</f>
        <v>Высокий</v>
      </c>
      <c r="K269" s="9">
        <v>21.0</v>
      </c>
      <c r="L269" s="9" t="str">
        <f t="array" ref="L269">LET(
    _xlpm.thresholds, XLOOKUP('2. Результаты'!$D269, Sections!$P$27:$P$47, Sections!$Q$27:$S$47),
    XLOOKUP('2. Результаты'!$K269, _xlpm.thresholds, Sections!$Q$26:$S$26, "Ниже базового", -1)
)</f>
        <v>Высокий</v>
      </c>
      <c r="M269" s="9">
        <v>18.0</v>
      </c>
      <c r="N269" s="9" t="str">
        <f t="array" ref="N269">LET(
    _xlpm.thresholds, XLOOKUP('2. Результаты'!$D269, Sections!$K$27:$K$47, Sections!$L$27:$N$47),
    XLOOKUP('2. Результаты'!$M269, _xlpm.thresholds, Sections!$L$26:$N$26, "Ниже базового", -1)
)</f>
        <v>Высокий</v>
      </c>
      <c r="O269" s="9">
        <v>22.0</v>
      </c>
      <c r="P269" s="9" t="str">
        <f t="array" ref="P269">LET(
    _xlpm.thresholds, XLOOKUP('2. Результаты'!$D269, Sections!$P$3:$P$23, Sections!$Q$3:$S$23),
    XLOOKUP('2. Результаты'!$O269, _xlpm.thresholds, Sections!$Q$2:$S$2, "Ниже базового", -1)
)</f>
        <v>Высокий</v>
      </c>
      <c r="Q269" s="9">
        <v>23.0</v>
      </c>
      <c r="R269" s="9" t="str">
        <f t="array" ref="R269">LET(
    _xlpm.thresholds, XLOOKUP('2. Результаты'!$D269, Sections!$F$3:$F$23, Sections!$G$3:$I$23),
    XLOOKUP('2. Результаты'!$Q269, _xlpm.thresholds, Sections!$G$2:$I$2, "Ниже базового", -1)
)</f>
        <v>Высокий</v>
      </c>
      <c r="S269" s="9">
        <v>51.0</v>
      </c>
      <c r="T269" s="9" t="str">
        <f t="array" ref="T269">LET(
    _xlpm.thresholds, XLOOKUP('2. Результаты'!$D269, Sections!$A$3:$A$23, Sections!$B$3:$D$23),
    XLOOKUP('2. Результаты'!$S269, _xlpm.thresholds, Sections!$B$2:$D$2, "Ниже базового", -1)
)</f>
        <v>Высокий</v>
      </c>
      <c r="U269" s="9">
        <v>14.0</v>
      </c>
      <c r="V269" s="9" t="str">
        <f t="array" ref="V269">LET(
    _xlpm.thresholds, XLOOKUP('2. Результаты'!$D269, Sections!$A$27:$A$47, Sections!$B$27:$D$47),
    XLOOKUP('2. Результаты'!$U269, _xlpm.thresholds, Sections!$B$26:$D$26, "Ниже базового", -1)
)</f>
        <v>Высокий</v>
      </c>
      <c r="W269" s="9">
        <v>28.0</v>
      </c>
      <c r="X269" s="9" t="str">
        <f t="array" ref="X269">LET(
    _xlpm.thresholds, XLOOKUP('2. Результаты'!$D269, Sections!$K$3:$K$23, Sections!$L$3:$N$23),
    XLOOKUP('2. Результаты'!$W269, _xlpm.thresholds, Sections!$L$2:$N$2, "Ниже базового", -1)
)</f>
        <v>Высокий</v>
      </c>
    </row>
    <row r="270" ht="15.75" customHeight="1">
      <c r="A270" s="7">
        <v>5.1100495E8</v>
      </c>
      <c r="B270" s="6" t="s">
        <v>454</v>
      </c>
      <c r="C270" s="6" t="s">
        <v>487</v>
      </c>
      <c r="D270" s="9">
        <v>1.0</v>
      </c>
      <c r="E270" s="9">
        <v>142.0</v>
      </c>
      <c r="F270" s="9">
        <v>213.0</v>
      </c>
      <c r="G270" s="9">
        <v>3.0</v>
      </c>
      <c r="H270" s="9" t="s">
        <v>1465</v>
      </c>
      <c r="I270" s="9">
        <v>16.0</v>
      </c>
      <c r="J270" s="9" t="str">
        <f t="array" ref="J270">LET(
    _xlpm.thresholds, XLOOKUP('2. Результаты'!$D270, Sections!$F$27:$F$47, Sections!$G$27:$I$47),
    XLOOKUP('2. Результаты'!$I270, _xlpm.thresholds, Sections!$G$26:$I$26, "Ниже базового", -1)
)</f>
        <v>Базовый</v>
      </c>
      <c r="K270" s="9">
        <v>14.0</v>
      </c>
      <c r="L270" s="9" t="str">
        <f t="array" ref="L270">LET(
    _xlpm.thresholds, XLOOKUP('2. Результаты'!$D270, Sections!$P$27:$P$47, Sections!$Q$27:$S$47),
    XLOOKUP('2. Результаты'!$K270, _xlpm.thresholds, Sections!$Q$26:$S$26, "Ниже базового", -1)
)</f>
        <v>Средний</v>
      </c>
      <c r="M270" s="9">
        <v>11.0</v>
      </c>
      <c r="N270" s="9" t="str">
        <f t="array" ref="N270">LET(
    _xlpm.thresholds, XLOOKUP('2. Результаты'!$D270, Sections!$K$27:$K$47, Sections!$L$27:$N$47),
    XLOOKUP('2. Результаты'!$M270, _xlpm.thresholds, Sections!$L$26:$N$26, "Ниже базового", -1)
)</f>
        <v>Базовый</v>
      </c>
      <c r="O270" s="9">
        <v>16.0</v>
      </c>
      <c r="P270" s="9" t="str">
        <f t="array" ref="P270">LET(
    _xlpm.thresholds, XLOOKUP('2. Результаты'!$D270, Sections!$P$3:$P$23, Sections!$Q$3:$S$23),
    XLOOKUP('2. Результаты'!$O270, _xlpm.thresholds, Sections!$Q$2:$S$2, "Ниже базового", -1)
)</f>
        <v>Средний</v>
      </c>
      <c r="Q270" s="9">
        <v>17.0</v>
      </c>
      <c r="R270" s="9" t="str">
        <f t="array" ref="R270">LET(
    _xlpm.thresholds, XLOOKUP('2. Результаты'!$D270, Sections!$F$3:$F$23, Sections!$G$3:$I$23),
    XLOOKUP('2. Результаты'!$Q270, _xlpm.thresholds, Sections!$G$2:$I$2, "Ниже базового", -1)
)</f>
        <v>Средний</v>
      </c>
      <c r="S270" s="9">
        <v>36.0</v>
      </c>
      <c r="T270" s="9" t="str">
        <f t="array" ref="T270">LET(
    _xlpm.thresholds, XLOOKUP('2. Результаты'!$D270, Sections!$A$3:$A$23, Sections!$B$3:$D$23),
    XLOOKUP('2. Результаты'!$S270, _xlpm.thresholds, Sections!$B$2:$D$2, "Ниже базового", -1)
)</f>
        <v>Средний</v>
      </c>
      <c r="U270" s="9">
        <v>8.0</v>
      </c>
      <c r="V270" s="9" t="str">
        <f t="array" ref="V270">LET(
    _xlpm.thresholds, XLOOKUP('2. Результаты'!$D270, Sections!$A$27:$A$47, Sections!$B$27:$D$47),
    XLOOKUP('2. Результаты'!$U270, _xlpm.thresholds, Sections!$B$26:$D$26, "Ниже базового", -1)
)</f>
        <v>Средний</v>
      </c>
      <c r="W270" s="9">
        <v>24.0</v>
      </c>
      <c r="X270" s="9" t="str">
        <f t="array" ref="X270">LET(
    _xlpm.thresholds, XLOOKUP('2. Результаты'!$D270, Sections!$K$3:$K$23, Sections!$L$3:$N$23),
    XLOOKUP('2. Результаты'!$W270, _xlpm.thresholds, Sections!$L$2:$N$2, "Ниже базового", -1)
)</f>
        <v>Средний</v>
      </c>
    </row>
    <row r="271" ht="15.75" customHeight="1">
      <c r="A271" s="7">
        <v>5.11002858E8</v>
      </c>
      <c r="B271" s="6" t="s">
        <v>454</v>
      </c>
      <c r="C271" s="6" t="s">
        <v>488</v>
      </c>
      <c r="D271" s="9">
        <v>2.0</v>
      </c>
      <c r="E271" s="9">
        <v>145.0</v>
      </c>
      <c r="F271" s="9">
        <v>197.0</v>
      </c>
      <c r="G271" s="9">
        <v>3.0</v>
      </c>
      <c r="H271" s="9" t="s">
        <v>1465</v>
      </c>
      <c r="I271" s="9">
        <v>24.0</v>
      </c>
      <c r="J271" s="9" t="str">
        <f t="array" ref="J271">LET(
    _xlpm.thresholds, XLOOKUP('2. Результаты'!$D271, Sections!$F$27:$F$47, Sections!$G$27:$I$47),
    XLOOKUP('2. Результаты'!$I271, _xlpm.thresholds, Sections!$G$26:$I$26, "Ниже базового", -1)
)</f>
        <v>Средний</v>
      </c>
      <c r="K271" s="9">
        <v>13.0</v>
      </c>
      <c r="L271" s="9" t="str">
        <f t="array" ref="L271">LET(
    _xlpm.thresholds, XLOOKUP('2. Результаты'!$D271, Sections!$P$27:$P$47, Sections!$Q$27:$S$47),
    XLOOKUP('2. Результаты'!$K271, _xlpm.thresholds, Sections!$Q$26:$S$26, "Ниже базового", -1)
)</f>
        <v>Средний</v>
      </c>
      <c r="M271" s="9">
        <v>13.0</v>
      </c>
      <c r="N271" s="9" t="str">
        <f t="array" ref="N271">LET(
    _xlpm.thresholds, XLOOKUP('2. Результаты'!$D271, Sections!$K$27:$K$47, Sections!$L$27:$N$47),
    XLOOKUP('2. Результаты'!$M271, _xlpm.thresholds, Sections!$L$26:$N$26, "Ниже базового", -1)
)</f>
        <v>Средний</v>
      </c>
      <c r="O271" s="9">
        <v>20.0</v>
      </c>
      <c r="P271" s="9" t="str">
        <f t="array" ref="P271">LET(
    _xlpm.thresholds, XLOOKUP('2. Результаты'!$D271, Sections!$P$3:$P$23, Sections!$Q$3:$S$23),
    XLOOKUP('2. Результаты'!$O271, _xlpm.thresholds, Sections!$Q$2:$S$2, "Ниже базового", -1)
)</f>
        <v>Высокий</v>
      </c>
      <c r="Q271" s="9">
        <v>15.0</v>
      </c>
      <c r="R271" s="9" t="str">
        <f t="array" ref="R271">LET(
    _xlpm.thresholds, XLOOKUP('2. Результаты'!$D271, Sections!$F$3:$F$23, Sections!$G$3:$I$23),
    XLOOKUP('2. Результаты'!$Q271, _xlpm.thresholds, Sections!$G$2:$I$2, "Ниже базового", -1)
)</f>
        <v>Средний</v>
      </c>
      <c r="S271" s="9">
        <v>25.0</v>
      </c>
      <c r="T271" s="9" t="str">
        <f t="array" ref="T271">LET(
    _xlpm.thresholds, XLOOKUP('2. Результаты'!$D271, Sections!$A$3:$A$23, Sections!$B$3:$D$23),
    XLOOKUP('2. Результаты'!$S271, _xlpm.thresholds, Sections!$B$2:$D$2, "Ниже базового", -1)
)</f>
        <v>Средний</v>
      </c>
      <c r="U271" s="9">
        <v>12.0</v>
      </c>
      <c r="V271" s="9" t="str">
        <f t="array" ref="V271">LET(
    _xlpm.thresholds, XLOOKUP('2. Результаты'!$D271, Sections!$A$27:$A$47, Sections!$B$27:$D$47),
    XLOOKUP('2. Результаты'!$U271, _xlpm.thresholds, Sections!$B$26:$D$26, "Ниже базового", -1)
)</f>
        <v>Высокий</v>
      </c>
      <c r="W271" s="9">
        <v>23.0</v>
      </c>
      <c r="X271" s="9" t="str">
        <f t="array" ref="X271">LET(
    _xlpm.thresholds, XLOOKUP('2. Результаты'!$D271, Sections!$K$3:$K$23, Sections!$L$3:$N$23),
    XLOOKUP('2. Результаты'!$W271, _xlpm.thresholds, Sections!$L$2:$N$2, "Ниже базового", -1)
)</f>
        <v>Средний</v>
      </c>
    </row>
    <row r="272" ht="15.75" customHeight="1">
      <c r="A272" s="7">
        <v>5.1100276E8</v>
      </c>
      <c r="B272" s="6" t="s">
        <v>454</v>
      </c>
      <c r="C272" s="6" t="s">
        <v>489</v>
      </c>
      <c r="D272" s="9">
        <v>6.0</v>
      </c>
      <c r="E272" s="9">
        <v>136.0</v>
      </c>
      <c r="F272" s="9">
        <v>192.0</v>
      </c>
      <c r="G272" s="9">
        <v>3.0</v>
      </c>
      <c r="H272" s="9" t="s">
        <v>1465</v>
      </c>
      <c r="I272" s="9">
        <v>24.0</v>
      </c>
      <c r="J272" s="9" t="str">
        <f t="array" ref="J272">LET(
    _xlpm.thresholds, XLOOKUP('2. Результаты'!$D272, Sections!$F$27:$F$47, Sections!$G$27:$I$47),
    XLOOKUP('2. Результаты'!$I272, _xlpm.thresholds, Sections!$G$26:$I$26, "Ниже базового", -1)
)</f>
        <v>Средний</v>
      </c>
      <c r="K272" s="9">
        <v>16.0</v>
      </c>
      <c r="L272" s="9" t="str">
        <f t="array" ref="L272">LET(
    _xlpm.thresholds, XLOOKUP('2. Результаты'!$D272, Sections!$P$27:$P$47, Sections!$Q$27:$S$47),
    XLOOKUP('2. Результаты'!$K272, _xlpm.thresholds, Sections!$Q$26:$S$26, "Ниже базового", -1)
)</f>
        <v>Высокий</v>
      </c>
      <c r="M272" s="9">
        <v>11.0</v>
      </c>
      <c r="N272" s="9" t="str">
        <f t="array" ref="N272">LET(
    _xlpm.thresholds, XLOOKUP('2. Результаты'!$D272, Sections!$K$27:$K$47, Sections!$L$27:$N$47),
    XLOOKUP('2. Результаты'!$M272, _xlpm.thresholds, Sections!$L$26:$N$26, "Ниже базового", -1)
)</f>
        <v>Базовый</v>
      </c>
      <c r="O272" s="9">
        <v>16.0</v>
      </c>
      <c r="P272" s="9" t="str">
        <f t="array" ref="P272">LET(
    _xlpm.thresholds, XLOOKUP('2. Результаты'!$D272, Sections!$P$3:$P$23, Sections!$Q$3:$S$23),
    XLOOKUP('2. Результаты'!$O272, _xlpm.thresholds, Sections!$Q$2:$S$2, "Ниже базового", -1)
)</f>
        <v>Средний</v>
      </c>
      <c r="Q272" s="9">
        <v>14.0</v>
      </c>
      <c r="R272" s="9" t="str">
        <f t="array" ref="R272">LET(
    _xlpm.thresholds, XLOOKUP('2. Результаты'!$D272, Sections!$F$3:$F$23, Sections!$G$3:$I$23),
    XLOOKUP('2. Результаты'!$Q272, _xlpm.thresholds, Sections!$G$2:$I$2, "Ниже базового", -1)
)</f>
        <v>Средний</v>
      </c>
      <c r="S272" s="9">
        <v>23.0</v>
      </c>
      <c r="T272" s="9" t="str">
        <f t="array" ref="T272">LET(
    _xlpm.thresholds, XLOOKUP('2. Результаты'!$D272, Sections!$A$3:$A$23, Sections!$B$3:$D$23),
    XLOOKUP('2. Результаты'!$S272, _xlpm.thresholds, Sections!$B$2:$D$2, "Ниже базового", -1)
)</f>
        <v>Средний</v>
      </c>
      <c r="U272" s="9">
        <v>9.0</v>
      </c>
      <c r="V272" s="9" t="str">
        <f t="array" ref="V272">LET(
    _xlpm.thresholds, XLOOKUP('2. Результаты'!$D272, Sections!$A$27:$A$47, Sections!$B$27:$D$47),
    XLOOKUP('2. Результаты'!$U272, _xlpm.thresholds, Sections!$B$26:$D$26, "Ниже базового", -1)
)</f>
        <v>Средний</v>
      </c>
      <c r="W272" s="9">
        <v>23.0</v>
      </c>
      <c r="X272" s="9" t="str">
        <f t="array" ref="X272">LET(
    _xlpm.thresholds, XLOOKUP('2. Результаты'!$D272, Sections!$K$3:$K$23, Sections!$L$3:$N$23),
    XLOOKUP('2. Результаты'!$W272, _xlpm.thresholds, Sections!$L$2:$N$2, "Ниже базового", -1)
)</f>
        <v>Средний</v>
      </c>
    </row>
    <row r="273" ht="15.75" customHeight="1">
      <c r="A273" s="7">
        <v>5.11002939E8</v>
      </c>
      <c r="B273" s="6" t="s">
        <v>454</v>
      </c>
      <c r="C273" s="6" t="s">
        <v>490</v>
      </c>
      <c r="D273" s="9">
        <v>6.0</v>
      </c>
      <c r="E273" s="9">
        <v>177.0</v>
      </c>
      <c r="F273" s="9">
        <v>192.0</v>
      </c>
      <c r="G273" s="9">
        <v>4.0</v>
      </c>
      <c r="H273" s="9" t="s">
        <v>1466</v>
      </c>
      <c r="I273" s="9">
        <v>29.0</v>
      </c>
      <c r="J273" s="9" t="str">
        <f t="array" ref="J273">LET(
    _xlpm.thresholds, XLOOKUP('2. Результаты'!$D273, Sections!$F$27:$F$47, Sections!$G$27:$I$47),
    XLOOKUP('2. Результаты'!$I273, _xlpm.thresholds, Sections!$G$26:$I$26, "Ниже базового", -1)
)</f>
        <v>Высокий</v>
      </c>
      <c r="K273" s="9">
        <v>21.0</v>
      </c>
      <c r="L273" s="9" t="str">
        <f t="array" ref="L273">LET(
    _xlpm.thresholds, XLOOKUP('2. Результаты'!$D273, Sections!$P$27:$P$47, Sections!$Q$27:$S$47),
    XLOOKUP('2. Результаты'!$K273, _xlpm.thresholds, Sections!$Q$26:$S$26, "Ниже базового", -1)
)</f>
        <v>Высокий</v>
      </c>
      <c r="M273" s="9">
        <v>17.0</v>
      </c>
      <c r="N273" s="9" t="str">
        <f t="array" ref="N273">LET(
    _xlpm.thresholds, XLOOKUP('2. Результаты'!$D273, Sections!$K$27:$K$47, Sections!$L$27:$N$47),
    XLOOKUP('2. Результаты'!$M273, _xlpm.thresholds, Sections!$L$26:$N$26, "Ниже базового", -1)
)</f>
        <v>Высокий</v>
      </c>
      <c r="O273" s="9">
        <v>21.0</v>
      </c>
      <c r="P273" s="9" t="str">
        <f t="array" ref="P273">LET(
    _xlpm.thresholds, XLOOKUP('2. Результаты'!$D273, Sections!$P$3:$P$23, Sections!$Q$3:$S$23),
    XLOOKUP('2. Результаты'!$O273, _xlpm.thresholds, Sections!$Q$2:$S$2, "Ниже базового", -1)
)</f>
        <v>Высокий</v>
      </c>
      <c r="Q273" s="9">
        <v>20.0</v>
      </c>
      <c r="R273" s="9" t="str">
        <f t="array" ref="R273">LET(
    _xlpm.thresholds, XLOOKUP('2. Результаты'!$D273, Sections!$F$3:$F$23, Sections!$G$3:$I$23),
    XLOOKUP('2. Результаты'!$Q273, _xlpm.thresholds, Sections!$G$2:$I$2, "Ниже базового", -1)
)</f>
        <v>Высокий</v>
      </c>
      <c r="S273" s="9">
        <v>30.0</v>
      </c>
      <c r="T273" s="9" t="str">
        <f t="array" ref="T273">LET(
    _xlpm.thresholds, XLOOKUP('2. Результаты'!$D273, Sections!$A$3:$A$23, Sections!$B$3:$D$23),
    XLOOKUP('2. Результаты'!$S273, _xlpm.thresholds, Sections!$B$2:$D$2, "Ниже базового", -1)
)</f>
        <v>Высокий</v>
      </c>
      <c r="U273" s="9">
        <v>14.0</v>
      </c>
      <c r="V273" s="9" t="str">
        <f t="array" ref="V273">LET(
    _xlpm.thresholds, XLOOKUP('2. Результаты'!$D273, Sections!$A$27:$A$47, Sections!$B$27:$D$47),
    XLOOKUP('2. Результаты'!$U273, _xlpm.thresholds, Sections!$B$26:$D$26, "Ниже базового", -1)
)</f>
        <v>Высокий</v>
      </c>
      <c r="W273" s="9">
        <v>25.0</v>
      </c>
      <c r="X273" s="9" t="str">
        <f t="array" ref="X273">LET(
    _xlpm.thresholds, XLOOKUP('2. Результаты'!$D273, Sections!$K$3:$K$23, Sections!$L$3:$N$23),
    XLOOKUP('2. Результаты'!$W273, _xlpm.thresholds, Sections!$L$2:$N$2, "Ниже базового", -1)
)</f>
        <v>Высокий</v>
      </c>
    </row>
    <row r="274" ht="15.75" customHeight="1">
      <c r="A274" s="7">
        <v>5.11003001E8</v>
      </c>
      <c r="B274" s="6" t="s">
        <v>454</v>
      </c>
      <c r="C274" s="6" t="s">
        <v>491</v>
      </c>
      <c r="D274" s="9">
        <v>1.0</v>
      </c>
      <c r="E274" s="9">
        <v>141.0</v>
      </c>
      <c r="F274" s="9">
        <v>213.0</v>
      </c>
      <c r="G274" s="9">
        <v>1.0</v>
      </c>
      <c r="H274" s="9" t="s">
        <v>1468</v>
      </c>
      <c r="I274" s="9">
        <v>24.0</v>
      </c>
      <c r="J274" s="9" t="str">
        <f t="array" ref="J274">LET(
    _xlpm.thresholds, XLOOKUP('2. Результаты'!$D274, Sections!$F$27:$F$47, Sections!$G$27:$I$47),
    XLOOKUP('2. Результаты'!$I274, _xlpm.thresholds, Sections!$G$26:$I$26, "Ниже базового", -1)
)</f>
        <v>Средний</v>
      </c>
      <c r="K274" s="9">
        <v>19.0</v>
      </c>
      <c r="L274" s="9" t="str">
        <f t="array" ref="L274">LET(
    _xlpm.thresholds, XLOOKUP('2. Результаты'!$D274, Sections!$P$27:$P$47, Sections!$Q$27:$S$47),
    XLOOKUP('2. Результаты'!$K274, _xlpm.thresholds, Sections!$Q$26:$S$26, "Ниже базового", -1)
)</f>
        <v>Высокий</v>
      </c>
      <c r="M274" s="9">
        <v>11.0</v>
      </c>
      <c r="N274" s="9" t="str">
        <f t="array" ref="N274">LET(
    _xlpm.thresholds, XLOOKUP('2. Результаты'!$D274, Sections!$K$27:$K$47, Sections!$L$27:$N$47),
    XLOOKUP('2. Результаты'!$M274, _xlpm.thresholds, Sections!$L$26:$N$26, "Ниже базового", -1)
)</f>
        <v>Базовый</v>
      </c>
      <c r="O274" s="9">
        <v>18.0</v>
      </c>
      <c r="P274" s="9" t="str">
        <f t="array" ref="P274">LET(
    _xlpm.thresholds, XLOOKUP('2. Результаты'!$D274, Sections!$P$3:$P$23, Sections!$Q$3:$S$23),
    XLOOKUP('2. Результаты'!$O274, _xlpm.thresholds, Sections!$Q$2:$S$2, "Ниже базового", -1)
)</f>
        <v>Средний</v>
      </c>
      <c r="Q274" s="9">
        <v>19.0</v>
      </c>
      <c r="R274" s="9" t="str">
        <f t="array" ref="R274">LET(
    _xlpm.thresholds, XLOOKUP('2. Результаты'!$D274, Sections!$F$3:$F$23, Sections!$G$3:$I$23),
    XLOOKUP('2. Результаты'!$Q274, _xlpm.thresholds, Sections!$G$2:$I$2, "Ниже базового", -1)
)</f>
        <v>Средний</v>
      </c>
      <c r="S274" s="9">
        <v>39.0</v>
      </c>
      <c r="T274" s="9" t="str">
        <f t="array" ref="T274">LET(
    _xlpm.thresholds, XLOOKUP('2. Результаты'!$D274, Sections!$A$3:$A$23, Sections!$B$3:$D$23),
    XLOOKUP('2. Результаты'!$S274, _xlpm.thresholds, Sections!$B$2:$D$2, "Ниже базового", -1)
)</f>
        <v>Средний</v>
      </c>
      <c r="U274" s="9">
        <v>11.0</v>
      </c>
      <c r="V274" s="9" t="str">
        <f t="array" ref="V274">LET(
    _xlpm.thresholds, XLOOKUP('2. Результаты'!$D274, Sections!$A$27:$A$47, Sections!$B$27:$D$47),
    XLOOKUP('2. Результаты'!$U274, _xlpm.thresholds, Sections!$B$26:$D$26, "Ниже базового", -1)
)</f>
        <v>Средний</v>
      </c>
      <c r="W274" s="9">
        <v>0.0</v>
      </c>
      <c r="X274" s="9" t="str">
        <f t="array" ref="X274">LET(
    _xlpm.thresholds, XLOOKUP('2. Результаты'!$D274, Sections!$K$3:$K$23, Sections!$L$3:$N$23),
    XLOOKUP('2. Результаты'!$W274, _xlpm.thresholds, Sections!$L$2:$N$2, "Ниже базового", -1)
)</f>
        <v>Ниже базового</v>
      </c>
    </row>
    <row r="275" ht="15.75" customHeight="1">
      <c r="A275" s="7">
        <v>5.11002992E8</v>
      </c>
      <c r="B275" s="6" t="s">
        <v>454</v>
      </c>
      <c r="C275" s="6" t="s">
        <v>492</v>
      </c>
      <c r="D275" s="9">
        <v>6.0</v>
      </c>
      <c r="E275" s="9">
        <v>118.0</v>
      </c>
      <c r="F275" s="9">
        <v>192.0</v>
      </c>
      <c r="G275" s="9">
        <v>2.0</v>
      </c>
      <c r="H275" s="9" t="s">
        <v>1467</v>
      </c>
      <c r="I275" s="9">
        <v>16.0</v>
      </c>
      <c r="J275" s="9" t="str">
        <f t="array" ref="J275">LET(
    _xlpm.thresholds, XLOOKUP('2. Результаты'!$D275, Sections!$F$27:$F$47, Sections!$G$27:$I$47),
    XLOOKUP('2. Результаты'!$I275, _xlpm.thresholds, Sections!$G$26:$I$26, "Ниже базового", -1)
)</f>
        <v>Базовый</v>
      </c>
      <c r="K275" s="9">
        <v>15.0</v>
      </c>
      <c r="L275" s="9" t="str">
        <f t="array" ref="L275">LET(
    _xlpm.thresholds, XLOOKUP('2. Результаты'!$D275, Sections!$P$27:$P$47, Sections!$Q$27:$S$47),
    XLOOKUP('2. Результаты'!$K275, _xlpm.thresholds, Sections!$Q$26:$S$26, "Ниже базового", -1)
)</f>
        <v>Средний</v>
      </c>
      <c r="M275" s="9">
        <v>12.0</v>
      </c>
      <c r="N275" s="9" t="str">
        <f t="array" ref="N275">LET(
    _xlpm.thresholds, XLOOKUP('2. Результаты'!$D275, Sections!$K$27:$K$47, Sections!$L$27:$N$47),
    XLOOKUP('2. Результаты'!$M275, _xlpm.thresholds, Sections!$L$26:$N$26, "Ниже базового", -1)
)</f>
        <v>Базовый</v>
      </c>
      <c r="O275" s="9">
        <v>18.0</v>
      </c>
      <c r="P275" s="9" t="str">
        <f t="array" ref="P275">LET(
    _xlpm.thresholds, XLOOKUP('2. Результаты'!$D275, Sections!$P$3:$P$23, Sections!$Q$3:$S$23),
    XLOOKUP('2. Результаты'!$O275, _xlpm.thresholds, Sections!$Q$2:$S$2, "Ниже базового", -1)
)</f>
        <v>Средний</v>
      </c>
      <c r="Q275" s="9">
        <v>11.0</v>
      </c>
      <c r="R275" s="9" t="str">
        <f t="array" ref="R275">LET(
    _xlpm.thresholds, XLOOKUP('2. Результаты'!$D275, Sections!$F$3:$F$23, Sections!$G$3:$I$23),
    XLOOKUP('2. Результаты'!$Q275, _xlpm.thresholds, Sections!$G$2:$I$2, "Ниже базового", -1)
)</f>
        <v>Базовый</v>
      </c>
      <c r="S275" s="9">
        <v>18.0</v>
      </c>
      <c r="T275" s="9" t="str">
        <f t="array" ref="T275">LET(
    _xlpm.thresholds, XLOOKUP('2. Результаты'!$D275, Sections!$A$3:$A$23, Sections!$B$3:$D$23),
    XLOOKUP('2. Результаты'!$S275, _xlpm.thresholds, Sections!$B$2:$D$2, "Ниже базового", -1)
)</f>
        <v>Базовый</v>
      </c>
      <c r="U275" s="9">
        <v>14.0</v>
      </c>
      <c r="V275" s="9" t="str">
        <f t="array" ref="V275">LET(
    _xlpm.thresholds, XLOOKUP('2. Результаты'!$D275, Sections!$A$27:$A$47, Sections!$B$27:$D$47),
    XLOOKUP('2. Результаты'!$U275, _xlpm.thresholds, Sections!$B$26:$D$26, "Ниже базового", -1)
)</f>
        <v>Высокий</v>
      </c>
      <c r="W275" s="9">
        <v>14.0</v>
      </c>
      <c r="X275" s="9" t="str">
        <f t="array" ref="X275">LET(
    _xlpm.thresholds, XLOOKUP('2. Результаты'!$D275, Sections!$K$3:$K$23, Sections!$L$3:$N$23),
    XLOOKUP('2. Результаты'!$W275, _xlpm.thresholds, Sections!$L$2:$N$2, "Ниже базового", -1)
)</f>
        <v>Базовый</v>
      </c>
    </row>
    <row r="276" ht="15.75" customHeight="1">
      <c r="A276" s="7">
        <v>5.11002897E8</v>
      </c>
      <c r="B276" s="6" t="s">
        <v>454</v>
      </c>
      <c r="C276" s="6" t="s">
        <v>493</v>
      </c>
      <c r="D276" s="9">
        <v>4.0</v>
      </c>
      <c r="E276" s="9">
        <v>99.0</v>
      </c>
      <c r="F276" s="9">
        <v>166.0</v>
      </c>
      <c r="G276" s="9">
        <v>2.0</v>
      </c>
      <c r="H276" s="9" t="s">
        <v>1467</v>
      </c>
      <c r="I276" s="9">
        <v>14.0</v>
      </c>
      <c r="J276" s="9" t="str">
        <f t="array" ref="J276">LET(
    _xlpm.thresholds, XLOOKUP('2. Результаты'!$D276, Sections!$F$27:$F$47, Sections!$G$27:$I$47),
    XLOOKUP('2. Результаты'!$I276, _xlpm.thresholds, Sections!$G$26:$I$26, "Ниже базового", -1)
)</f>
        <v>Базовый</v>
      </c>
      <c r="K276" s="9">
        <v>17.0</v>
      </c>
      <c r="L276" s="9" t="str">
        <f t="array" ref="L276">LET(
    _xlpm.thresholds, XLOOKUP('2. Результаты'!$D276, Sections!$P$27:$P$47, Sections!$Q$27:$S$47),
    XLOOKUP('2. Результаты'!$K276, _xlpm.thresholds, Sections!$Q$26:$S$26, "Ниже базового", -1)
)</f>
        <v>Высокий</v>
      </c>
      <c r="M276" s="9">
        <v>11.0</v>
      </c>
      <c r="N276" s="9" t="str">
        <f t="array" ref="N276">LET(
    _xlpm.thresholds, XLOOKUP('2. Результаты'!$D276, Sections!$K$27:$K$47, Sections!$L$27:$N$47),
    XLOOKUP('2. Результаты'!$M276, _xlpm.thresholds, Sections!$L$26:$N$26, "Ниже базового", -1)
)</f>
        <v>Средний</v>
      </c>
      <c r="O276" s="9">
        <v>17.0</v>
      </c>
      <c r="P276" s="9" t="str">
        <f t="array" ref="P276">LET(
    _xlpm.thresholds, XLOOKUP('2. Результаты'!$D276, Sections!$P$3:$P$23, Sections!$Q$3:$S$23),
    XLOOKUP('2. Результаты'!$O276, _xlpm.thresholds, Sections!$Q$2:$S$2, "Ниже базового", -1)
)</f>
        <v>Средний</v>
      </c>
      <c r="Q276" s="9">
        <v>11.0</v>
      </c>
      <c r="R276" s="9" t="str">
        <f t="array" ref="R276">LET(
    _xlpm.thresholds, XLOOKUP('2. Результаты'!$D276, Sections!$F$3:$F$23, Sections!$G$3:$I$23),
    XLOOKUP('2. Результаты'!$Q276, _xlpm.thresholds, Sections!$G$2:$I$2, "Ниже базового", -1)
)</f>
        <v>Базовый</v>
      </c>
      <c r="S276" s="9">
        <v>14.0</v>
      </c>
      <c r="T276" s="9" t="str">
        <f t="array" ref="T276">LET(
    _xlpm.thresholds, XLOOKUP('2. Результаты'!$D276, Sections!$A$3:$A$23, Sections!$B$3:$D$23),
    XLOOKUP('2. Результаты'!$S276, _xlpm.thresholds, Sections!$B$2:$D$2, "Ниже базового", -1)
)</f>
        <v>Базовый</v>
      </c>
      <c r="U276" s="9">
        <v>0.0</v>
      </c>
      <c r="V276" s="9" t="str">
        <f t="array" ref="V276">LET(
    _xlpm.thresholds, XLOOKUP('2. Результаты'!$D276, Sections!$A$27:$A$47, Sections!$B$27:$D$47),
    XLOOKUP('2. Результаты'!$U276, _xlpm.thresholds, Sections!$B$26:$D$26, "Ниже базового", -1)
)</f>
        <v>Базовый</v>
      </c>
      <c r="W276" s="9">
        <v>15.0</v>
      </c>
      <c r="X276" s="9" t="str">
        <f t="array" ref="X276">LET(
    _xlpm.thresholds, XLOOKUP('2. Результаты'!$D276, Sections!$K$3:$K$23, Sections!$L$3:$N$23),
    XLOOKUP('2. Результаты'!$W276, _xlpm.thresholds, Sections!$L$2:$N$2, "Ниже базового", -1)
)</f>
        <v>Базовый</v>
      </c>
    </row>
    <row r="277" ht="15.75" customHeight="1">
      <c r="A277" s="7">
        <v>5.11002921E8</v>
      </c>
      <c r="B277" s="6" t="s">
        <v>454</v>
      </c>
      <c r="C277" s="6" t="s">
        <v>494</v>
      </c>
      <c r="D277" s="9">
        <v>6.0</v>
      </c>
      <c r="E277" s="9">
        <v>96.0</v>
      </c>
      <c r="F277" s="9">
        <v>192.0</v>
      </c>
      <c r="G277" s="9">
        <v>1.0</v>
      </c>
      <c r="H277" s="9" t="s">
        <v>1468</v>
      </c>
      <c r="I277" s="9">
        <v>16.0</v>
      </c>
      <c r="J277" s="9" t="str">
        <f t="array" ref="J277">LET(
    _xlpm.thresholds, XLOOKUP('2. Результаты'!$D277, Sections!$F$27:$F$47, Sections!$G$27:$I$47),
    XLOOKUP('2. Результаты'!$I277, _xlpm.thresholds, Sections!$G$26:$I$26, "Ниже базового", -1)
)</f>
        <v>Базовый</v>
      </c>
      <c r="K277" s="9">
        <v>16.0</v>
      </c>
      <c r="L277" s="9" t="str">
        <f t="array" ref="L277">LET(
    _xlpm.thresholds, XLOOKUP('2. Результаты'!$D277, Sections!$P$27:$P$47, Sections!$Q$27:$S$47),
    XLOOKUP('2. Результаты'!$K277, _xlpm.thresholds, Sections!$Q$26:$S$26, "Ниже базового", -1)
)</f>
        <v>Высокий</v>
      </c>
      <c r="M277" s="9">
        <v>0.0</v>
      </c>
      <c r="N277" s="9" t="str">
        <f t="array" ref="N277">LET(
    _xlpm.thresholds, XLOOKUP('2. Результаты'!$D277, Sections!$K$27:$K$47, Sections!$L$27:$N$47),
    XLOOKUP('2. Результаты'!$M277, _xlpm.thresholds, Sections!$L$26:$N$26, "Ниже базового", -1)
)</f>
        <v>Ниже базового</v>
      </c>
      <c r="O277" s="9">
        <v>14.0</v>
      </c>
      <c r="P277" s="9" t="str">
        <f t="array" ref="P277">LET(
    _xlpm.thresholds, XLOOKUP('2. Результаты'!$D277, Sections!$P$3:$P$23, Sections!$Q$3:$S$23),
    XLOOKUP('2. Результаты'!$O277, _xlpm.thresholds, Sections!$Q$2:$S$2, "Ниже базового", -1)
)</f>
        <v>Базовый</v>
      </c>
      <c r="Q277" s="9">
        <v>13.0</v>
      </c>
      <c r="R277" s="9" t="str">
        <f t="array" ref="R277">LET(
    _xlpm.thresholds, XLOOKUP('2. Результаты'!$D277, Sections!$F$3:$F$23, Sections!$G$3:$I$23),
    XLOOKUP('2. Результаты'!$Q277, _xlpm.thresholds, Sections!$G$2:$I$2, "Ниже базового", -1)
)</f>
        <v>Средний</v>
      </c>
      <c r="S277" s="9">
        <v>17.0</v>
      </c>
      <c r="T277" s="9" t="str">
        <f t="array" ref="T277">LET(
    _xlpm.thresholds, XLOOKUP('2. Результаты'!$D277, Sections!$A$3:$A$23, Sections!$B$3:$D$23),
    XLOOKUP('2. Результаты'!$S277, _xlpm.thresholds, Sections!$B$2:$D$2, "Ниже базового", -1)
)</f>
        <v>Базовый</v>
      </c>
      <c r="U277" s="9">
        <v>8.0</v>
      </c>
      <c r="V277" s="9" t="str">
        <f t="array" ref="V277">LET(
    _xlpm.thresholds, XLOOKUP('2. Результаты'!$D277, Sections!$A$27:$A$47, Sections!$B$27:$D$47),
    XLOOKUP('2. Результаты'!$U277, _xlpm.thresholds, Sections!$B$26:$D$26, "Ниже базового", -1)
)</f>
        <v>Средний</v>
      </c>
      <c r="W277" s="9">
        <v>12.0</v>
      </c>
      <c r="X277" s="9" t="str">
        <f t="array" ref="X277">LET(
    _xlpm.thresholds, XLOOKUP('2. Результаты'!$D277, Sections!$K$3:$K$23, Sections!$L$3:$N$23),
    XLOOKUP('2. Результаты'!$W277, _xlpm.thresholds, Sections!$L$2:$N$2, "Ниже базового", -1)
)</f>
        <v>Базовый</v>
      </c>
    </row>
    <row r="278" ht="15.75" customHeight="1">
      <c r="A278" s="7">
        <v>5.11003033E8</v>
      </c>
      <c r="B278" s="6" t="s">
        <v>454</v>
      </c>
      <c r="C278" s="6" t="s">
        <v>495</v>
      </c>
      <c r="D278" s="9">
        <v>2.0</v>
      </c>
      <c r="E278" s="9">
        <v>119.0</v>
      </c>
      <c r="F278" s="9">
        <v>197.0</v>
      </c>
      <c r="G278" s="9">
        <v>1.0</v>
      </c>
      <c r="H278" s="9" t="s">
        <v>1468</v>
      </c>
      <c r="I278" s="9">
        <v>0.0</v>
      </c>
      <c r="J278" s="9" t="str">
        <f t="array" ref="J278">LET(
    _xlpm.thresholds, XLOOKUP('2. Результаты'!$D278, Sections!$F$27:$F$47, Sections!$G$27:$I$47),
    XLOOKUP('2. Результаты'!$I278, _xlpm.thresholds, Sections!$G$26:$I$26, "Ниже базового", -1)
)</f>
        <v>Ниже базового</v>
      </c>
      <c r="K278" s="9">
        <v>13.0</v>
      </c>
      <c r="L278" s="9" t="str">
        <f t="array" ref="L278">LET(
    _xlpm.thresholds, XLOOKUP('2. Результаты'!$D278, Sections!$P$27:$P$47, Sections!$Q$27:$S$47),
    XLOOKUP('2. Результаты'!$K278, _xlpm.thresholds, Sections!$Q$26:$S$26, "Ниже базового", -1)
)</f>
        <v>Средний</v>
      </c>
      <c r="M278" s="9">
        <v>14.0</v>
      </c>
      <c r="N278" s="9" t="str">
        <f t="array" ref="N278">LET(
    _xlpm.thresholds, XLOOKUP('2. Результаты'!$D278, Sections!$K$27:$K$47, Sections!$L$27:$N$47),
    XLOOKUP('2. Результаты'!$M278, _xlpm.thresholds, Sections!$L$26:$N$26, "Ниже базового", -1)
)</f>
        <v>Средний</v>
      </c>
      <c r="O278" s="9">
        <v>21.0</v>
      </c>
      <c r="P278" s="9" t="str">
        <f t="array" ref="P278">LET(
    _xlpm.thresholds, XLOOKUP('2. Результаты'!$D278, Sections!$P$3:$P$23, Sections!$Q$3:$S$23),
    XLOOKUP('2. Результаты'!$O278, _xlpm.thresholds, Sections!$Q$2:$S$2, "Ниже базового", -1)
)</f>
        <v>Высокий</v>
      </c>
      <c r="Q278" s="9">
        <v>17.0</v>
      </c>
      <c r="R278" s="9" t="str">
        <f t="array" ref="R278">LET(
    _xlpm.thresholds, XLOOKUP('2. Результаты'!$D278, Sections!$F$3:$F$23, Sections!$G$3:$I$23),
    XLOOKUP('2. Результаты'!$Q278, _xlpm.thresholds, Sections!$G$2:$I$2, "Ниже базового", -1)
)</f>
        <v>Средний</v>
      </c>
      <c r="S278" s="9">
        <v>21.0</v>
      </c>
      <c r="T278" s="9" t="str">
        <f t="array" ref="T278">LET(
    _xlpm.thresholds, XLOOKUP('2. Результаты'!$D278, Sections!$A$3:$A$23, Sections!$B$3:$D$23),
    XLOOKUP('2. Результаты'!$S278, _xlpm.thresholds, Sections!$B$2:$D$2, "Ниже базового", -1)
)</f>
        <v>Базовый</v>
      </c>
      <c r="U278" s="9">
        <v>11.0</v>
      </c>
      <c r="V278" s="9" t="str">
        <f t="array" ref="V278">LET(
    _xlpm.thresholds, XLOOKUP('2. Результаты'!$D278, Sections!$A$27:$A$47, Sections!$B$27:$D$47),
    XLOOKUP('2. Результаты'!$U278, _xlpm.thresholds, Sections!$B$26:$D$26, "Ниже базового", -1)
)</f>
        <v>Средний</v>
      </c>
      <c r="W278" s="9">
        <v>22.0</v>
      </c>
      <c r="X278" s="9" t="str">
        <f t="array" ref="X278">LET(
    _xlpm.thresholds, XLOOKUP('2. Результаты'!$D278, Sections!$K$3:$K$23, Sections!$L$3:$N$23),
    XLOOKUP('2. Результаты'!$W278, _xlpm.thresholds, Sections!$L$2:$N$2, "Ниже базового", -1)
)</f>
        <v>Средний</v>
      </c>
    </row>
    <row r="279" ht="15.75" customHeight="1">
      <c r="A279" s="7">
        <v>5.11002664E8</v>
      </c>
      <c r="B279" s="6" t="s">
        <v>454</v>
      </c>
      <c r="C279" s="6" t="s">
        <v>496</v>
      </c>
      <c r="D279" s="9">
        <v>2.0</v>
      </c>
      <c r="E279" s="9">
        <v>150.0</v>
      </c>
      <c r="F279" s="9">
        <v>197.0</v>
      </c>
      <c r="G279" s="9">
        <v>3.0</v>
      </c>
      <c r="H279" s="9" t="s">
        <v>1465</v>
      </c>
      <c r="I279" s="9">
        <v>22.0</v>
      </c>
      <c r="J279" s="9" t="str">
        <f t="array" ref="J279">LET(
    _xlpm.thresholds, XLOOKUP('2. Результаты'!$D279, Sections!$F$27:$F$47, Sections!$G$27:$I$47),
    XLOOKUP('2. Результаты'!$I279, _xlpm.thresholds, Sections!$G$26:$I$26, "Ниже базового", -1)
)</f>
        <v>Средний</v>
      </c>
      <c r="K279" s="9">
        <v>18.0</v>
      </c>
      <c r="L279" s="9" t="str">
        <f t="array" ref="L279">LET(
    _xlpm.thresholds, XLOOKUP('2. Результаты'!$D279, Sections!$P$27:$P$47, Sections!$Q$27:$S$47),
    XLOOKUP('2. Результаты'!$K279, _xlpm.thresholds, Sections!$Q$26:$S$26, "Ниже базового", -1)
)</f>
        <v>Высокий</v>
      </c>
      <c r="M279" s="9">
        <v>12.0</v>
      </c>
      <c r="N279" s="9" t="str">
        <f t="array" ref="N279">LET(
    _xlpm.thresholds, XLOOKUP('2. Результаты'!$D279, Sections!$K$27:$K$47, Sections!$L$27:$N$47),
    XLOOKUP('2. Результаты'!$M279, _xlpm.thresholds, Sections!$L$26:$N$26, "Ниже базового", -1)
)</f>
        <v>Базовый</v>
      </c>
      <c r="O279" s="9">
        <v>18.0</v>
      </c>
      <c r="P279" s="9" t="str">
        <f t="array" ref="P279">LET(
    _xlpm.thresholds, XLOOKUP('2. Результаты'!$D279, Sections!$P$3:$P$23, Sections!$Q$3:$S$23),
    XLOOKUP('2. Результаты'!$O279, _xlpm.thresholds, Sections!$Q$2:$S$2, "Ниже базового", -1)
)</f>
        <v>Средний</v>
      </c>
      <c r="Q279" s="9">
        <v>14.0</v>
      </c>
      <c r="R279" s="9" t="str">
        <f t="array" ref="R279">LET(
    _xlpm.thresholds, XLOOKUP('2. Результаты'!$D279, Sections!$F$3:$F$23, Sections!$G$3:$I$23),
    XLOOKUP('2. Результаты'!$Q279, _xlpm.thresholds, Sections!$G$2:$I$2, "Ниже базового", -1)
)</f>
        <v>Средний</v>
      </c>
      <c r="S279" s="9">
        <v>30.0</v>
      </c>
      <c r="T279" s="9" t="str">
        <f t="array" ref="T279">LET(
    _xlpm.thresholds, XLOOKUP('2. Результаты'!$D279, Sections!$A$3:$A$23, Sections!$B$3:$D$23),
    XLOOKUP('2. Результаты'!$S279, _xlpm.thresholds, Sections!$B$2:$D$2, "Ниже базового", -1)
)</f>
        <v>Средний</v>
      </c>
      <c r="U279" s="9">
        <v>13.0</v>
      </c>
      <c r="V279" s="9" t="str">
        <f t="array" ref="V279">LET(
    _xlpm.thresholds, XLOOKUP('2. Результаты'!$D279, Sections!$A$27:$A$47, Sections!$B$27:$D$47),
    XLOOKUP('2. Результаты'!$U279, _xlpm.thresholds, Sections!$B$26:$D$26, "Ниже базового", -1)
)</f>
        <v>Высокий</v>
      </c>
      <c r="W279" s="9">
        <v>23.0</v>
      </c>
      <c r="X279" s="9" t="str">
        <f t="array" ref="X279">LET(
    _xlpm.thresholds, XLOOKUP('2. Результаты'!$D279, Sections!$K$3:$K$23, Sections!$L$3:$N$23),
    XLOOKUP('2. Результаты'!$W279, _xlpm.thresholds, Sections!$L$2:$N$2, "Ниже базового", -1)
)</f>
        <v>Средний</v>
      </c>
    </row>
    <row r="280" ht="15.75" customHeight="1">
      <c r="A280" s="7">
        <v>5.11003072E8</v>
      </c>
      <c r="B280" s="6" t="s">
        <v>454</v>
      </c>
      <c r="C280" s="6" t="s">
        <v>497</v>
      </c>
      <c r="D280" s="9">
        <v>1.0</v>
      </c>
      <c r="E280" s="9">
        <v>167.0</v>
      </c>
      <c r="F280" s="9">
        <v>213.0</v>
      </c>
      <c r="G280" s="9">
        <v>3.0</v>
      </c>
      <c r="H280" s="9" t="s">
        <v>1465</v>
      </c>
      <c r="I280" s="9">
        <v>23.0</v>
      </c>
      <c r="J280" s="9" t="str">
        <f t="array" ref="J280">LET(
    _xlpm.thresholds, XLOOKUP('2. Результаты'!$D280, Sections!$F$27:$F$47, Sections!$G$27:$I$47),
    XLOOKUP('2. Результаты'!$I280, _xlpm.thresholds, Sections!$G$26:$I$26, "Ниже базового", -1)
)</f>
        <v>Средний</v>
      </c>
      <c r="K280" s="9">
        <v>18.0</v>
      </c>
      <c r="L280" s="9" t="str">
        <f t="array" ref="L280">LET(
    _xlpm.thresholds, XLOOKUP('2. Результаты'!$D280, Sections!$P$27:$P$47, Sections!$Q$27:$S$47),
    XLOOKUP('2. Результаты'!$K280, _xlpm.thresholds, Sections!$Q$26:$S$26, "Ниже базового", -1)
)</f>
        <v>Высокий</v>
      </c>
      <c r="M280" s="9">
        <v>14.0</v>
      </c>
      <c r="N280" s="9" t="str">
        <f t="array" ref="N280">LET(
    _xlpm.thresholds, XLOOKUP('2. Результаты'!$D280, Sections!$K$27:$K$47, Sections!$L$27:$N$47),
    XLOOKUP('2. Результаты'!$M280, _xlpm.thresholds, Sections!$L$26:$N$26, "Ниже базового", -1)
)</f>
        <v>Средний</v>
      </c>
      <c r="O280" s="9">
        <v>20.0</v>
      </c>
      <c r="P280" s="9" t="str">
        <f t="array" ref="P280">LET(
    _xlpm.thresholds, XLOOKUP('2. Результаты'!$D280, Sections!$P$3:$P$23, Sections!$Q$3:$S$23),
    XLOOKUP('2. Результаты'!$O280, _xlpm.thresholds, Sections!$Q$2:$S$2, "Ниже базового", -1)
)</f>
        <v>Высокий</v>
      </c>
      <c r="Q280" s="9">
        <v>20.0</v>
      </c>
      <c r="R280" s="9" t="str">
        <f t="array" ref="R280">LET(
    _xlpm.thresholds, XLOOKUP('2. Результаты'!$D280, Sections!$F$3:$F$23, Sections!$G$3:$I$23),
    XLOOKUP('2. Результаты'!$Q280, _xlpm.thresholds, Sections!$G$2:$I$2, "Ниже базового", -1)
)</f>
        <v>Средний</v>
      </c>
      <c r="S280" s="9">
        <v>36.0</v>
      </c>
      <c r="T280" s="9" t="str">
        <f t="array" ref="T280">LET(
    _xlpm.thresholds, XLOOKUP('2. Результаты'!$D280, Sections!$A$3:$A$23, Sections!$B$3:$D$23),
    XLOOKUP('2. Результаты'!$S280, _xlpm.thresholds, Sections!$B$2:$D$2, "Ниже базового", -1)
)</f>
        <v>Средний</v>
      </c>
      <c r="U280" s="9">
        <v>14.0</v>
      </c>
      <c r="V280" s="9" t="str">
        <f t="array" ref="V280">LET(
    _xlpm.thresholds, XLOOKUP('2. Результаты'!$D280, Sections!$A$27:$A$47, Sections!$B$27:$D$47),
    XLOOKUP('2. Результаты'!$U280, _xlpm.thresholds, Sections!$B$26:$D$26, "Ниже базового", -1)
)</f>
        <v>Высокий</v>
      </c>
      <c r="W280" s="9">
        <v>22.0</v>
      </c>
      <c r="X280" s="9" t="str">
        <f t="array" ref="X280">LET(
    _xlpm.thresholds, XLOOKUP('2. Результаты'!$D280, Sections!$K$3:$K$23, Sections!$L$3:$N$23),
    XLOOKUP('2. Результаты'!$W280, _xlpm.thresholds, Sections!$L$2:$N$2, "Ниже базового", -1)
)</f>
        <v>Средний</v>
      </c>
    </row>
    <row r="281" ht="15.75" customHeight="1">
      <c r="A281" s="7">
        <v>5.11003185E8</v>
      </c>
      <c r="B281" s="6" t="s">
        <v>454</v>
      </c>
      <c r="C281" s="6" t="s">
        <v>498</v>
      </c>
      <c r="D281" s="9">
        <v>1.0</v>
      </c>
      <c r="E281" s="9">
        <v>152.0</v>
      </c>
      <c r="F281" s="9">
        <v>213.0</v>
      </c>
      <c r="G281" s="9">
        <v>3.0</v>
      </c>
      <c r="H281" s="9" t="s">
        <v>1465</v>
      </c>
      <c r="I281" s="9">
        <v>22.0</v>
      </c>
      <c r="J281" s="9" t="str">
        <f t="array" ref="J281">LET(
    _xlpm.thresholds, XLOOKUP('2. Результаты'!$D281, Sections!$F$27:$F$47, Sections!$G$27:$I$47),
    XLOOKUP('2. Результаты'!$I281, _xlpm.thresholds, Sections!$G$26:$I$26, "Ниже базового", -1)
)</f>
        <v>Средний</v>
      </c>
      <c r="K281" s="9">
        <v>17.0</v>
      </c>
      <c r="L281" s="9" t="str">
        <f t="array" ref="L281">LET(
    _xlpm.thresholds, XLOOKUP('2. Результаты'!$D281, Sections!$P$27:$P$47, Sections!$Q$27:$S$47),
    XLOOKUP('2. Результаты'!$K281, _xlpm.thresholds, Sections!$Q$26:$S$26, "Ниже базового", -1)
)</f>
        <v>Высокий</v>
      </c>
      <c r="M281" s="9">
        <v>12.0</v>
      </c>
      <c r="N281" s="9" t="str">
        <f t="array" ref="N281">LET(
    _xlpm.thresholds, XLOOKUP('2. Результаты'!$D281, Sections!$K$27:$K$47, Sections!$L$27:$N$47),
    XLOOKUP('2. Результаты'!$M281, _xlpm.thresholds, Sections!$L$26:$N$26, "Ниже базового", -1)
)</f>
        <v>Базовый</v>
      </c>
      <c r="O281" s="9">
        <v>18.0</v>
      </c>
      <c r="P281" s="9" t="str">
        <f t="array" ref="P281">LET(
    _xlpm.thresholds, XLOOKUP('2. Результаты'!$D281, Sections!$P$3:$P$23, Sections!$Q$3:$S$23),
    XLOOKUP('2. Результаты'!$O281, _xlpm.thresholds, Sections!$Q$2:$S$2, "Ниже базового", -1)
)</f>
        <v>Средний</v>
      </c>
      <c r="Q281" s="9">
        <v>18.0</v>
      </c>
      <c r="R281" s="9" t="str">
        <f t="array" ref="R281">LET(
    _xlpm.thresholds, XLOOKUP('2. Результаты'!$D281, Sections!$F$3:$F$23, Sections!$G$3:$I$23),
    XLOOKUP('2. Результаты'!$Q281, _xlpm.thresholds, Sections!$G$2:$I$2, "Ниже базового", -1)
)</f>
        <v>Средний</v>
      </c>
      <c r="S281" s="9">
        <v>31.0</v>
      </c>
      <c r="T281" s="9" t="str">
        <f t="array" ref="T281">LET(
    _xlpm.thresholds, XLOOKUP('2. Результаты'!$D281, Sections!$A$3:$A$23, Sections!$B$3:$D$23),
    XLOOKUP('2. Результаты'!$S281, _xlpm.thresholds, Sections!$B$2:$D$2, "Ниже базового", -1)
)</f>
        <v>Средний</v>
      </c>
      <c r="U281" s="9">
        <v>11.0</v>
      </c>
      <c r="V281" s="9" t="str">
        <f t="array" ref="V281">LET(
    _xlpm.thresholds, XLOOKUP('2. Результаты'!$D281, Sections!$A$27:$A$47, Sections!$B$27:$D$47),
    XLOOKUP('2. Результаты'!$U281, _xlpm.thresholds, Sections!$B$26:$D$26, "Ниже базового", -1)
)</f>
        <v>Средний</v>
      </c>
      <c r="W281" s="9">
        <v>23.0</v>
      </c>
      <c r="X281" s="9" t="str">
        <f t="array" ref="X281">LET(
    _xlpm.thresholds, XLOOKUP('2. Результаты'!$D281, Sections!$K$3:$K$23, Sections!$L$3:$N$23),
    XLOOKUP('2. Результаты'!$W281, _xlpm.thresholds, Sections!$L$2:$N$2, "Ниже базового", -1)
)</f>
        <v>Средний</v>
      </c>
    </row>
    <row r="282" ht="15.75" customHeight="1">
      <c r="A282" s="7">
        <v>5.12027277E8</v>
      </c>
      <c r="B282" s="6" t="s">
        <v>499</v>
      </c>
      <c r="C282" s="6" t="s">
        <v>500</v>
      </c>
      <c r="D282" s="9">
        <v>1.0</v>
      </c>
      <c r="E282" s="9">
        <v>174.0</v>
      </c>
      <c r="F282" s="9">
        <v>213.0</v>
      </c>
      <c r="G282" s="9">
        <v>4.0</v>
      </c>
      <c r="H282" s="9" t="s">
        <v>1466</v>
      </c>
      <c r="I282" s="9">
        <v>27.0</v>
      </c>
      <c r="J282" s="9" t="str">
        <f t="array" ref="J282">LET(
    _xlpm.thresholds, XLOOKUP('2. Результаты'!$D282, Sections!$F$27:$F$47, Sections!$G$27:$I$47),
    XLOOKUP('2. Результаты'!$I282, _xlpm.thresholds, Sections!$G$26:$I$26, "Ниже базового", -1)
)</f>
        <v>Высокий</v>
      </c>
      <c r="K282" s="9">
        <v>16.0</v>
      </c>
      <c r="L282" s="9" t="str">
        <f t="array" ref="L282">LET(
    _xlpm.thresholds, XLOOKUP('2. Результаты'!$D282, Sections!$P$27:$P$47, Sections!$Q$27:$S$47),
    XLOOKUP('2. Результаты'!$K282, _xlpm.thresholds, Sections!$Q$26:$S$26, "Ниже базового", -1)
)</f>
        <v>Высокий</v>
      </c>
      <c r="M282" s="9">
        <v>12.0</v>
      </c>
      <c r="N282" s="9" t="str">
        <f t="array" ref="N282">LET(
    _xlpm.thresholds, XLOOKUP('2. Результаты'!$D282, Sections!$K$27:$K$47, Sections!$L$27:$N$47),
    XLOOKUP('2. Результаты'!$M282, _xlpm.thresholds, Sections!$L$26:$N$26, "Ниже базового", -1)
)</f>
        <v>Базовый</v>
      </c>
      <c r="O282" s="9">
        <v>20.0</v>
      </c>
      <c r="P282" s="9" t="str">
        <f t="array" ref="P282">LET(
    _xlpm.thresholds, XLOOKUP('2. Результаты'!$D282, Sections!$P$3:$P$23, Sections!$Q$3:$S$23),
    XLOOKUP('2. Результаты'!$O282, _xlpm.thresholds, Sections!$Q$2:$S$2, "Ниже базового", -1)
)</f>
        <v>Высокий</v>
      </c>
      <c r="Q282" s="9">
        <v>18.0</v>
      </c>
      <c r="R282" s="9" t="str">
        <f t="array" ref="R282">LET(
    _xlpm.thresholds, XLOOKUP('2. Результаты'!$D282, Sections!$F$3:$F$23, Sections!$G$3:$I$23),
    XLOOKUP('2. Результаты'!$Q282, _xlpm.thresholds, Sections!$G$2:$I$2, "Ниже базового", -1)
)</f>
        <v>Средний</v>
      </c>
      <c r="S282" s="9">
        <v>45.0</v>
      </c>
      <c r="T282" s="9" t="str">
        <f t="array" ref="T282">LET(
    _xlpm.thresholds, XLOOKUP('2. Результаты'!$D282, Sections!$A$3:$A$23, Sections!$B$3:$D$23),
    XLOOKUP('2. Результаты'!$S282, _xlpm.thresholds, Sections!$B$2:$D$2, "Ниже базового", -1)
)</f>
        <v>Высокий</v>
      </c>
      <c r="U282" s="9">
        <v>12.0</v>
      </c>
      <c r="V282" s="9" t="str">
        <f t="array" ref="V282">LET(
    _xlpm.thresholds, XLOOKUP('2. Результаты'!$D282, Sections!$A$27:$A$47, Sections!$B$27:$D$47),
    XLOOKUP('2. Результаты'!$U282, _xlpm.thresholds, Sections!$B$26:$D$26, "Ниже базового", -1)
)</f>
        <v>Высокий</v>
      </c>
      <c r="W282" s="9">
        <v>24.0</v>
      </c>
      <c r="X282" s="9" t="str">
        <f t="array" ref="X282">LET(
    _xlpm.thresholds, XLOOKUP('2. Результаты'!$D282, Sections!$K$3:$K$23, Sections!$L$3:$N$23),
    XLOOKUP('2. Результаты'!$W282, _xlpm.thresholds, Sections!$L$2:$N$2, "Ниже базового", -1)
)</f>
        <v>Средний</v>
      </c>
    </row>
    <row r="283" ht="15.75" customHeight="1">
      <c r="A283" s="7">
        <v>5.12011622E8</v>
      </c>
      <c r="B283" s="6" t="s">
        <v>499</v>
      </c>
      <c r="C283" s="6" t="s">
        <v>501</v>
      </c>
      <c r="D283" s="9">
        <v>1.0</v>
      </c>
      <c r="E283" s="9">
        <v>122.0</v>
      </c>
      <c r="F283" s="9">
        <v>213.0</v>
      </c>
      <c r="G283" s="9">
        <v>2.0</v>
      </c>
      <c r="H283" s="9" t="s">
        <v>1467</v>
      </c>
      <c r="I283" s="9">
        <v>16.0</v>
      </c>
      <c r="J283" s="9" t="str">
        <f t="array" ref="J283">LET(
    _xlpm.thresholds, XLOOKUP('2. Результаты'!$D283, Sections!$F$27:$F$47, Sections!$G$27:$I$47),
    XLOOKUP('2. Результаты'!$I283, _xlpm.thresholds, Sections!$G$26:$I$26, "Ниже базового", -1)
)</f>
        <v>Базовый</v>
      </c>
      <c r="K283" s="9">
        <v>14.0</v>
      </c>
      <c r="L283" s="9" t="str">
        <f t="array" ref="L283">LET(
    _xlpm.thresholds, XLOOKUP('2. Результаты'!$D283, Sections!$P$27:$P$47, Sections!$Q$27:$S$47),
    XLOOKUP('2. Результаты'!$K283, _xlpm.thresholds, Sections!$Q$26:$S$26, "Ниже базового", -1)
)</f>
        <v>Средний</v>
      </c>
      <c r="M283" s="9">
        <v>9.0</v>
      </c>
      <c r="N283" s="9" t="str">
        <f t="array" ref="N283">LET(
    _xlpm.thresholds, XLOOKUP('2. Результаты'!$D283, Sections!$K$27:$K$47, Sections!$L$27:$N$47),
    XLOOKUP('2. Результаты'!$M283, _xlpm.thresholds, Sections!$L$26:$N$26, "Ниже базового", -1)
)</f>
        <v>Базовый</v>
      </c>
      <c r="O283" s="9">
        <v>14.0</v>
      </c>
      <c r="P283" s="9" t="str">
        <f t="array" ref="P283">LET(
    _xlpm.thresholds, XLOOKUP('2. Результаты'!$D283, Sections!$P$3:$P$23, Sections!$Q$3:$S$23),
    XLOOKUP('2. Результаты'!$O283, _xlpm.thresholds, Sections!$Q$2:$S$2, "Ниже базового", -1)
)</f>
        <v>Базовый</v>
      </c>
      <c r="Q283" s="9">
        <v>12.0</v>
      </c>
      <c r="R283" s="9" t="str">
        <f t="array" ref="R283">LET(
    _xlpm.thresholds, XLOOKUP('2. Результаты'!$D283, Sections!$F$3:$F$23, Sections!$G$3:$I$23),
    XLOOKUP('2. Результаты'!$Q283, _xlpm.thresholds, Sections!$G$2:$I$2, "Ниже базового", -1)
)</f>
        <v>Базовый</v>
      </c>
      <c r="S283" s="9">
        <v>31.0</v>
      </c>
      <c r="T283" s="9" t="str">
        <f t="array" ref="T283">LET(
    _xlpm.thresholds, XLOOKUP('2. Результаты'!$D283, Sections!$A$3:$A$23, Sections!$B$3:$D$23),
    XLOOKUP('2. Результаты'!$S283, _xlpm.thresholds, Sections!$B$2:$D$2, "Ниже базового", -1)
)</f>
        <v>Средний</v>
      </c>
      <c r="U283" s="9">
        <v>11.0</v>
      </c>
      <c r="V283" s="9" t="str">
        <f t="array" ref="V283">LET(
    _xlpm.thresholds, XLOOKUP('2. Результаты'!$D283, Sections!$A$27:$A$47, Sections!$B$27:$D$47),
    XLOOKUP('2. Результаты'!$U283, _xlpm.thresholds, Sections!$B$26:$D$26, "Ниже базового", -1)
)</f>
        <v>Средний</v>
      </c>
      <c r="W283" s="9">
        <v>15.0</v>
      </c>
      <c r="X283" s="9" t="str">
        <f t="array" ref="X283">LET(
    _xlpm.thresholds, XLOOKUP('2. Результаты'!$D283, Sections!$K$3:$K$23, Sections!$L$3:$N$23),
    XLOOKUP('2. Результаты'!$W283, _xlpm.thresholds, Sections!$L$2:$N$2, "Ниже базового", -1)
)</f>
        <v>Базовый</v>
      </c>
    </row>
    <row r="284" ht="15.75" customHeight="1">
      <c r="A284" s="7">
        <v>5.12027291E8</v>
      </c>
      <c r="B284" s="6" t="s">
        <v>499</v>
      </c>
      <c r="C284" s="6" t="s">
        <v>502</v>
      </c>
      <c r="D284" s="9">
        <v>1.0</v>
      </c>
      <c r="E284" s="9">
        <v>131.0</v>
      </c>
      <c r="F284" s="9">
        <v>213.0</v>
      </c>
      <c r="G284" s="9">
        <v>1.0</v>
      </c>
      <c r="H284" s="9" t="s">
        <v>1468</v>
      </c>
      <c r="I284" s="9">
        <v>18.0</v>
      </c>
      <c r="J284" s="9" t="str">
        <f t="array" ref="J284">LET(
    _xlpm.thresholds, XLOOKUP('2. Результаты'!$D284, Sections!$F$27:$F$47, Sections!$G$27:$I$47),
    XLOOKUP('2. Результаты'!$I284, _xlpm.thresholds, Sections!$G$26:$I$26, "Ниже базового", -1)
)</f>
        <v>Средний</v>
      </c>
      <c r="K284" s="9">
        <v>0.0</v>
      </c>
      <c r="L284" s="9" t="str">
        <f t="array" ref="L284">LET(
    _xlpm.thresholds, XLOOKUP('2. Результаты'!$D284, Sections!$P$27:$P$47, Sections!$Q$27:$S$47),
    XLOOKUP('2. Результаты'!$K284, _xlpm.thresholds, Sections!$Q$26:$S$26, "Ниже базового", -1)
)</f>
        <v>Ниже базового</v>
      </c>
      <c r="M284" s="9">
        <v>14.0</v>
      </c>
      <c r="N284" s="9" t="str">
        <f t="array" ref="N284">LET(
    _xlpm.thresholds, XLOOKUP('2. Результаты'!$D284, Sections!$K$27:$K$47, Sections!$L$27:$N$47),
    XLOOKUP('2. Результаты'!$M284, _xlpm.thresholds, Sections!$L$26:$N$26, "Ниже базового", -1)
)</f>
        <v>Средний</v>
      </c>
      <c r="O284" s="9">
        <v>19.0</v>
      </c>
      <c r="P284" s="9" t="str">
        <f t="array" ref="P284">LET(
    _xlpm.thresholds, XLOOKUP('2. Результаты'!$D284, Sections!$P$3:$P$23, Sections!$Q$3:$S$23),
    XLOOKUP('2. Результаты'!$O284, _xlpm.thresholds, Sections!$Q$2:$S$2, "Ниже базового", -1)
)</f>
        <v>Средний</v>
      </c>
      <c r="Q284" s="9">
        <v>16.0</v>
      </c>
      <c r="R284" s="9" t="str">
        <f t="array" ref="R284">LET(
    _xlpm.thresholds, XLOOKUP('2. Результаты'!$D284, Sections!$F$3:$F$23, Sections!$G$3:$I$23),
    XLOOKUP('2. Результаты'!$Q284, _xlpm.thresholds, Sections!$G$2:$I$2, "Ниже базового", -1)
)</f>
        <v>Средний</v>
      </c>
      <c r="S284" s="9">
        <v>38.0</v>
      </c>
      <c r="T284" s="9" t="str">
        <f t="array" ref="T284">LET(
    _xlpm.thresholds, XLOOKUP('2. Результаты'!$D284, Sections!$A$3:$A$23, Sections!$B$3:$D$23),
    XLOOKUP('2. Результаты'!$S284, _xlpm.thresholds, Sections!$B$2:$D$2, "Ниже базового", -1)
)</f>
        <v>Средний</v>
      </c>
      <c r="U284" s="9">
        <v>12.0</v>
      </c>
      <c r="V284" s="9" t="str">
        <f t="array" ref="V284">LET(
    _xlpm.thresholds, XLOOKUP('2. Результаты'!$D284, Sections!$A$27:$A$47, Sections!$B$27:$D$47),
    XLOOKUP('2. Результаты'!$U284, _xlpm.thresholds, Sections!$B$26:$D$26, "Ниже базового", -1)
)</f>
        <v>Высокий</v>
      </c>
      <c r="W284" s="9">
        <v>14.0</v>
      </c>
      <c r="X284" s="9" t="str">
        <f t="array" ref="X284">LET(
    _xlpm.thresholds, XLOOKUP('2. Результаты'!$D284, Sections!$K$3:$K$23, Sections!$L$3:$N$23),
    XLOOKUP('2. Результаты'!$W284, _xlpm.thresholds, Sections!$L$2:$N$2, "Ниже базового", -1)
)</f>
        <v>Базовый</v>
      </c>
    </row>
    <row r="285" ht="15.75" customHeight="1">
      <c r="A285" s="7">
        <v>5.12011728E8</v>
      </c>
      <c r="B285" s="6" t="s">
        <v>499</v>
      </c>
      <c r="C285" s="6" t="s">
        <v>503</v>
      </c>
      <c r="D285" s="9">
        <v>1.0</v>
      </c>
      <c r="E285" s="9">
        <v>144.0</v>
      </c>
      <c r="F285" s="9">
        <v>213.0</v>
      </c>
      <c r="G285" s="9">
        <v>3.0</v>
      </c>
      <c r="H285" s="9" t="s">
        <v>1465</v>
      </c>
      <c r="I285" s="9">
        <v>26.0</v>
      </c>
      <c r="J285" s="9" t="str">
        <f t="array" ref="J285">LET(
    _xlpm.thresholds, XLOOKUP('2. Результаты'!$D285, Sections!$F$27:$F$47, Sections!$G$27:$I$47),
    XLOOKUP('2. Результаты'!$I285, _xlpm.thresholds, Sections!$G$26:$I$26, "Ниже базового", -1)
)</f>
        <v>Средний</v>
      </c>
      <c r="K285" s="9">
        <v>15.0</v>
      </c>
      <c r="L285" s="9" t="str">
        <f t="array" ref="L285">LET(
    _xlpm.thresholds, XLOOKUP('2. Результаты'!$D285, Sections!$P$27:$P$47, Sections!$Q$27:$S$47),
    XLOOKUP('2. Результаты'!$K285, _xlpm.thresholds, Sections!$Q$26:$S$26, "Ниже базового", -1)
)</f>
        <v>Средний</v>
      </c>
      <c r="M285" s="9">
        <v>12.0</v>
      </c>
      <c r="N285" s="9" t="str">
        <f t="array" ref="N285">LET(
    _xlpm.thresholds, XLOOKUP('2. Результаты'!$D285, Sections!$K$27:$K$47, Sections!$L$27:$N$47),
    XLOOKUP('2. Результаты'!$M285, _xlpm.thresholds, Sections!$L$26:$N$26, "Ниже базового", -1)
)</f>
        <v>Базовый</v>
      </c>
      <c r="O285" s="9">
        <v>17.0</v>
      </c>
      <c r="P285" s="9" t="str">
        <f t="array" ref="P285">LET(
    _xlpm.thresholds, XLOOKUP('2. Результаты'!$D285, Sections!$P$3:$P$23, Sections!$Q$3:$S$23),
    XLOOKUP('2. Результаты'!$O285, _xlpm.thresholds, Sections!$Q$2:$S$2, "Ниже базового", -1)
)</f>
        <v>Средний</v>
      </c>
      <c r="Q285" s="9">
        <v>15.0</v>
      </c>
      <c r="R285" s="9" t="str">
        <f t="array" ref="R285">LET(
    _xlpm.thresholds, XLOOKUP('2. Результаты'!$D285, Sections!$F$3:$F$23, Sections!$G$3:$I$23),
    XLOOKUP('2. Результаты'!$Q285, _xlpm.thresholds, Sections!$G$2:$I$2, "Ниже базового", -1)
)</f>
        <v>Средний</v>
      </c>
      <c r="S285" s="9">
        <v>29.0</v>
      </c>
      <c r="T285" s="9" t="str">
        <f t="array" ref="T285">LET(
    _xlpm.thresholds, XLOOKUP('2. Результаты'!$D285, Sections!$A$3:$A$23, Sections!$B$3:$D$23),
    XLOOKUP('2. Результаты'!$S285, _xlpm.thresholds, Sections!$B$2:$D$2, "Ниже базового", -1)
)</f>
        <v>Средний</v>
      </c>
      <c r="U285" s="9">
        <v>9.0</v>
      </c>
      <c r="V285" s="9" t="str">
        <f t="array" ref="V285">LET(
    _xlpm.thresholds, XLOOKUP('2. Результаты'!$D285, Sections!$A$27:$A$47, Sections!$B$27:$D$47),
    XLOOKUP('2. Результаты'!$U285, _xlpm.thresholds, Sections!$B$26:$D$26, "Ниже базового", -1)
)</f>
        <v>Средний</v>
      </c>
      <c r="W285" s="9">
        <v>21.0</v>
      </c>
      <c r="X285" s="9" t="str">
        <f t="array" ref="X285">LET(
    _xlpm.thresholds, XLOOKUP('2. Результаты'!$D285, Sections!$K$3:$K$23, Sections!$L$3:$N$23),
    XLOOKUP('2. Результаты'!$W285, _xlpm.thresholds, Sections!$L$2:$N$2, "Ниже базового", -1)
)</f>
        <v>Средний</v>
      </c>
    </row>
    <row r="286" ht="15.75" customHeight="1">
      <c r="A286" s="7">
        <v>5.12027245E8</v>
      </c>
      <c r="B286" s="6" t="s">
        <v>499</v>
      </c>
      <c r="C286" s="6" t="s">
        <v>504</v>
      </c>
      <c r="D286" s="9">
        <v>1.0</v>
      </c>
      <c r="E286" s="9">
        <v>148.0</v>
      </c>
      <c r="F286" s="9">
        <v>213.0</v>
      </c>
      <c r="G286" s="9">
        <v>3.0</v>
      </c>
      <c r="H286" s="9" t="s">
        <v>1465</v>
      </c>
      <c r="I286" s="9">
        <v>21.0</v>
      </c>
      <c r="J286" s="9" t="str">
        <f t="array" ref="J286">LET(
    _xlpm.thresholds, XLOOKUP('2. Результаты'!$D286, Sections!$F$27:$F$47, Sections!$G$27:$I$47),
    XLOOKUP('2. Результаты'!$I286, _xlpm.thresholds, Sections!$G$26:$I$26, "Ниже базового", -1)
)</f>
        <v>Средний</v>
      </c>
      <c r="K286" s="9">
        <v>16.0</v>
      </c>
      <c r="L286" s="9" t="str">
        <f t="array" ref="L286">LET(
    _xlpm.thresholds, XLOOKUP('2. Результаты'!$D286, Sections!$P$27:$P$47, Sections!$Q$27:$S$47),
    XLOOKUP('2. Результаты'!$K286, _xlpm.thresholds, Sections!$Q$26:$S$26, "Ниже базового", -1)
)</f>
        <v>Высокий</v>
      </c>
      <c r="M286" s="9">
        <v>13.0</v>
      </c>
      <c r="N286" s="9" t="str">
        <f t="array" ref="N286">LET(
    _xlpm.thresholds, XLOOKUP('2. Результаты'!$D286, Sections!$K$27:$K$47, Sections!$L$27:$N$47),
    XLOOKUP('2. Результаты'!$M286, _xlpm.thresholds, Sections!$L$26:$N$26, "Ниже базового", -1)
)</f>
        <v>Базовый</v>
      </c>
      <c r="O286" s="9">
        <v>18.0</v>
      </c>
      <c r="P286" s="9" t="str">
        <f t="array" ref="P286">LET(
    _xlpm.thresholds, XLOOKUP('2. Результаты'!$D286, Sections!$P$3:$P$23, Sections!$Q$3:$S$23),
    XLOOKUP('2. Результаты'!$O286, _xlpm.thresholds, Sections!$Q$2:$S$2, "Ниже базового", -1)
)</f>
        <v>Средний</v>
      </c>
      <c r="Q286" s="9">
        <v>14.0</v>
      </c>
      <c r="R286" s="9" t="str">
        <f t="array" ref="R286">LET(
    _xlpm.thresholds, XLOOKUP('2. Результаты'!$D286, Sections!$F$3:$F$23, Sections!$G$3:$I$23),
    XLOOKUP('2. Результаты'!$Q286, _xlpm.thresholds, Sections!$G$2:$I$2, "Ниже базового", -1)
)</f>
        <v>Средний</v>
      </c>
      <c r="S286" s="9">
        <v>36.0</v>
      </c>
      <c r="T286" s="9" t="str">
        <f t="array" ref="T286">LET(
    _xlpm.thresholds, XLOOKUP('2. Результаты'!$D286, Sections!$A$3:$A$23, Sections!$B$3:$D$23),
    XLOOKUP('2. Результаты'!$S286, _xlpm.thresholds, Sections!$B$2:$D$2, "Ниже базового", -1)
)</f>
        <v>Средний</v>
      </c>
      <c r="U286" s="9">
        <v>11.0</v>
      </c>
      <c r="V286" s="9" t="str">
        <f t="array" ref="V286">LET(
    _xlpm.thresholds, XLOOKUP('2. Результаты'!$D286, Sections!$A$27:$A$47, Sections!$B$27:$D$47),
    XLOOKUP('2. Результаты'!$U286, _xlpm.thresholds, Sections!$B$26:$D$26, "Ниже базового", -1)
)</f>
        <v>Средний</v>
      </c>
      <c r="W286" s="9">
        <v>19.0</v>
      </c>
      <c r="X286" s="9" t="str">
        <f t="array" ref="X286">LET(
    _xlpm.thresholds, XLOOKUP('2. Результаты'!$D286, Sections!$K$3:$K$23, Sections!$L$3:$N$23),
    XLOOKUP('2. Результаты'!$W286, _xlpm.thresholds, Sections!$L$2:$N$2, "Ниже базового", -1)
)</f>
        <v>Средний</v>
      </c>
    </row>
    <row r="287" ht="15.75" customHeight="1">
      <c r="A287" s="7">
        <v>5.12011598E8</v>
      </c>
      <c r="B287" s="6" t="s">
        <v>499</v>
      </c>
      <c r="C287" s="6" t="s">
        <v>505</v>
      </c>
      <c r="D287" s="9">
        <v>5.0</v>
      </c>
      <c r="E287" s="9">
        <v>156.0</v>
      </c>
      <c r="F287" s="9">
        <v>208.0</v>
      </c>
      <c r="G287" s="9">
        <v>3.0</v>
      </c>
      <c r="H287" s="9" t="s">
        <v>1465</v>
      </c>
      <c r="I287" s="9">
        <v>26.0</v>
      </c>
      <c r="J287" s="9" t="str">
        <f t="array" ref="J287">LET(
    _xlpm.thresholds, XLOOKUP('2. Результаты'!$D287, Sections!$F$27:$F$47, Sections!$G$27:$I$47),
    XLOOKUP('2. Результаты'!$I287, _xlpm.thresholds, Sections!$G$26:$I$26, "Ниже базового", -1)
)</f>
        <v>Средний</v>
      </c>
      <c r="K287" s="9">
        <v>18.0</v>
      </c>
      <c r="L287" s="9" t="str">
        <f t="array" ref="L287">LET(
    _xlpm.thresholds, XLOOKUP('2. Результаты'!$D287, Sections!$P$27:$P$47, Sections!$Q$27:$S$47),
    XLOOKUP('2. Результаты'!$K287, _xlpm.thresholds, Sections!$Q$26:$S$26, "Ниже базового", -1)
)</f>
        <v>Высокий</v>
      </c>
      <c r="M287" s="9">
        <v>12.0</v>
      </c>
      <c r="N287" s="9" t="str">
        <f t="array" ref="N287">LET(
    _xlpm.thresholds, XLOOKUP('2. Результаты'!$D287, Sections!$K$27:$K$47, Sections!$L$27:$N$47),
    XLOOKUP('2. Результаты'!$M287, _xlpm.thresholds, Sections!$L$26:$N$26, "Ниже базового", -1)
)</f>
        <v>Базовый</v>
      </c>
      <c r="O287" s="9">
        <v>18.0</v>
      </c>
      <c r="P287" s="9" t="str">
        <f t="array" ref="P287">LET(
    _xlpm.thresholds, XLOOKUP('2. Результаты'!$D287, Sections!$P$3:$P$23, Sections!$Q$3:$S$23),
    XLOOKUP('2. Результаты'!$O287, _xlpm.thresholds, Sections!$Q$2:$S$2, "Ниже базового", -1)
)</f>
        <v>Средний</v>
      </c>
      <c r="Q287" s="9">
        <v>12.0</v>
      </c>
      <c r="R287" s="9" t="str">
        <f t="array" ref="R287">LET(
    _xlpm.thresholds, XLOOKUP('2. Результаты'!$D287, Sections!$F$3:$F$23, Sections!$G$3:$I$23),
    XLOOKUP('2. Результаты'!$Q287, _xlpm.thresholds, Sections!$G$2:$I$2, "Ниже базового", -1)
)</f>
        <v>Базовый</v>
      </c>
      <c r="S287" s="9">
        <v>38.0</v>
      </c>
      <c r="T287" s="9" t="str">
        <f t="array" ref="T287">LET(
    _xlpm.thresholds, XLOOKUP('2. Результаты'!$D287, Sections!$A$3:$A$23, Sections!$B$3:$D$23),
    XLOOKUP('2. Результаты'!$S287, _xlpm.thresholds, Sections!$B$2:$D$2, "Ниже базового", -1)
)</f>
        <v>Высокий</v>
      </c>
      <c r="U287" s="9">
        <v>10.0</v>
      </c>
      <c r="V287" s="9" t="str">
        <f t="array" ref="V287">LET(
    _xlpm.thresholds, XLOOKUP('2. Результаты'!$D287, Sections!$A$27:$A$47, Sections!$B$27:$D$47),
    XLOOKUP('2. Результаты'!$U287, _xlpm.thresholds, Sections!$B$26:$D$26, "Ниже базового", -1)
)</f>
        <v>Средний</v>
      </c>
      <c r="W287" s="9">
        <v>22.0</v>
      </c>
      <c r="X287" s="9" t="str">
        <f t="array" ref="X287">LET(
    _xlpm.thresholds, XLOOKUP('2. Результаты'!$D287, Sections!$K$3:$K$23, Sections!$L$3:$N$23),
    XLOOKUP('2. Результаты'!$W287, _xlpm.thresholds, Sections!$L$2:$N$2, "Ниже базового", -1)
)</f>
        <v>Средний</v>
      </c>
    </row>
    <row r="288" ht="15.75" customHeight="1">
      <c r="A288" s="7">
        <v>5.12011693E8</v>
      </c>
      <c r="B288" s="6" t="s">
        <v>499</v>
      </c>
      <c r="C288" s="6" t="s">
        <v>506</v>
      </c>
      <c r="D288" s="9">
        <v>1.0</v>
      </c>
      <c r="E288" s="9">
        <v>156.0</v>
      </c>
      <c r="F288" s="9">
        <v>213.0</v>
      </c>
      <c r="G288" s="9">
        <v>3.0</v>
      </c>
      <c r="H288" s="9" t="s">
        <v>1465</v>
      </c>
      <c r="I288" s="9">
        <v>24.0</v>
      </c>
      <c r="J288" s="9" t="str">
        <f t="array" ref="J288">LET(
    _xlpm.thresholds, XLOOKUP('2. Результаты'!$D288, Sections!$F$27:$F$47, Sections!$G$27:$I$47),
    XLOOKUP('2. Результаты'!$I288, _xlpm.thresholds, Sections!$G$26:$I$26, "Ниже базового", -1)
)</f>
        <v>Средний</v>
      </c>
      <c r="K288" s="9">
        <v>20.0</v>
      </c>
      <c r="L288" s="9" t="str">
        <f t="array" ref="L288">LET(
    _xlpm.thresholds, XLOOKUP('2. Результаты'!$D288, Sections!$P$27:$P$47, Sections!$Q$27:$S$47),
    XLOOKUP('2. Результаты'!$K288, _xlpm.thresholds, Sections!$Q$26:$S$26, "Ниже базового", -1)
)</f>
        <v>Высокий</v>
      </c>
      <c r="M288" s="9">
        <v>15.0</v>
      </c>
      <c r="N288" s="9" t="str">
        <f t="array" ref="N288">LET(
    _xlpm.thresholds, XLOOKUP('2. Результаты'!$D288, Sections!$K$27:$K$47, Sections!$L$27:$N$47),
    XLOOKUP('2. Результаты'!$M288, _xlpm.thresholds, Sections!$L$26:$N$26, "Ниже базового", -1)
)</f>
        <v>Средний</v>
      </c>
      <c r="O288" s="9">
        <v>17.0</v>
      </c>
      <c r="P288" s="9" t="str">
        <f t="array" ref="P288">LET(
    _xlpm.thresholds, XLOOKUP('2. Результаты'!$D288, Sections!$P$3:$P$23, Sections!$Q$3:$S$23),
    XLOOKUP('2. Результаты'!$O288, _xlpm.thresholds, Sections!$Q$2:$S$2, "Ниже базового", -1)
)</f>
        <v>Средний</v>
      </c>
      <c r="Q288" s="9">
        <v>14.0</v>
      </c>
      <c r="R288" s="9" t="str">
        <f t="array" ref="R288">LET(
    _xlpm.thresholds, XLOOKUP('2. Результаты'!$D288, Sections!$F$3:$F$23, Sections!$G$3:$I$23),
    XLOOKUP('2. Результаты'!$Q288, _xlpm.thresholds, Sections!$G$2:$I$2, "Ниже базового", -1)
)</f>
        <v>Средний</v>
      </c>
      <c r="S288" s="9">
        <v>38.0</v>
      </c>
      <c r="T288" s="9" t="str">
        <f t="array" ref="T288">LET(
    _xlpm.thresholds, XLOOKUP('2. Результаты'!$D288, Sections!$A$3:$A$23, Sections!$B$3:$D$23),
    XLOOKUP('2. Результаты'!$S288, _xlpm.thresholds, Sections!$B$2:$D$2, "Ниже базового", -1)
)</f>
        <v>Средний</v>
      </c>
      <c r="U288" s="9">
        <v>10.0</v>
      </c>
      <c r="V288" s="9" t="str">
        <f t="array" ref="V288">LET(
    _xlpm.thresholds, XLOOKUP('2. Результаты'!$D288, Sections!$A$27:$A$47, Sections!$B$27:$D$47),
    XLOOKUP('2. Результаты'!$U288, _xlpm.thresholds, Sections!$B$26:$D$26, "Ниже базового", -1)
)</f>
        <v>Средний</v>
      </c>
      <c r="W288" s="9">
        <v>18.0</v>
      </c>
      <c r="X288" s="9" t="str">
        <f t="array" ref="X288">LET(
    _xlpm.thresholds, XLOOKUP('2. Результаты'!$D288, Sections!$K$3:$K$23, Sections!$L$3:$N$23),
    XLOOKUP('2. Результаты'!$W288, _xlpm.thresholds, Sections!$L$2:$N$2, "Ниже базового", -1)
)</f>
        <v>Средний</v>
      </c>
    </row>
    <row r="289" ht="15.75" customHeight="1">
      <c r="A289" s="7">
        <v>5.1201183E8</v>
      </c>
      <c r="B289" s="6" t="s">
        <v>499</v>
      </c>
      <c r="C289" s="6" t="s">
        <v>507</v>
      </c>
      <c r="D289" s="9">
        <v>1.0</v>
      </c>
      <c r="E289" s="9">
        <v>167.0</v>
      </c>
      <c r="F289" s="9">
        <v>213.0</v>
      </c>
      <c r="G289" s="9">
        <v>3.0</v>
      </c>
      <c r="H289" s="9" t="s">
        <v>1465</v>
      </c>
      <c r="I289" s="9">
        <v>19.0</v>
      </c>
      <c r="J289" s="9" t="str">
        <f t="array" ref="J289">LET(
    _xlpm.thresholds, XLOOKUP('2. Результаты'!$D289, Sections!$F$27:$F$47, Sections!$G$27:$I$47),
    XLOOKUP('2. Результаты'!$I289, _xlpm.thresholds, Sections!$G$26:$I$26, "Ниже базового", -1)
)</f>
        <v>Средний</v>
      </c>
      <c r="K289" s="9">
        <v>15.0</v>
      </c>
      <c r="L289" s="9" t="str">
        <f t="array" ref="L289">LET(
    _xlpm.thresholds, XLOOKUP('2. Результаты'!$D289, Sections!$P$27:$P$47, Sections!$Q$27:$S$47),
    XLOOKUP('2. Результаты'!$K289, _xlpm.thresholds, Sections!$Q$26:$S$26, "Ниже базового", -1)
)</f>
        <v>Средний</v>
      </c>
      <c r="M289" s="9">
        <v>18.0</v>
      </c>
      <c r="N289" s="9" t="str">
        <f t="array" ref="N289">LET(
    _xlpm.thresholds, XLOOKUP('2. Результаты'!$D289, Sections!$K$27:$K$47, Sections!$L$27:$N$47),
    XLOOKUP('2. Результаты'!$M289, _xlpm.thresholds, Sections!$L$26:$N$26, "Ниже базового", -1)
)</f>
        <v>Высокий</v>
      </c>
      <c r="O289" s="9">
        <v>20.0</v>
      </c>
      <c r="P289" s="9" t="str">
        <f t="array" ref="P289">LET(
    _xlpm.thresholds, XLOOKUP('2. Результаты'!$D289, Sections!$P$3:$P$23, Sections!$Q$3:$S$23),
    XLOOKUP('2. Результаты'!$O289, _xlpm.thresholds, Sections!$Q$2:$S$2, "Ниже базового", -1)
)</f>
        <v>Высокий</v>
      </c>
      <c r="Q289" s="9">
        <v>20.0</v>
      </c>
      <c r="R289" s="9" t="str">
        <f t="array" ref="R289">LET(
    _xlpm.thresholds, XLOOKUP('2. Результаты'!$D289, Sections!$F$3:$F$23, Sections!$G$3:$I$23),
    XLOOKUP('2. Результаты'!$Q289, _xlpm.thresholds, Sections!$G$2:$I$2, "Ниже базового", -1)
)</f>
        <v>Средний</v>
      </c>
      <c r="S289" s="9">
        <v>35.0</v>
      </c>
      <c r="T289" s="9" t="str">
        <f t="array" ref="T289">LET(
    _xlpm.thresholds, XLOOKUP('2. Результаты'!$D289, Sections!$A$3:$A$23, Sections!$B$3:$D$23),
    XLOOKUP('2. Результаты'!$S289, _xlpm.thresholds, Sections!$B$2:$D$2, "Ниже базового", -1)
)</f>
        <v>Средний</v>
      </c>
      <c r="U289" s="9">
        <v>13.0</v>
      </c>
      <c r="V289" s="9" t="str">
        <f t="array" ref="V289">LET(
    _xlpm.thresholds, XLOOKUP('2. Результаты'!$D289, Sections!$A$27:$A$47, Sections!$B$27:$D$47),
    XLOOKUP('2. Результаты'!$U289, _xlpm.thresholds, Sections!$B$26:$D$26, "Ниже базового", -1)
)</f>
        <v>Высокий</v>
      </c>
      <c r="W289" s="9">
        <v>27.0</v>
      </c>
      <c r="X289" s="9" t="str">
        <f t="array" ref="X289">LET(
    _xlpm.thresholds, XLOOKUP('2. Результаты'!$D289, Sections!$K$3:$K$23, Sections!$L$3:$N$23),
    XLOOKUP('2. Результаты'!$W289, _xlpm.thresholds, Sections!$L$2:$N$2, "Ниже базового", -1)
)</f>
        <v>Высокий</v>
      </c>
    </row>
    <row r="290" ht="15.75" customHeight="1">
      <c r="A290" s="7">
        <v>5.12027125E8</v>
      </c>
      <c r="B290" s="6" t="s">
        <v>499</v>
      </c>
      <c r="C290" s="6" t="s">
        <v>508</v>
      </c>
      <c r="D290" s="9">
        <v>5.0</v>
      </c>
      <c r="E290" s="9">
        <v>118.0</v>
      </c>
      <c r="F290" s="9">
        <v>208.0</v>
      </c>
      <c r="G290" s="9">
        <v>2.0</v>
      </c>
      <c r="H290" s="9" t="s">
        <v>1467</v>
      </c>
      <c r="I290" s="9">
        <v>18.0</v>
      </c>
      <c r="J290" s="9" t="str">
        <f t="array" ref="J290">LET(
    _xlpm.thresholds, XLOOKUP('2. Результаты'!$D290, Sections!$F$27:$F$47, Sections!$G$27:$I$47),
    XLOOKUP('2. Результаты'!$I290, _xlpm.thresholds, Sections!$G$26:$I$26, "Ниже базового", -1)
)</f>
        <v>Средний</v>
      </c>
      <c r="K290" s="9">
        <v>19.0</v>
      </c>
      <c r="L290" s="9" t="str">
        <f t="array" ref="L290">LET(
    _xlpm.thresholds, XLOOKUP('2. Результаты'!$D290, Sections!$P$27:$P$47, Sections!$Q$27:$S$47),
    XLOOKUP('2. Результаты'!$K290, _xlpm.thresholds, Sections!$Q$26:$S$26, "Ниже базового", -1)
)</f>
        <v>Высокий</v>
      </c>
      <c r="M290" s="9">
        <v>9.0</v>
      </c>
      <c r="N290" s="9" t="str">
        <f t="array" ref="N290">LET(
    _xlpm.thresholds, XLOOKUP('2. Результаты'!$D290, Sections!$K$27:$K$47, Sections!$L$27:$N$47),
    XLOOKUP('2. Результаты'!$M290, _xlpm.thresholds, Sections!$L$26:$N$26, "Ниже базового", -1)
)</f>
        <v>Базовый</v>
      </c>
      <c r="O290" s="9">
        <v>16.0</v>
      </c>
      <c r="P290" s="9" t="str">
        <f t="array" ref="P290">LET(
    _xlpm.thresholds, XLOOKUP('2. Результаты'!$D290, Sections!$P$3:$P$23, Sections!$Q$3:$S$23),
    XLOOKUP('2. Результаты'!$O290, _xlpm.thresholds, Sections!$Q$2:$S$2, "Ниже базового", -1)
)</f>
        <v>Средний</v>
      </c>
      <c r="Q290" s="9">
        <v>12.0</v>
      </c>
      <c r="R290" s="9" t="str">
        <f t="array" ref="R290">LET(
    _xlpm.thresholds, XLOOKUP('2. Результаты'!$D290, Sections!$F$3:$F$23, Sections!$G$3:$I$23),
    XLOOKUP('2. Результаты'!$Q290, _xlpm.thresholds, Sections!$G$2:$I$2, "Ниже базового", -1)
)</f>
        <v>Базовый</v>
      </c>
      <c r="S290" s="9">
        <v>19.0</v>
      </c>
      <c r="T290" s="9" t="str">
        <f t="array" ref="T290">LET(
    _xlpm.thresholds, XLOOKUP('2. Результаты'!$D290, Sections!$A$3:$A$23, Sections!$B$3:$D$23),
    XLOOKUP('2. Результаты'!$S290, _xlpm.thresholds, Sections!$B$2:$D$2, "Ниже базового", -1)
)</f>
        <v>Базовый</v>
      </c>
      <c r="U290" s="9">
        <v>9.0</v>
      </c>
      <c r="V290" s="9" t="str">
        <f t="array" ref="V290">LET(
    _xlpm.thresholds, XLOOKUP('2. Результаты'!$D290, Sections!$A$27:$A$47, Sections!$B$27:$D$47),
    XLOOKUP('2. Результаты'!$U290, _xlpm.thresholds, Sections!$B$26:$D$26, "Ниже базового", -1)
)</f>
        <v>Средний</v>
      </c>
      <c r="W290" s="9">
        <v>16.0</v>
      </c>
      <c r="X290" s="9" t="str">
        <f t="array" ref="X290">LET(
    _xlpm.thresholds, XLOOKUP('2. Результаты'!$D290, Sections!$K$3:$K$23, Sections!$L$3:$N$23),
    XLOOKUP('2. Результаты'!$W290, _xlpm.thresholds, Sections!$L$2:$N$2, "Ниже базового", -1)
)</f>
        <v>Базовый</v>
      </c>
    </row>
    <row r="291" ht="15.75" customHeight="1">
      <c r="A291" s="7">
        <v>5.12086339E8</v>
      </c>
      <c r="B291" s="6" t="s">
        <v>499</v>
      </c>
      <c r="C291" s="6" t="s">
        <v>509</v>
      </c>
      <c r="D291" s="9">
        <v>3.0</v>
      </c>
      <c r="E291" s="9">
        <v>110.0</v>
      </c>
      <c r="F291" s="9">
        <v>182.0</v>
      </c>
      <c r="G291" s="9">
        <v>2.0</v>
      </c>
      <c r="H291" s="9" t="s">
        <v>1467</v>
      </c>
      <c r="I291" s="9">
        <v>17.0</v>
      </c>
      <c r="J291" s="9" t="str">
        <f t="array" ref="J291">LET(
    _xlpm.thresholds, XLOOKUP('2. Результаты'!$D291, Sections!$F$27:$F$47, Sections!$G$27:$I$47),
    XLOOKUP('2. Результаты'!$I291, _xlpm.thresholds, Sections!$G$26:$I$26, "Ниже базового", -1)
)</f>
        <v>Средний</v>
      </c>
      <c r="K291" s="9">
        <v>19.0</v>
      </c>
      <c r="L291" s="9" t="str">
        <f t="array" ref="L291">LET(
    _xlpm.thresholds, XLOOKUP('2. Результаты'!$D291, Sections!$P$27:$P$47, Sections!$Q$27:$S$47),
    XLOOKUP('2. Результаты'!$K291, _xlpm.thresholds, Sections!$Q$26:$S$26, "Ниже базового", -1)
)</f>
        <v>Высокий</v>
      </c>
      <c r="M291" s="9">
        <v>9.0</v>
      </c>
      <c r="N291" s="9" t="str">
        <f t="array" ref="N291">LET(
    _xlpm.thresholds, XLOOKUP('2. Результаты'!$D291, Sections!$K$27:$K$47, Sections!$L$27:$N$47),
    XLOOKUP('2. Результаты'!$M291, _xlpm.thresholds, Sections!$L$26:$N$26, "Ниже базового", -1)
)</f>
        <v>Базовый</v>
      </c>
      <c r="O291" s="9">
        <v>13.0</v>
      </c>
      <c r="P291" s="9" t="str">
        <f t="array" ref="P291">LET(
    _xlpm.thresholds, XLOOKUP('2. Результаты'!$D291, Sections!$P$3:$P$23, Sections!$Q$3:$S$23),
    XLOOKUP('2. Результаты'!$O291, _xlpm.thresholds, Sections!$Q$2:$S$2, "Ниже базового", -1)
)</f>
        <v>Базовый</v>
      </c>
      <c r="Q291" s="9">
        <v>8.0</v>
      </c>
      <c r="R291" s="9" t="str">
        <f t="array" ref="R291">LET(
    _xlpm.thresholds, XLOOKUP('2. Результаты'!$D291, Sections!$F$3:$F$23, Sections!$G$3:$I$23),
    XLOOKUP('2. Результаты'!$Q291, _xlpm.thresholds, Sections!$G$2:$I$2, "Ниже базового", -1)
)</f>
        <v>Базовый</v>
      </c>
      <c r="S291" s="9">
        <v>28.0</v>
      </c>
      <c r="T291" s="9" t="str">
        <f t="array" ref="T291">LET(
    _xlpm.thresholds, XLOOKUP('2. Результаты'!$D291, Sections!$A$3:$A$23, Sections!$B$3:$D$23),
    XLOOKUP('2. Результаты'!$S291, _xlpm.thresholds, Sections!$B$2:$D$2, "Ниже базового", -1)
)</f>
        <v>Средний</v>
      </c>
      <c r="U291" s="9">
        <v>0.0</v>
      </c>
      <c r="V291" s="9" t="str">
        <f t="array" ref="V291">LET(
    _xlpm.thresholds, XLOOKUP('2. Результаты'!$D291, Sections!$A$27:$A$47, Sections!$B$27:$D$47),
    XLOOKUP('2. Результаты'!$U291, _xlpm.thresholds, Sections!$B$26:$D$26, "Ниже базового", -1)
)</f>
        <v>Базовый</v>
      </c>
      <c r="W291" s="9">
        <v>16.0</v>
      </c>
      <c r="X291" s="9" t="str">
        <f t="array" ref="X291">LET(
    _xlpm.thresholds, XLOOKUP('2. Результаты'!$D291, Sections!$K$3:$K$23, Sections!$L$3:$N$23),
    XLOOKUP('2. Результаты'!$W291, _xlpm.thresholds, Sections!$L$2:$N$2, "Ниже базового", -1)
)</f>
        <v>Базовый</v>
      </c>
    </row>
    <row r="292" ht="15.75" customHeight="1">
      <c r="A292" s="7">
        <v>5.12027252E8</v>
      </c>
      <c r="B292" s="6" t="s">
        <v>499</v>
      </c>
      <c r="C292" s="6" t="s">
        <v>510</v>
      </c>
      <c r="D292" s="9">
        <v>1.0</v>
      </c>
      <c r="E292" s="9">
        <v>143.0</v>
      </c>
      <c r="F292" s="9">
        <v>213.0</v>
      </c>
      <c r="G292" s="9">
        <v>3.0</v>
      </c>
      <c r="H292" s="9" t="s">
        <v>1465</v>
      </c>
      <c r="I292" s="9">
        <v>16.0</v>
      </c>
      <c r="J292" s="9" t="str">
        <f t="array" ref="J292">LET(
    _xlpm.thresholds, XLOOKUP('2. Результаты'!$D292, Sections!$F$27:$F$47, Sections!$G$27:$I$47),
    XLOOKUP('2. Результаты'!$I292, _xlpm.thresholds, Sections!$G$26:$I$26, "Ниже базового", -1)
)</f>
        <v>Базовый</v>
      </c>
      <c r="K292" s="9">
        <v>18.0</v>
      </c>
      <c r="L292" s="9" t="str">
        <f t="array" ref="L292">LET(
    _xlpm.thresholds, XLOOKUP('2. Результаты'!$D292, Sections!$P$27:$P$47, Sections!$Q$27:$S$47),
    XLOOKUP('2. Результаты'!$K292, _xlpm.thresholds, Sections!$Q$26:$S$26, "Ниже базового", -1)
)</f>
        <v>Высокий</v>
      </c>
      <c r="M292" s="9">
        <v>10.0</v>
      </c>
      <c r="N292" s="9" t="str">
        <f t="array" ref="N292">LET(
    _xlpm.thresholds, XLOOKUP('2. Результаты'!$D292, Sections!$K$27:$K$47, Sections!$L$27:$N$47),
    XLOOKUP('2. Результаты'!$M292, _xlpm.thresholds, Sections!$L$26:$N$26, "Ниже базового", -1)
)</f>
        <v>Базовый</v>
      </c>
      <c r="O292" s="9">
        <v>20.0</v>
      </c>
      <c r="P292" s="9" t="str">
        <f t="array" ref="P292">LET(
    _xlpm.thresholds, XLOOKUP('2. Результаты'!$D292, Sections!$P$3:$P$23, Sections!$Q$3:$S$23),
    XLOOKUP('2. Результаты'!$O292, _xlpm.thresholds, Sections!$Q$2:$S$2, "Ниже базового", -1)
)</f>
        <v>Высокий</v>
      </c>
      <c r="Q292" s="9">
        <v>13.0</v>
      </c>
      <c r="R292" s="9" t="str">
        <f t="array" ref="R292">LET(
    _xlpm.thresholds, XLOOKUP('2. Результаты'!$D292, Sections!$F$3:$F$23, Sections!$G$3:$I$23),
    XLOOKUP('2. Результаты'!$Q292, _xlpm.thresholds, Sections!$G$2:$I$2, "Ниже базового", -1)
)</f>
        <v>Средний</v>
      </c>
      <c r="S292" s="9">
        <v>36.0</v>
      </c>
      <c r="T292" s="9" t="str">
        <f t="array" ref="T292">LET(
    _xlpm.thresholds, XLOOKUP('2. Результаты'!$D292, Sections!$A$3:$A$23, Sections!$B$3:$D$23),
    XLOOKUP('2. Результаты'!$S292, _xlpm.thresholds, Sections!$B$2:$D$2, "Ниже базового", -1)
)</f>
        <v>Средний</v>
      </c>
      <c r="U292" s="9">
        <v>12.0</v>
      </c>
      <c r="V292" s="9" t="str">
        <f t="array" ref="V292">LET(
    _xlpm.thresholds, XLOOKUP('2. Результаты'!$D292, Sections!$A$27:$A$47, Sections!$B$27:$D$47),
    XLOOKUP('2. Результаты'!$U292, _xlpm.thresholds, Sections!$B$26:$D$26, "Ниже базового", -1)
)</f>
        <v>Высокий</v>
      </c>
      <c r="W292" s="9">
        <v>18.0</v>
      </c>
      <c r="X292" s="9" t="str">
        <f t="array" ref="X292">LET(
    _xlpm.thresholds, XLOOKUP('2. Результаты'!$D292, Sections!$K$3:$K$23, Sections!$L$3:$N$23),
    XLOOKUP('2. Результаты'!$W292, _xlpm.thresholds, Sections!$L$2:$N$2, "Ниже базового", -1)
)</f>
        <v>Средний</v>
      </c>
    </row>
    <row r="293" ht="15.75" customHeight="1">
      <c r="A293" s="7">
        <v>5.12011534E8</v>
      </c>
      <c r="B293" s="6" t="s">
        <v>499</v>
      </c>
      <c r="C293" s="6" t="s">
        <v>511</v>
      </c>
      <c r="D293" s="9">
        <v>1.0</v>
      </c>
      <c r="E293" s="9">
        <v>108.0</v>
      </c>
      <c r="F293" s="9">
        <v>213.0</v>
      </c>
      <c r="G293" s="9">
        <v>2.0</v>
      </c>
      <c r="H293" s="9" t="s">
        <v>1467</v>
      </c>
      <c r="I293" s="9">
        <v>15.0</v>
      </c>
      <c r="J293" s="9" t="str">
        <f t="array" ref="J293">LET(
    _xlpm.thresholds, XLOOKUP('2. Результаты'!$D293, Sections!$F$27:$F$47, Sections!$G$27:$I$47),
    XLOOKUP('2. Результаты'!$I293, _xlpm.thresholds, Sections!$G$26:$I$26, "Ниже базового", -1)
)</f>
        <v>Базовый</v>
      </c>
      <c r="K293" s="9">
        <v>13.0</v>
      </c>
      <c r="L293" s="9" t="str">
        <f t="array" ref="L293">LET(
    _xlpm.thresholds, XLOOKUP('2. Результаты'!$D293, Sections!$P$27:$P$47, Sections!$Q$27:$S$47),
    XLOOKUP('2. Результаты'!$K293, _xlpm.thresholds, Sections!$Q$26:$S$26, "Ниже базового", -1)
)</f>
        <v>Средний</v>
      </c>
      <c r="M293" s="9">
        <v>10.0</v>
      </c>
      <c r="N293" s="9" t="str">
        <f t="array" ref="N293">LET(
    _xlpm.thresholds, XLOOKUP('2. Результаты'!$D293, Sections!$K$27:$K$47, Sections!$L$27:$N$47),
    XLOOKUP('2. Результаты'!$M293, _xlpm.thresholds, Sections!$L$26:$N$26, "Ниже базового", -1)
)</f>
        <v>Базовый</v>
      </c>
      <c r="O293" s="9">
        <v>17.0</v>
      </c>
      <c r="P293" s="9" t="str">
        <f t="array" ref="P293">LET(
    _xlpm.thresholds, XLOOKUP('2. Результаты'!$D293, Sections!$P$3:$P$23, Sections!$Q$3:$S$23),
    XLOOKUP('2. Результаты'!$O293, _xlpm.thresholds, Sections!$Q$2:$S$2, "Ниже базового", -1)
)</f>
        <v>Средний</v>
      </c>
      <c r="Q293" s="9">
        <v>10.0</v>
      </c>
      <c r="R293" s="9" t="str">
        <f t="array" ref="R293">LET(
    _xlpm.thresholds, XLOOKUP('2. Результаты'!$D293, Sections!$F$3:$F$23, Sections!$G$3:$I$23),
    XLOOKUP('2. Результаты'!$Q293, _xlpm.thresholds, Sections!$G$2:$I$2, "Ниже базового", -1)
)</f>
        <v>Базовый</v>
      </c>
      <c r="S293" s="9">
        <v>22.0</v>
      </c>
      <c r="T293" s="9" t="str">
        <f t="array" ref="T293">LET(
    _xlpm.thresholds, XLOOKUP('2. Результаты'!$D293, Sections!$A$3:$A$23, Sections!$B$3:$D$23),
    XLOOKUP('2. Результаты'!$S293, _xlpm.thresholds, Sections!$B$2:$D$2, "Ниже базового", -1)
)</f>
        <v>Базовый</v>
      </c>
      <c r="U293" s="9">
        <v>10.0</v>
      </c>
      <c r="V293" s="9" t="str">
        <f t="array" ref="V293">LET(
    _xlpm.thresholds, XLOOKUP('2. Результаты'!$D293, Sections!$A$27:$A$47, Sections!$B$27:$D$47),
    XLOOKUP('2. Результаты'!$U293, _xlpm.thresholds, Sections!$B$26:$D$26, "Ниже базового", -1)
)</f>
        <v>Средний</v>
      </c>
      <c r="W293" s="9">
        <v>11.0</v>
      </c>
      <c r="X293" s="9" t="str">
        <f t="array" ref="X293">LET(
    _xlpm.thresholds, XLOOKUP('2. Результаты'!$D293, Sections!$K$3:$K$23, Sections!$L$3:$N$23),
    XLOOKUP('2. Результаты'!$W293, _xlpm.thresholds, Sections!$L$2:$N$2, "Ниже базового", -1)
)</f>
        <v>Базовый</v>
      </c>
    </row>
    <row r="294" ht="15.75" customHeight="1">
      <c r="A294" s="7">
        <v>5.1201151E8</v>
      </c>
      <c r="B294" s="6" t="s">
        <v>499</v>
      </c>
      <c r="C294" s="6" t="s">
        <v>512</v>
      </c>
      <c r="D294" s="9">
        <v>1.0</v>
      </c>
      <c r="E294" s="9">
        <v>168.0</v>
      </c>
      <c r="F294" s="9">
        <v>213.0</v>
      </c>
      <c r="G294" s="9">
        <v>3.0</v>
      </c>
      <c r="H294" s="9" t="s">
        <v>1465</v>
      </c>
      <c r="I294" s="9">
        <v>22.0</v>
      </c>
      <c r="J294" s="9" t="str">
        <f t="array" ref="J294">LET(
    _xlpm.thresholds, XLOOKUP('2. Результаты'!$D294, Sections!$F$27:$F$47, Sections!$G$27:$I$47),
    XLOOKUP('2. Результаты'!$I294, _xlpm.thresholds, Sections!$G$26:$I$26, "Ниже базового", -1)
)</f>
        <v>Средний</v>
      </c>
      <c r="K294" s="9">
        <v>19.0</v>
      </c>
      <c r="L294" s="9" t="str">
        <f t="array" ref="L294">LET(
    _xlpm.thresholds, XLOOKUP('2. Результаты'!$D294, Sections!$P$27:$P$47, Sections!$Q$27:$S$47),
    XLOOKUP('2. Результаты'!$K294, _xlpm.thresholds, Sections!$Q$26:$S$26, "Ниже базового", -1)
)</f>
        <v>Высокий</v>
      </c>
      <c r="M294" s="9">
        <v>16.0</v>
      </c>
      <c r="N294" s="9" t="str">
        <f t="array" ref="N294">LET(
    _xlpm.thresholds, XLOOKUP('2. Результаты'!$D294, Sections!$K$27:$K$47, Sections!$L$27:$N$47),
    XLOOKUP('2. Результаты'!$M294, _xlpm.thresholds, Sections!$L$26:$N$26, "Ниже базового", -1)
)</f>
        <v>Средний</v>
      </c>
      <c r="O294" s="9">
        <v>20.0</v>
      </c>
      <c r="P294" s="9" t="str">
        <f t="array" ref="P294">LET(
    _xlpm.thresholds, XLOOKUP('2. Результаты'!$D294, Sections!$P$3:$P$23, Sections!$Q$3:$S$23),
    XLOOKUP('2. Результаты'!$O294, _xlpm.thresholds, Sections!$Q$2:$S$2, "Ниже базового", -1)
)</f>
        <v>Высокий</v>
      </c>
      <c r="Q294" s="9">
        <v>17.0</v>
      </c>
      <c r="R294" s="9" t="str">
        <f t="array" ref="R294">LET(
    _xlpm.thresholds, XLOOKUP('2. Результаты'!$D294, Sections!$F$3:$F$23, Sections!$G$3:$I$23),
    XLOOKUP('2. Результаты'!$Q294, _xlpm.thresholds, Sections!$G$2:$I$2, "Ниже базового", -1)
)</f>
        <v>Средний</v>
      </c>
      <c r="S294" s="9">
        <v>39.0</v>
      </c>
      <c r="T294" s="9" t="str">
        <f t="array" ref="T294">LET(
    _xlpm.thresholds, XLOOKUP('2. Результаты'!$D294, Sections!$A$3:$A$23, Sections!$B$3:$D$23),
    XLOOKUP('2. Результаты'!$S294, _xlpm.thresholds, Sections!$B$2:$D$2, "Ниже базового", -1)
)</f>
        <v>Средний</v>
      </c>
      <c r="U294" s="9">
        <v>13.0</v>
      </c>
      <c r="V294" s="9" t="str">
        <f t="array" ref="V294">LET(
    _xlpm.thresholds, XLOOKUP('2. Результаты'!$D294, Sections!$A$27:$A$47, Sections!$B$27:$D$47),
    XLOOKUP('2. Результаты'!$U294, _xlpm.thresholds, Sections!$B$26:$D$26, "Ниже базового", -1)
)</f>
        <v>Высокий</v>
      </c>
      <c r="W294" s="9">
        <v>22.0</v>
      </c>
      <c r="X294" s="9" t="str">
        <f t="array" ref="X294">LET(
    _xlpm.thresholds, XLOOKUP('2. Результаты'!$D294, Sections!$K$3:$K$23, Sections!$L$3:$N$23),
    XLOOKUP('2. Результаты'!$W294, _xlpm.thresholds, Sections!$L$2:$N$2, "Ниже базового", -1)
)</f>
        <v>Средний</v>
      </c>
    </row>
    <row r="295" ht="15.75" customHeight="1">
      <c r="A295" s="7">
        <v>5.12011654E8</v>
      </c>
      <c r="B295" s="6" t="s">
        <v>499</v>
      </c>
      <c r="C295" s="6" t="s">
        <v>513</v>
      </c>
      <c r="D295" s="9">
        <v>1.0</v>
      </c>
      <c r="E295" s="9">
        <v>174.0</v>
      </c>
      <c r="F295" s="9">
        <v>213.0</v>
      </c>
      <c r="G295" s="9">
        <v>4.0</v>
      </c>
      <c r="H295" s="9" t="s">
        <v>1466</v>
      </c>
      <c r="I295" s="9">
        <v>27.0</v>
      </c>
      <c r="J295" s="9" t="str">
        <f t="array" ref="J295">LET(
    _xlpm.thresholds, XLOOKUP('2. Результаты'!$D295, Sections!$F$27:$F$47, Sections!$G$27:$I$47),
    XLOOKUP('2. Результаты'!$I295, _xlpm.thresholds, Sections!$G$26:$I$26, "Ниже базового", -1)
)</f>
        <v>Высокий</v>
      </c>
      <c r="K295" s="9">
        <v>16.0</v>
      </c>
      <c r="L295" s="9" t="str">
        <f t="array" ref="L295">LET(
    _xlpm.thresholds, XLOOKUP('2. Результаты'!$D295, Sections!$P$27:$P$47, Sections!$Q$27:$S$47),
    XLOOKUP('2. Результаты'!$K295, _xlpm.thresholds, Sections!$Q$26:$S$26, "Ниже базового", -1)
)</f>
        <v>Высокий</v>
      </c>
      <c r="M295" s="9">
        <v>17.0</v>
      </c>
      <c r="N295" s="9" t="str">
        <f t="array" ref="N295">LET(
    _xlpm.thresholds, XLOOKUP('2. Результаты'!$D295, Sections!$K$27:$K$47, Sections!$L$27:$N$47),
    XLOOKUP('2. Результаты'!$M295, _xlpm.thresholds, Sections!$L$26:$N$26, "Ниже базового", -1)
)</f>
        <v>Высокий</v>
      </c>
      <c r="O295" s="9">
        <v>20.0</v>
      </c>
      <c r="P295" s="9" t="str">
        <f t="array" ref="P295">LET(
    _xlpm.thresholds, XLOOKUP('2. Результаты'!$D295, Sections!$P$3:$P$23, Sections!$Q$3:$S$23),
    XLOOKUP('2. Результаты'!$O295, _xlpm.thresholds, Sections!$Q$2:$S$2, "Ниже базового", -1)
)</f>
        <v>Высокий</v>
      </c>
      <c r="Q295" s="9">
        <v>17.0</v>
      </c>
      <c r="R295" s="9" t="str">
        <f t="array" ref="R295">LET(
    _xlpm.thresholds, XLOOKUP('2. Результаты'!$D295, Sections!$F$3:$F$23, Sections!$G$3:$I$23),
    XLOOKUP('2. Результаты'!$Q295, _xlpm.thresholds, Sections!$G$2:$I$2, "Ниже базового", -1)
)</f>
        <v>Средний</v>
      </c>
      <c r="S295" s="9">
        <v>38.0</v>
      </c>
      <c r="T295" s="9" t="str">
        <f t="array" ref="T295">LET(
    _xlpm.thresholds, XLOOKUP('2. Результаты'!$D295, Sections!$A$3:$A$23, Sections!$B$3:$D$23),
    XLOOKUP('2. Результаты'!$S295, _xlpm.thresholds, Sections!$B$2:$D$2, "Ниже базового", -1)
)</f>
        <v>Средний</v>
      </c>
      <c r="U295" s="9">
        <v>13.0</v>
      </c>
      <c r="V295" s="9" t="str">
        <f t="array" ref="V295">LET(
    _xlpm.thresholds, XLOOKUP('2. Результаты'!$D295, Sections!$A$27:$A$47, Sections!$B$27:$D$47),
    XLOOKUP('2. Результаты'!$U295, _xlpm.thresholds, Sections!$B$26:$D$26, "Ниже базового", -1)
)</f>
        <v>Высокий</v>
      </c>
      <c r="W295" s="9">
        <v>26.0</v>
      </c>
      <c r="X295" s="9" t="str">
        <f t="array" ref="X295">LET(
    _xlpm.thresholds, XLOOKUP('2. Результаты'!$D295, Sections!$K$3:$K$23, Sections!$L$3:$N$23),
    XLOOKUP('2. Результаты'!$W295, _xlpm.thresholds, Sections!$L$2:$N$2, "Ниже базового", -1)
)</f>
        <v>Высокий</v>
      </c>
    </row>
    <row r="296" ht="15.75" customHeight="1">
      <c r="A296" s="7">
        <v>5.12011559E8</v>
      </c>
      <c r="B296" s="6" t="s">
        <v>499</v>
      </c>
      <c r="C296" s="6" t="s">
        <v>514</v>
      </c>
      <c r="D296" s="9">
        <v>5.0</v>
      </c>
      <c r="E296" s="9">
        <v>114.0</v>
      </c>
      <c r="F296" s="9">
        <v>208.0</v>
      </c>
      <c r="G296" s="9">
        <v>2.0</v>
      </c>
      <c r="H296" s="9" t="s">
        <v>1467</v>
      </c>
      <c r="I296" s="9">
        <v>18.0</v>
      </c>
      <c r="J296" s="9" t="str">
        <f t="array" ref="J296">LET(
    _xlpm.thresholds, XLOOKUP('2. Результаты'!$D296, Sections!$F$27:$F$47, Sections!$G$27:$I$47),
    XLOOKUP('2. Результаты'!$I296, _xlpm.thresholds, Sections!$G$26:$I$26, "Ниже базового", -1)
)</f>
        <v>Средний</v>
      </c>
      <c r="K296" s="9">
        <v>13.0</v>
      </c>
      <c r="L296" s="9" t="str">
        <f t="array" ref="L296">LET(
    _xlpm.thresholds, XLOOKUP('2. Результаты'!$D296, Sections!$P$27:$P$47, Sections!$Q$27:$S$47),
    XLOOKUP('2. Результаты'!$K296, _xlpm.thresholds, Sections!$Q$26:$S$26, "Ниже базового", -1)
)</f>
        <v>Средний</v>
      </c>
      <c r="M296" s="9">
        <v>11.0</v>
      </c>
      <c r="N296" s="9" t="str">
        <f t="array" ref="N296">LET(
    _xlpm.thresholds, XLOOKUP('2. Результаты'!$D296, Sections!$K$27:$K$47, Sections!$L$27:$N$47),
    XLOOKUP('2. Результаты'!$M296, _xlpm.thresholds, Sections!$L$26:$N$26, "Ниже базового", -1)
)</f>
        <v>Базовый</v>
      </c>
      <c r="O296" s="9">
        <v>12.0</v>
      </c>
      <c r="P296" s="9" t="str">
        <f t="array" ref="P296">LET(
    _xlpm.thresholds, XLOOKUP('2. Результаты'!$D296, Sections!$P$3:$P$23, Sections!$Q$3:$S$23),
    XLOOKUP('2. Результаты'!$O296, _xlpm.thresholds, Sections!$Q$2:$S$2, "Ниже базового", -1)
)</f>
        <v>Базовый</v>
      </c>
      <c r="Q296" s="9">
        <v>12.0</v>
      </c>
      <c r="R296" s="9" t="str">
        <f t="array" ref="R296">LET(
    _xlpm.thresholds, XLOOKUP('2. Результаты'!$D296, Sections!$F$3:$F$23, Sections!$G$3:$I$23),
    XLOOKUP('2. Результаты'!$Q296, _xlpm.thresholds, Sections!$G$2:$I$2, "Ниже базового", -1)
)</f>
        <v>Базовый</v>
      </c>
      <c r="S296" s="9">
        <v>26.0</v>
      </c>
      <c r="T296" s="9" t="str">
        <f t="array" ref="T296">LET(
    _xlpm.thresholds, XLOOKUP('2. Результаты'!$D296, Sections!$A$3:$A$23, Sections!$B$3:$D$23),
    XLOOKUP('2. Результаты'!$S296, _xlpm.thresholds, Sections!$B$2:$D$2, "Ниже базового", -1)
)</f>
        <v>Средний</v>
      </c>
      <c r="U296" s="9">
        <v>10.0</v>
      </c>
      <c r="V296" s="9" t="str">
        <f t="array" ref="V296">LET(
    _xlpm.thresholds, XLOOKUP('2. Результаты'!$D296, Sections!$A$27:$A$47, Sections!$B$27:$D$47),
    XLOOKUP('2. Результаты'!$U296, _xlpm.thresholds, Sections!$B$26:$D$26, "Ниже базового", -1)
)</f>
        <v>Средний</v>
      </c>
      <c r="W296" s="9">
        <v>12.0</v>
      </c>
      <c r="X296" s="9" t="str">
        <f t="array" ref="X296">LET(
    _xlpm.thresholds, XLOOKUP('2. Результаты'!$D296, Sections!$K$3:$K$23, Sections!$L$3:$N$23),
    XLOOKUP('2. Результаты'!$W296, _xlpm.thresholds, Sections!$L$2:$N$2, "Ниже базового", -1)
)</f>
        <v>Базовый</v>
      </c>
    </row>
    <row r="297" ht="15.75" customHeight="1">
      <c r="A297" s="7">
        <v>5.12027319E8</v>
      </c>
      <c r="B297" s="6" t="s">
        <v>499</v>
      </c>
      <c r="C297" s="6" t="s">
        <v>515</v>
      </c>
      <c r="D297" s="9">
        <v>1.0</v>
      </c>
      <c r="E297" s="9">
        <v>138.0</v>
      </c>
      <c r="F297" s="9">
        <v>213.0</v>
      </c>
      <c r="G297" s="9">
        <v>3.0</v>
      </c>
      <c r="H297" s="9" t="s">
        <v>1465</v>
      </c>
      <c r="I297" s="9">
        <v>21.0</v>
      </c>
      <c r="J297" s="9" t="str">
        <f t="array" ref="J297">LET(
    _xlpm.thresholds, XLOOKUP('2. Результаты'!$D297, Sections!$F$27:$F$47, Sections!$G$27:$I$47),
    XLOOKUP('2. Результаты'!$I297, _xlpm.thresholds, Sections!$G$26:$I$26, "Ниже базового", -1)
)</f>
        <v>Средний</v>
      </c>
      <c r="K297" s="9">
        <v>14.0</v>
      </c>
      <c r="L297" s="9" t="str">
        <f t="array" ref="L297">LET(
    _xlpm.thresholds, XLOOKUP('2. Результаты'!$D297, Sections!$P$27:$P$47, Sections!$Q$27:$S$47),
    XLOOKUP('2. Результаты'!$K297, _xlpm.thresholds, Sections!$Q$26:$S$26, "Ниже базового", -1)
)</f>
        <v>Средний</v>
      </c>
      <c r="M297" s="9">
        <v>14.0</v>
      </c>
      <c r="N297" s="9" t="str">
        <f t="array" ref="N297">LET(
    _xlpm.thresholds, XLOOKUP('2. Результаты'!$D297, Sections!$K$27:$K$47, Sections!$L$27:$N$47),
    XLOOKUP('2. Результаты'!$M297, _xlpm.thresholds, Sections!$L$26:$N$26, "Ниже базового", -1)
)</f>
        <v>Средний</v>
      </c>
      <c r="O297" s="9">
        <v>18.0</v>
      </c>
      <c r="P297" s="9" t="str">
        <f t="array" ref="P297">LET(
    _xlpm.thresholds, XLOOKUP('2. Результаты'!$D297, Sections!$P$3:$P$23, Sections!$Q$3:$S$23),
    XLOOKUP('2. Результаты'!$O297, _xlpm.thresholds, Sections!$Q$2:$S$2, "Ниже базового", -1)
)</f>
        <v>Средний</v>
      </c>
      <c r="Q297" s="9">
        <v>13.0</v>
      </c>
      <c r="R297" s="9" t="str">
        <f t="array" ref="R297">LET(
    _xlpm.thresholds, XLOOKUP('2. Результаты'!$D297, Sections!$F$3:$F$23, Sections!$G$3:$I$23),
    XLOOKUP('2. Результаты'!$Q297, _xlpm.thresholds, Sections!$G$2:$I$2, "Ниже базового", -1)
)</f>
        <v>Средний</v>
      </c>
      <c r="S297" s="9">
        <v>32.0</v>
      </c>
      <c r="T297" s="9" t="str">
        <f t="array" ref="T297">LET(
    _xlpm.thresholds, XLOOKUP('2. Результаты'!$D297, Sections!$A$3:$A$23, Sections!$B$3:$D$23),
    XLOOKUP('2. Результаты'!$S297, _xlpm.thresholds, Sections!$B$2:$D$2, "Ниже базового", -1)
)</f>
        <v>Средний</v>
      </c>
      <c r="U297" s="9">
        <v>8.0</v>
      </c>
      <c r="V297" s="9" t="str">
        <f t="array" ref="V297">LET(
    _xlpm.thresholds, XLOOKUP('2. Результаты'!$D297, Sections!$A$27:$A$47, Sections!$B$27:$D$47),
    XLOOKUP('2. Результаты'!$U297, _xlpm.thresholds, Sections!$B$26:$D$26, "Ниже базового", -1)
)</f>
        <v>Средний</v>
      </c>
      <c r="W297" s="9">
        <v>18.0</v>
      </c>
      <c r="X297" s="9" t="str">
        <f t="array" ref="X297">LET(
    _xlpm.thresholds, XLOOKUP('2. Результаты'!$D297, Sections!$K$3:$K$23, Sections!$L$3:$N$23),
    XLOOKUP('2. Результаты'!$W297, _xlpm.thresholds, Sections!$L$2:$N$2, "Ниже базового", -1)
)</f>
        <v>Средний</v>
      </c>
    </row>
    <row r="298" ht="15.75" customHeight="1">
      <c r="A298" s="7">
        <v>5.12027196E8</v>
      </c>
      <c r="B298" s="6" t="s">
        <v>499</v>
      </c>
      <c r="C298" s="6" t="s">
        <v>516</v>
      </c>
      <c r="D298" s="9">
        <v>1.0</v>
      </c>
      <c r="E298" s="9">
        <v>138.0</v>
      </c>
      <c r="F298" s="9">
        <v>213.0</v>
      </c>
      <c r="G298" s="9">
        <v>3.0</v>
      </c>
      <c r="H298" s="9" t="s">
        <v>1465</v>
      </c>
      <c r="I298" s="9">
        <v>18.0</v>
      </c>
      <c r="J298" s="9" t="str">
        <f t="array" ref="J298">LET(
    _xlpm.thresholds, XLOOKUP('2. Результаты'!$D298, Sections!$F$27:$F$47, Sections!$G$27:$I$47),
    XLOOKUP('2. Результаты'!$I298, _xlpm.thresholds, Sections!$G$26:$I$26, "Ниже базового", -1)
)</f>
        <v>Средний</v>
      </c>
      <c r="K298" s="9">
        <v>14.0</v>
      </c>
      <c r="L298" s="9" t="str">
        <f t="array" ref="L298">LET(
    _xlpm.thresholds, XLOOKUP('2. Результаты'!$D298, Sections!$P$27:$P$47, Sections!$Q$27:$S$47),
    XLOOKUP('2. Результаты'!$K298, _xlpm.thresholds, Sections!$Q$26:$S$26, "Ниже базового", -1)
)</f>
        <v>Средний</v>
      </c>
      <c r="M298" s="9">
        <v>14.0</v>
      </c>
      <c r="N298" s="9" t="str">
        <f t="array" ref="N298">LET(
    _xlpm.thresholds, XLOOKUP('2. Результаты'!$D298, Sections!$K$27:$K$47, Sections!$L$27:$N$47),
    XLOOKUP('2. Результаты'!$M298, _xlpm.thresholds, Sections!$L$26:$N$26, "Ниже базового", -1)
)</f>
        <v>Средний</v>
      </c>
      <c r="O298" s="9">
        <v>18.0</v>
      </c>
      <c r="P298" s="9" t="str">
        <f t="array" ref="P298">LET(
    _xlpm.thresholds, XLOOKUP('2. Результаты'!$D298, Sections!$P$3:$P$23, Sections!$Q$3:$S$23),
    XLOOKUP('2. Результаты'!$O298, _xlpm.thresholds, Sections!$Q$2:$S$2, "Ниже базового", -1)
)</f>
        <v>Средний</v>
      </c>
      <c r="Q298" s="9">
        <v>15.0</v>
      </c>
      <c r="R298" s="9" t="str">
        <f t="array" ref="R298">LET(
    _xlpm.thresholds, XLOOKUP('2. Результаты'!$D298, Sections!$F$3:$F$23, Sections!$G$3:$I$23),
    XLOOKUP('2. Результаты'!$Q298, _xlpm.thresholds, Sections!$G$2:$I$2, "Ниже базового", -1)
)</f>
        <v>Средний</v>
      </c>
      <c r="S298" s="9">
        <v>31.0</v>
      </c>
      <c r="T298" s="9" t="str">
        <f t="array" ref="T298">LET(
    _xlpm.thresholds, XLOOKUP('2. Результаты'!$D298, Sections!$A$3:$A$23, Sections!$B$3:$D$23),
    XLOOKUP('2. Результаты'!$S298, _xlpm.thresholds, Sections!$B$2:$D$2, "Ниже базового", -1)
)</f>
        <v>Средний</v>
      </c>
      <c r="U298" s="9">
        <v>9.0</v>
      </c>
      <c r="V298" s="9" t="str">
        <f t="array" ref="V298">LET(
    _xlpm.thresholds, XLOOKUP('2. Результаты'!$D298, Sections!$A$27:$A$47, Sections!$B$27:$D$47),
    XLOOKUP('2. Результаты'!$U298, _xlpm.thresholds, Sections!$B$26:$D$26, "Ниже базового", -1)
)</f>
        <v>Средний</v>
      </c>
      <c r="W298" s="9">
        <v>19.0</v>
      </c>
      <c r="X298" s="9" t="str">
        <f t="array" ref="X298">LET(
    _xlpm.thresholds, XLOOKUP('2. Результаты'!$D298, Sections!$K$3:$K$23, Sections!$L$3:$N$23),
    XLOOKUP('2. Результаты'!$W298, _xlpm.thresholds, Sections!$L$2:$N$2, "Ниже базового", -1)
)</f>
        <v>Средний</v>
      </c>
    </row>
    <row r="299" ht="15.75" customHeight="1">
      <c r="A299" s="7">
        <v>5.12011686E8</v>
      </c>
      <c r="B299" s="6" t="s">
        <v>499</v>
      </c>
      <c r="C299" s="6" t="s">
        <v>517</v>
      </c>
      <c r="D299" s="9">
        <v>1.0</v>
      </c>
      <c r="E299" s="9">
        <v>151.0</v>
      </c>
      <c r="F299" s="9">
        <v>213.0</v>
      </c>
      <c r="G299" s="9">
        <v>3.0</v>
      </c>
      <c r="H299" s="9" t="s">
        <v>1465</v>
      </c>
      <c r="I299" s="9">
        <v>22.0</v>
      </c>
      <c r="J299" s="9" t="str">
        <f t="array" ref="J299">LET(
    _xlpm.thresholds, XLOOKUP('2. Результаты'!$D299, Sections!$F$27:$F$47, Sections!$G$27:$I$47),
    XLOOKUP('2. Результаты'!$I299, _xlpm.thresholds, Sections!$G$26:$I$26, "Ниже базового", -1)
)</f>
        <v>Средний</v>
      </c>
      <c r="K299" s="9">
        <v>15.0</v>
      </c>
      <c r="L299" s="9" t="str">
        <f t="array" ref="L299">LET(
    _xlpm.thresholds, XLOOKUP('2. Результаты'!$D299, Sections!$P$27:$P$47, Sections!$Q$27:$S$47),
    XLOOKUP('2. Результаты'!$K299, _xlpm.thresholds, Sections!$Q$26:$S$26, "Ниже базового", -1)
)</f>
        <v>Средний</v>
      </c>
      <c r="M299" s="9">
        <v>15.0</v>
      </c>
      <c r="N299" s="9" t="str">
        <f t="array" ref="N299">LET(
    _xlpm.thresholds, XLOOKUP('2. Результаты'!$D299, Sections!$K$27:$K$47, Sections!$L$27:$N$47),
    XLOOKUP('2. Результаты'!$M299, _xlpm.thresholds, Sections!$L$26:$N$26, "Ниже базового", -1)
)</f>
        <v>Средний</v>
      </c>
      <c r="O299" s="9">
        <v>18.0</v>
      </c>
      <c r="P299" s="9" t="str">
        <f t="array" ref="P299">LET(
    _xlpm.thresholds, XLOOKUP('2. Результаты'!$D299, Sections!$P$3:$P$23, Sections!$Q$3:$S$23),
    XLOOKUP('2. Результаты'!$O299, _xlpm.thresholds, Sections!$Q$2:$S$2, "Ниже базового", -1)
)</f>
        <v>Средний</v>
      </c>
      <c r="Q299" s="9">
        <v>15.0</v>
      </c>
      <c r="R299" s="9" t="str">
        <f t="array" ref="R299">LET(
    _xlpm.thresholds, XLOOKUP('2. Результаты'!$D299, Sections!$F$3:$F$23, Sections!$G$3:$I$23),
    XLOOKUP('2. Результаты'!$Q299, _xlpm.thresholds, Sections!$G$2:$I$2, "Ниже базового", -1)
)</f>
        <v>Средний</v>
      </c>
      <c r="S299" s="9">
        <v>35.0</v>
      </c>
      <c r="T299" s="9" t="str">
        <f t="array" ref="T299">LET(
    _xlpm.thresholds, XLOOKUP('2. Результаты'!$D299, Sections!$A$3:$A$23, Sections!$B$3:$D$23),
    XLOOKUP('2. Результаты'!$S299, _xlpm.thresholds, Sections!$B$2:$D$2, "Ниже базового", -1)
)</f>
        <v>Средний</v>
      </c>
      <c r="U299" s="9">
        <v>12.0</v>
      </c>
      <c r="V299" s="9" t="str">
        <f t="array" ref="V299">LET(
    _xlpm.thresholds, XLOOKUP('2. Результаты'!$D299, Sections!$A$27:$A$47, Sections!$B$27:$D$47),
    XLOOKUP('2. Результаты'!$U299, _xlpm.thresholds, Sections!$B$26:$D$26, "Ниже базового", -1)
)</f>
        <v>Высокий</v>
      </c>
      <c r="W299" s="9">
        <v>19.0</v>
      </c>
      <c r="X299" s="9" t="str">
        <f t="array" ref="X299">LET(
    _xlpm.thresholds, XLOOKUP('2. Результаты'!$D299, Sections!$K$3:$K$23, Sections!$L$3:$N$23),
    XLOOKUP('2. Результаты'!$W299, _xlpm.thresholds, Sections!$L$2:$N$2, "Ниже базового", -1)
)</f>
        <v>Средний</v>
      </c>
    </row>
    <row r="300" ht="15.75" customHeight="1">
      <c r="A300" s="7">
        <v>5.12011566E8</v>
      </c>
      <c r="B300" s="6" t="s">
        <v>499</v>
      </c>
      <c r="C300" s="6" t="s">
        <v>518</v>
      </c>
      <c r="D300" s="9">
        <v>1.0</v>
      </c>
      <c r="E300" s="9">
        <v>157.0</v>
      </c>
      <c r="F300" s="9">
        <v>213.0</v>
      </c>
      <c r="G300" s="9">
        <v>3.0</v>
      </c>
      <c r="H300" s="9" t="s">
        <v>1465</v>
      </c>
      <c r="I300" s="9">
        <v>25.0</v>
      </c>
      <c r="J300" s="9" t="str">
        <f t="array" ref="J300">LET(
    _xlpm.thresholds, XLOOKUP('2. Результаты'!$D300, Sections!$F$27:$F$47, Sections!$G$27:$I$47),
    XLOOKUP('2. Результаты'!$I300, _xlpm.thresholds, Sections!$G$26:$I$26, "Ниже базового", -1)
)</f>
        <v>Средний</v>
      </c>
      <c r="K300" s="9">
        <v>18.0</v>
      </c>
      <c r="L300" s="9" t="str">
        <f t="array" ref="L300">LET(
    _xlpm.thresholds, XLOOKUP('2. Результаты'!$D300, Sections!$P$27:$P$47, Sections!$Q$27:$S$47),
    XLOOKUP('2. Результаты'!$K300, _xlpm.thresholds, Sections!$Q$26:$S$26, "Ниже базового", -1)
)</f>
        <v>Высокий</v>
      </c>
      <c r="M300" s="9">
        <v>15.0</v>
      </c>
      <c r="N300" s="9" t="str">
        <f t="array" ref="N300">LET(
    _xlpm.thresholds, XLOOKUP('2. Результаты'!$D300, Sections!$K$27:$K$47, Sections!$L$27:$N$47),
    XLOOKUP('2. Результаты'!$M300, _xlpm.thresholds, Sections!$L$26:$N$26, "Ниже базового", -1)
)</f>
        <v>Средний</v>
      </c>
      <c r="O300" s="9">
        <v>19.0</v>
      </c>
      <c r="P300" s="9" t="str">
        <f t="array" ref="P300">LET(
    _xlpm.thresholds, XLOOKUP('2. Результаты'!$D300, Sections!$P$3:$P$23, Sections!$Q$3:$S$23),
    XLOOKUP('2. Результаты'!$O300, _xlpm.thresholds, Sections!$Q$2:$S$2, "Ниже базового", -1)
)</f>
        <v>Средний</v>
      </c>
      <c r="Q300" s="9">
        <v>17.0</v>
      </c>
      <c r="R300" s="9" t="str">
        <f t="array" ref="R300">LET(
    _xlpm.thresholds, XLOOKUP('2. Результаты'!$D300, Sections!$F$3:$F$23, Sections!$G$3:$I$23),
    XLOOKUP('2. Результаты'!$Q300, _xlpm.thresholds, Sections!$G$2:$I$2, "Ниже базового", -1)
)</f>
        <v>Средний</v>
      </c>
      <c r="S300" s="9">
        <v>33.0</v>
      </c>
      <c r="T300" s="9" t="str">
        <f t="array" ref="T300">LET(
    _xlpm.thresholds, XLOOKUP('2. Результаты'!$D300, Sections!$A$3:$A$23, Sections!$B$3:$D$23),
    XLOOKUP('2. Результаты'!$S300, _xlpm.thresholds, Sections!$B$2:$D$2, "Ниже базового", -1)
)</f>
        <v>Средний</v>
      </c>
      <c r="U300" s="9">
        <v>11.0</v>
      </c>
      <c r="V300" s="9" t="str">
        <f t="array" ref="V300">LET(
    _xlpm.thresholds, XLOOKUP('2. Результаты'!$D300, Sections!$A$27:$A$47, Sections!$B$27:$D$47),
    XLOOKUP('2. Результаты'!$U300, _xlpm.thresholds, Sections!$B$26:$D$26, "Ниже базового", -1)
)</f>
        <v>Средний</v>
      </c>
      <c r="W300" s="9">
        <v>19.0</v>
      </c>
      <c r="X300" s="9" t="str">
        <f t="array" ref="X300">LET(
    _xlpm.thresholds, XLOOKUP('2. Результаты'!$D300, Sections!$K$3:$K$23, Sections!$L$3:$N$23),
    XLOOKUP('2. Результаты'!$W300, _xlpm.thresholds, Sections!$L$2:$N$2, "Ниже базового", -1)
)</f>
        <v>Средний</v>
      </c>
    </row>
    <row r="301" ht="15.75" customHeight="1">
      <c r="A301" s="7">
        <v>5.12011527E8</v>
      </c>
      <c r="B301" s="6" t="s">
        <v>499</v>
      </c>
      <c r="C301" s="6" t="s">
        <v>519</v>
      </c>
      <c r="D301" s="9">
        <v>5.0</v>
      </c>
      <c r="E301" s="9">
        <v>124.0</v>
      </c>
      <c r="F301" s="9">
        <v>208.0</v>
      </c>
      <c r="G301" s="9">
        <v>3.0</v>
      </c>
      <c r="H301" s="9" t="s">
        <v>1465</v>
      </c>
      <c r="I301" s="9">
        <v>16.0</v>
      </c>
      <c r="J301" s="9" t="str">
        <f t="array" ref="J301">LET(
    _xlpm.thresholds, XLOOKUP('2. Результаты'!$D301, Sections!$F$27:$F$47, Sections!$G$27:$I$47),
    XLOOKUP('2. Результаты'!$I301, _xlpm.thresholds, Sections!$G$26:$I$26, "Ниже базового", -1)
)</f>
        <v>Базовый</v>
      </c>
      <c r="K301" s="9">
        <v>13.0</v>
      </c>
      <c r="L301" s="9" t="str">
        <f t="array" ref="L301">LET(
    _xlpm.thresholds, XLOOKUP('2. Результаты'!$D301, Sections!$P$27:$P$47, Sections!$Q$27:$S$47),
    XLOOKUP('2. Результаты'!$K301, _xlpm.thresholds, Sections!$Q$26:$S$26, "Ниже базового", -1)
)</f>
        <v>Средний</v>
      </c>
      <c r="M301" s="9">
        <v>12.0</v>
      </c>
      <c r="N301" s="9" t="str">
        <f t="array" ref="N301">LET(
    _xlpm.thresholds, XLOOKUP('2. Результаты'!$D301, Sections!$K$27:$K$47, Sections!$L$27:$N$47),
    XLOOKUP('2. Результаты'!$M301, _xlpm.thresholds, Sections!$L$26:$N$26, "Ниже базового", -1)
)</f>
        <v>Базовый</v>
      </c>
      <c r="O301" s="9">
        <v>15.0</v>
      </c>
      <c r="P301" s="9" t="str">
        <f t="array" ref="P301">LET(
    _xlpm.thresholds, XLOOKUP('2. Результаты'!$D301, Sections!$P$3:$P$23, Sections!$Q$3:$S$23),
    XLOOKUP('2. Результаты'!$O301, _xlpm.thresholds, Sections!$Q$2:$S$2, "Ниже базового", -1)
)</f>
        <v>Базовый</v>
      </c>
      <c r="Q301" s="9">
        <v>15.0</v>
      </c>
      <c r="R301" s="9" t="str">
        <f t="array" ref="R301">LET(
    _xlpm.thresholds, XLOOKUP('2. Результаты'!$D301, Sections!$F$3:$F$23, Sections!$G$3:$I$23),
    XLOOKUP('2. Результаты'!$Q301, _xlpm.thresholds, Sections!$G$2:$I$2, "Ниже базового", -1)
)</f>
        <v>Средний</v>
      </c>
      <c r="S301" s="9">
        <v>27.0</v>
      </c>
      <c r="T301" s="9" t="str">
        <f t="array" ref="T301">LET(
    _xlpm.thresholds, XLOOKUP('2. Результаты'!$D301, Sections!$A$3:$A$23, Sections!$B$3:$D$23),
    XLOOKUP('2. Результаты'!$S301, _xlpm.thresholds, Sections!$B$2:$D$2, "Ниже базового", -1)
)</f>
        <v>Средний</v>
      </c>
      <c r="U301" s="9">
        <v>8.0</v>
      </c>
      <c r="V301" s="9" t="str">
        <f t="array" ref="V301">LET(
    _xlpm.thresholds, XLOOKUP('2. Результаты'!$D301, Sections!$A$27:$A$47, Sections!$B$27:$D$47),
    XLOOKUP('2. Результаты'!$U301, _xlpm.thresholds, Sections!$B$26:$D$26, "Ниже базового", -1)
)</f>
        <v>Средний</v>
      </c>
      <c r="W301" s="9">
        <v>18.0</v>
      </c>
      <c r="X301" s="9" t="str">
        <f t="array" ref="X301">LET(
    _xlpm.thresholds, XLOOKUP('2. Результаты'!$D301, Sections!$K$3:$K$23, Sections!$L$3:$N$23),
    XLOOKUP('2. Результаты'!$W301, _xlpm.thresholds, Sections!$L$2:$N$2, "Ниже базового", -1)
)</f>
        <v>Средний</v>
      </c>
    </row>
    <row r="302" ht="15.75" customHeight="1">
      <c r="A302" s="7">
        <v>5.12011816E8</v>
      </c>
      <c r="B302" s="6" t="s">
        <v>499</v>
      </c>
      <c r="C302" s="6" t="s">
        <v>520</v>
      </c>
      <c r="D302" s="9">
        <v>5.0</v>
      </c>
      <c r="E302" s="9">
        <v>152.0</v>
      </c>
      <c r="F302" s="9">
        <v>208.0</v>
      </c>
      <c r="G302" s="9">
        <v>3.0</v>
      </c>
      <c r="H302" s="9" t="s">
        <v>1465</v>
      </c>
      <c r="I302" s="9">
        <v>26.0</v>
      </c>
      <c r="J302" s="9" t="str">
        <f t="array" ref="J302">LET(
    _xlpm.thresholds, XLOOKUP('2. Результаты'!$D302, Sections!$F$27:$F$47, Sections!$G$27:$I$47),
    XLOOKUP('2. Результаты'!$I302, _xlpm.thresholds, Sections!$G$26:$I$26, "Ниже базового", -1)
)</f>
        <v>Средний</v>
      </c>
      <c r="K302" s="9">
        <v>17.0</v>
      </c>
      <c r="L302" s="9" t="str">
        <f t="array" ref="L302">LET(
    _xlpm.thresholds, XLOOKUP('2. Результаты'!$D302, Sections!$P$27:$P$47, Sections!$Q$27:$S$47),
    XLOOKUP('2. Результаты'!$K302, _xlpm.thresholds, Sections!$Q$26:$S$26, "Ниже базового", -1)
)</f>
        <v>Высокий</v>
      </c>
      <c r="M302" s="9">
        <v>15.0</v>
      </c>
      <c r="N302" s="9" t="str">
        <f t="array" ref="N302">LET(
    _xlpm.thresholds, XLOOKUP('2. Результаты'!$D302, Sections!$K$27:$K$47, Sections!$L$27:$N$47),
    XLOOKUP('2. Результаты'!$M302, _xlpm.thresholds, Sections!$L$26:$N$26, "Ниже базового", -1)
)</f>
        <v>Средний</v>
      </c>
      <c r="O302" s="9">
        <v>18.0</v>
      </c>
      <c r="P302" s="9" t="str">
        <f t="array" ref="P302">LET(
    _xlpm.thresholds, XLOOKUP('2. Результаты'!$D302, Sections!$P$3:$P$23, Sections!$Q$3:$S$23),
    XLOOKUP('2. Результаты'!$O302, _xlpm.thresholds, Sections!$Q$2:$S$2, "Ниже базового", -1)
)</f>
        <v>Средний</v>
      </c>
      <c r="Q302" s="9">
        <v>15.0</v>
      </c>
      <c r="R302" s="9" t="str">
        <f t="array" ref="R302">LET(
    _xlpm.thresholds, XLOOKUP('2. Результаты'!$D302, Sections!$F$3:$F$23, Sections!$G$3:$I$23),
    XLOOKUP('2. Результаты'!$Q302, _xlpm.thresholds, Sections!$G$2:$I$2, "Ниже базового", -1)
)</f>
        <v>Средний</v>
      </c>
      <c r="S302" s="9">
        <v>29.0</v>
      </c>
      <c r="T302" s="9" t="str">
        <f t="array" ref="T302">LET(
    _xlpm.thresholds, XLOOKUP('2. Результаты'!$D302, Sections!$A$3:$A$23, Sections!$B$3:$D$23),
    XLOOKUP('2. Результаты'!$S302, _xlpm.thresholds, Sections!$B$2:$D$2, "Ниже базового", -1)
)</f>
        <v>Средний</v>
      </c>
      <c r="U302" s="9">
        <v>13.0</v>
      </c>
      <c r="V302" s="9" t="str">
        <f t="array" ref="V302">LET(
    _xlpm.thresholds, XLOOKUP('2. Результаты'!$D302, Sections!$A$27:$A$47, Sections!$B$27:$D$47),
    XLOOKUP('2. Результаты'!$U302, _xlpm.thresholds, Sections!$B$26:$D$26, "Ниже базового", -1)
)</f>
        <v>Высокий</v>
      </c>
      <c r="W302" s="9">
        <v>19.0</v>
      </c>
      <c r="X302" s="9" t="str">
        <f t="array" ref="X302">LET(
    _xlpm.thresholds, XLOOKUP('2. Результаты'!$D302, Sections!$K$3:$K$23, Sections!$L$3:$N$23),
    XLOOKUP('2. Результаты'!$W302, _xlpm.thresholds, Sections!$L$2:$N$2, "Ниже базового", -1)
)</f>
        <v>Средний</v>
      </c>
    </row>
    <row r="303" ht="15.75" customHeight="1">
      <c r="A303" s="7">
        <v>5.12027157E8</v>
      </c>
      <c r="B303" s="6" t="s">
        <v>499</v>
      </c>
      <c r="C303" s="6" t="s">
        <v>521</v>
      </c>
      <c r="D303" s="9">
        <v>1.0</v>
      </c>
      <c r="E303" s="9">
        <v>148.0</v>
      </c>
      <c r="F303" s="9">
        <v>213.0</v>
      </c>
      <c r="G303" s="9">
        <v>3.0</v>
      </c>
      <c r="H303" s="9" t="s">
        <v>1465</v>
      </c>
      <c r="I303" s="9">
        <v>20.0</v>
      </c>
      <c r="J303" s="9" t="str">
        <f t="array" ref="J303">LET(
    _xlpm.thresholds, XLOOKUP('2. Результаты'!$D303, Sections!$F$27:$F$47, Sections!$G$27:$I$47),
    XLOOKUP('2. Результаты'!$I303, _xlpm.thresholds, Sections!$G$26:$I$26, "Ниже базового", -1)
)</f>
        <v>Средний</v>
      </c>
      <c r="K303" s="9">
        <v>15.0</v>
      </c>
      <c r="L303" s="9" t="str">
        <f t="array" ref="L303">LET(
    _xlpm.thresholds, XLOOKUP('2. Результаты'!$D303, Sections!$P$27:$P$47, Sections!$Q$27:$S$47),
    XLOOKUP('2. Результаты'!$K303, _xlpm.thresholds, Sections!$Q$26:$S$26, "Ниже базового", -1)
)</f>
        <v>Средний</v>
      </c>
      <c r="M303" s="9">
        <v>14.0</v>
      </c>
      <c r="N303" s="9" t="str">
        <f t="array" ref="N303">LET(
    _xlpm.thresholds, XLOOKUP('2. Результаты'!$D303, Sections!$K$27:$K$47, Sections!$L$27:$N$47),
    XLOOKUP('2. Результаты'!$M303, _xlpm.thresholds, Sections!$L$26:$N$26, "Ниже базового", -1)
)</f>
        <v>Средний</v>
      </c>
      <c r="O303" s="9">
        <v>20.0</v>
      </c>
      <c r="P303" s="9" t="str">
        <f t="array" ref="P303">LET(
    _xlpm.thresholds, XLOOKUP('2. Результаты'!$D303, Sections!$P$3:$P$23, Sections!$Q$3:$S$23),
    XLOOKUP('2. Результаты'!$O303, _xlpm.thresholds, Sections!$Q$2:$S$2, "Ниже базового", -1)
)</f>
        <v>Высокий</v>
      </c>
      <c r="Q303" s="9">
        <v>17.0</v>
      </c>
      <c r="R303" s="9" t="str">
        <f t="array" ref="R303">LET(
    _xlpm.thresholds, XLOOKUP('2. Результаты'!$D303, Sections!$F$3:$F$23, Sections!$G$3:$I$23),
    XLOOKUP('2. Результаты'!$Q303, _xlpm.thresholds, Sections!$G$2:$I$2, "Ниже базового", -1)
)</f>
        <v>Средний</v>
      </c>
      <c r="S303" s="9">
        <v>34.0</v>
      </c>
      <c r="T303" s="9" t="str">
        <f t="array" ref="T303">LET(
    _xlpm.thresholds, XLOOKUP('2. Результаты'!$D303, Sections!$A$3:$A$23, Sections!$B$3:$D$23),
    XLOOKUP('2. Результаты'!$S303, _xlpm.thresholds, Sections!$B$2:$D$2, "Ниже базового", -1)
)</f>
        <v>Средний</v>
      </c>
      <c r="U303" s="9">
        <v>11.0</v>
      </c>
      <c r="V303" s="9" t="str">
        <f t="array" ref="V303">LET(
    _xlpm.thresholds, XLOOKUP('2. Результаты'!$D303, Sections!$A$27:$A$47, Sections!$B$27:$D$47),
    XLOOKUP('2. Результаты'!$U303, _xlpm.thresholds, Sections!$B$26:$D$26, "Ниже базового", -1)
)</f>
        <v>Средний</v>
      </c>
      <c r="W303" s="9">
        <v>17.0</v>
      </c>
      <c r="X303" s="9" t="str">
        <f t="array" ref="X303">LET(
    _xlpm.thresholds, XLOOKUP('2. Результаты'!$D303, Sections!$K$3:$K$23, Sections!$L$3:$N$23),
    XLOOKUP('2. Результаты'!$W303, _xlpm.thresholds, Sections!$L$2:$N$2, "Ниже базового", -1)
)</f>
        <v>Средний</v>
      </c>
    </row>
    <row r="304" ht="15.75" customHeight="1">
      <c r="A304" s="7">
        <v>5.12027284E8</v>
      </c>
      <c r="B304" s="6" t="s">
        <v>499</v>
      </c>
      <c r="C304" s="6" t="s">
        <v>522</v>
      </c>
      <c r="D304" s="9">
        <v>1.0</v>
      </c>
      <c r="E304" s="9">
        <v>156.0</v>
      </c>
      <c r="F304" s="9">
        <v>213.0</v>
      </c>
      <c r="G304" s="9">
        <v>3.0</v>
      </c>
      <c r="H304" s="9" t="s">
        <v>1465</v>
      </c>
      <c r="I304" s="9">
        <v>16.0</v>
      </c>
      <c r="J304" s="9" t="str">
        <f t="array" ref="J304">LET(
    _xlpm.thresholds, XLOOKUP('2. Результаты'!$D304, Sections!$F$27:$F$47, Sections!$G$27:$I$47),
    XLOOKUP('2. Результаты'!$I304, _xlpm.thresholds, Sections!$G$26:$I$26, "Ниже базового", -1)
)</f>
        <v>Базовый</v>
      </c>
      <c r="K304" s="9">
        <v>16.0</v>
      </c>
      <c r="L304" s="9" t="str">
        <f t="array" ref="L304">LET(
    _xlpm.thresholds, XLOOKUP('2. Результаты'!$D304, Sections!$P$27:$P$47, Sections!$Q$27:$S$47),
    XLOOKUP('2. Результаты'!$K304, _xlpm.thresholds, Sections!$Q$26:$S$26, "Ниже базового", -1)
)</f>
        <v>Высокий</v>
      </c>
      <c r="M304" s="9">
        <v>15.0</v>
      </c>
      <c r="N304" s="9" t="str">
        <f t="array" ref="N304">LET(
    _xlpm.thresholds, XLOOKUP('2. Результаты'!$D304, Sections!$K$27:$K$47, Sections!$L$27:$N$47),
    XLOOKUP('2. Результаты'!$M304, _xlpm.thresholds, Sections!$L$26:$N$26, "Ниже базового", -1)
)</f>
        <v>Средний</v>
      </c>
      <c r="O304" s="9">
        <v>19.0</v>
      </c>
      <c r="P304" s="9" t="str">
        <f t="array" ref="P304">LET(
    _xlpm.thresholds, XLOOKUP('2. Результаты'!$D304, Sections!$P$3:$P$23, Sections!$Q$3:$S$23),
    XLOOKUP('2. Результаты'!$O304, _xlpm.thresholds, Sections!$Q$2:$S$2, "Ниже базового", -1)
)</f>
        <v>Средний</v>
      </c>
      <c r="Q304" s="9">
        <v>20.0</v>
      </c>
      <c r="R304" s="9" t="str">
        <f t="array" ref="R304">LET(
    _xlpm.thresholds, XLOOKUP('2. Результаты'!$D304, Sections!$F$3:$F$23, Sections!$G$3:$I$23),
    XLOOKUP('2. Результаты'!$Q304, _xlpm.thresholds, Sections!$G$2:$I$2, "Ниже базового", -1)
)</f>
        <v>Средний</v>
      </c>
      <c r="S304" s="9">
        <v>37.0</v>
      </c>
      <c r="T304" s="9" t="str">
        <f t="array" ref="T304">LET(
    _xlpm.thresholds, XLOOKUP('2. Результаты'!$D304, Sections!$A$3:$A$23, Sections!$B$3:$D$23),
    XLOOKUP('2. Результаты'!$S304, _xlpm.thresholds, Sections!$B$2:$D$2, "Ниже базового", -1)
)</f>
        <v>Средний</v>
      </c>
      <c r="U304" s="9">
        <v>13.0</v>
      </c>
      <c r="V304" s="9" t="str">
        <f t="array" ref="V304">LET(
    _xlpm.thresholds, XLOOKUP('2. Результаты'!$D304, Sections!$A$27:$A$47, Sections!$B$27:$D$47),
    XLOOKUP('2. Результаты'!$U304, _xlpm.thresholds, Sections!$B$26:$D$26, "Ниже базового", -1)
)</f>
        <v>Высокий</v>
      </c>
      <c r="W304" s="9">
        <v>20.0</v>
      </c>
      <c r="X304" s="9" t="str">
        <f t="array" ref="X304">LET(
    _xlpm.thresholds, XLOOKUP('2. Результаты'!$D304, Sections!$K$3:$K$23, Sections!$L$3:$N$23),
    XLOOKUP('2. Результаты'!$W304, _xlpm.thresholds, Sections!$L$2:$N$2, "Ниже базового", -1)
)</f>
        <v>Средний</v>
      </c>
    </row>
    <row r="305" ht="15.75" customHeight="1">
      <c r="A305" s="7">
        <v>5.12027301E8</v>
      </c>
      <c r="B305" s="6" t="s">
        <v>499</v>
      </c>
      <c r="C305" s="6" t="s">
        <v>523</v>
      </c>
      <c r="D305" s="9">
        <v>5.0</v>
      </c>
      <c r="E305" s="9">
        <v>122.0</v>
      </c>
      <c r="F305" s="9">
        <v>208.0</v>
      </c>
      <c r="G305" s="9">
        <v>3.0</v>
      </c>
      <c r="H305" s="9" t="s">
        <v>1465</v>
      </c>
      <c r="I305" s="9">
        <v>17.0</v>
      </c>
      <c r="J305" s="9" t="str">
        <f t="array" ref="J305">LET(
    _xlpm.thresholds, XLOOKUP('2. Результаты'!$D305, Sections!$F$27:$F$47, Sections!$G$27:$I$47),
    XLOOKUP('2. Результаты'!$I305, _xlpm.thresholds, Sections!$G$26:$I$26, "Ниже базового", -1)
)</f>
        <v>Средний</v>
      </c>
      <c r="K305" s="9">
        <v>11.0</v>
      </c>
      <c r="L305" s="9" t="str">
        <f t="array" ref="L305">LET(
    _xlpm.thresholds, XLOOKUP('2. Результаты'!$D305, Sections!$P$27:$P$47, Sections!$Q$27:$S$47),
    XLOOKUP('2. Результаты'!$K305, _xlpm.thresholds, Sections!$Q$26:$S$26, "Ниже базового", -1)
)</f>
        <v>Базовый</v>
      </c>
      <c r="M305" s="9">
        <v>11.0</v>
      </c>
      <c r="N305" s="9" t="str">
        <f t="array" ref="N305">LET(
    _xlpm.thresholds, XLOOKUP('2. Результаты'!$D305, Sections!$K$27:$K$47, Sections!$L$27:$N$47),
    XLOOKUP('2. Результаты'!$M305, _xlpm.thresholds, Sections!$L$26:$N$26, "Ниже базового", -1)
)</f>
        <v>Базовый</v>
      </c>
      <c r="O305" s="9">
        <v>16.0</v>
      </c>
      <c r="P305" s="9" t="str">
        <f t="array" ref="P305">LET(
    _xlpm.thresholds, XLOOKUP('2. Результаты'!$D305, Sections!$P$3:$P$23, Sections!$Q$3:$S$23),
    XLOOKUP('2. Результаты'!$O305, _xlpm.thresholds, Sections!$Q$2:$S$2, "Ниже базового", -1)
)</f>
        <v>Средний</v>
      </c>
      <c r="Q305" s="9">
        <v>17.0</v>
      </c>
      <c r="R305" s="9" t="str">
        <f t="array" ref="R305">LET(
    _xlpm.thresholds, XLOOKUP('2. Результаты'!$D305, Sections!$F$3:$F$23, Sections!$G$3:$I$23),
    XLOOKUP('2. Результаты'!$Q305, _xlpm.thresholds, Sections!$G$2:$I$2, "Ниже базового", -1)
)</f>
        <v>Средний</v>
      </c>
      <c r="S305" s="9">
        <v>27.0</v>
      </c>
      <c r="T305" s="9" t="str">
        <f t="array" ref="T305">LET(
    _xlpm.thresholds, XLOOKUP('2. Результаты'!$D305, Sections!$A$3:$A$23, Sections!$B$3:$D$23),
    XLOOKUP('2. Результаты'!$S305, _xlpm.thresholds, Sections!$B$2:$D$2, "Ниже базового", -1)
)</f>
        <v>Средний</v>
      </c>
      <c r="U305" s="9">
        <v>8.0</v>
      </c>
      <c r="V305" s="9" t="str">
        <f t="array" ref="V305">LET(
    _xlpm.thresholds, XLOOKUP('2. Результаты'!$D305, Sections!$A$27:$A$47, Sections!$B$27:$D$47),
    XLOOKUP('2. Результаты'!$U305, _xlpm.thresholds, Sections!$B$26:$D$26, "Ниже базового", -1)
)</f>
        <v>Средний</v>
      </c>
      <c r="W305" s="9">
        <v>15.0</v>
      </c>
      <c r="X305" s="9" t="str">
        <f t="array" ref="X305">LET(
    _xlpm.thresholds, XLOOKUP('2. Результаты'!$D305, Sections!$K$3:$K$23, Sections!$L$3:$N$23),
    XLOOKUP('2. Результаты'!$W305, _xlpm.thresholds, Sections!$L$2:$N$2, "Ниже базового", -1)
)</f>
        <v>Базовый</v>
      </c>
    </row>
    <row r="306" ht="15.75" customHeight="1">
      <c r="A306" s="7">
        <v>5.1201163E8</v>
      </c>
      <c r="B306" s="6" t="s">
        <v>499</v>
      </c>
      <c r="C306" s="6" t="s">
        <v>524</v>
      </c>
      <c r="D306" s="9">
        <v>1.0</v>
      </c>
      <c r="E306" s="9">
        <v>138.0</v>
      </c>
      <c r="F306" s="9">
        <v>213.0</v>
      </c>
      <c r="G306" s="9">
        <v>3.0</v>
      </c>
      <c r="H306" s="9" t="s">
        <v>1465</v>
      </c>
      <c r="I306" s="9">
        <v>18.0</v>
      </c>
      <c r="J306" s="9" t="str">
        <f t="array" ref="J306">LET(
    _xlpm.thresholds, XLOOKUP('2. Результаты'!$D306, Sections!$F$27:$F$47, Sections!$G$27:$I$47),
    XLOOKUP('2. Результаты'!$I306, _xlpm.thresholds, Sections!$G$26:$I$26, "Ниже базового", -1)
)</f>
        <v>Средний</v>
      </c>
      <c r="K306" s="9">
        <v>15.0</v>
      </c>
      <c r="L306" s="9" t="str">
        <f t="array" ref="L306">LET(
    _xlpm.thresholds, XLOOKUP('2. Результаты'!$D306, Sections!$P$27:$P$47, Sections!$Q$27:$S$47),
    XLOOKUP('2. Результаты'!$K306, _xlpm.thresholds, Sections!$Q$26:$S$26, "Ниже базового", -1)
)</f>
        <v>Средний</v>
      </c>
      <c r="M306" s="9">
        <v>11.0</v>
      </c>
      <c r="N306" s="9" t="str">
        <f t="array" ref="N306">LET(
    _xlpm.thresholds, XLOOKUP('2. Результаты'!$D306, Sections!$K$27:$K$47, Sections!$L$27:$N$47),
    XLOOKUP('2. Результаты'!$M306, _xlpm.thresholds, Sections!$L$26:$N$26, "Ниже базового", -1)
)</f>
        <v>Базовый</v>
      </c>
      <c r="O306" s="9">
        <v>18.0</v>
      </c>
      <c r="P306" s="9" t="str">
        <f t="array" ref="P306">LET(
    _xlpm.thresholds, XLOOKUP('2. Результаты'!$D306, Sections!$P$3:$P$23, Sections!$Q$3:$S$23),
    XLOOKUP('2. Результаты'!$O306, _xlpm.thresholds, Sections!$Q$2:$S$2, "Ниже базового", -1)
)</f>
        <v>Средний</v>
      </c>
      <c r="Q306" s="9">
        <v>13.0</v>
      </c>
      <c r="R306" s="9" t="str">
        <f t="array" ref="R306">LET(
    _xlpm.thresholds, XLOOKUP('2. Результаты'!$D306, Sections!$F$3:$F$23, Sections!$G$3:$I$23),
    XLOOKUP('2. Результаты'!$Q306, _xlpm.thresholds, Sections!$G$2:$I$2, "Ниже базового", -1)
)</f>
        <v>Средний</v>
      </c>
      <c r="S306" s="9">
        <v>33.0</v>
      </c>
      <c r="T306" s="9" t="str">
        <f t="array" ref="T306">LET(
    _xlpm.thresholds, XLOOKUP('2. Результаты'!$D306, Sections!$A$3:$A$23, Sections!$B$3:$D$23),
    XLOOKUP('2. Результаты'!$S306, _xlpm.thresholds, Sections!$B$2:$D$2, "Ниже базового", -1)
)</f>
        <v>Средний</v>
      </c>
      <c r="U306" s="9">
        <v>11.0</v>
      </c>
      <c r="V306" s="9" t="str">
        <f t="array" ref="V306">LET(
    _xlpm.thresholds, XLOOKUP('2. Результаты'!$D306, Sections!$A$27:$A$47, Sections!$B$27:$D$47),
    XLOOKUP('2. Результаты'!$U306, _xlpm.thresholds, Sections!$B$26:$D$26, "Ниже базового", -1)
)</f>
        <v>Средний</v>
      </c>
      <c r="W306" s="9">
        <v>19.0</v>
      </c>
      <c r="X306" s="9" t="str">
        <f t="array" ref="X306">LET(
    _xlpm.thresholds, XLOOKUP('2. Результаты'!$D306, Sections!$K$3:$K$23, Sections!$L$3:$N$23),
    XLOOKUP('2. Результаты'!$W306, _xlpm.thresholds, Sections!$L$2:$N$2, "Ниже базового", -1)
)</f>
        <v>Средний</v>
      </c>
    </row>
    <row r="307" ht="15.75" customHeight="1">
      <c r="A307" s="7">
        <v>5.12011608E8</v>
      </c>
      <c r="B307" s="6" t="s">
        <v>499</v>
      </c>
      <c r="C307" s="6" t="s">
        <v>533</v>
      </c>
      <c r="D307" s="9">
        <v>9.0</v>
      </c>
      <c r="E307" s="9">
        <v>155.0</v>
      </c>
      <c r="F307" s="9">
        <v>211.0</v>
      </c>
      <c r="G307" s="9">
        <v>3.0</v>
      </c>
      <c r="H307" s="9" t="s">
        <v>1465</v>
      </c>
      <c r="I307" s="9">
        <v>26.0</v>
      </c>
      <c r="J307" s="9" t="str">
        <f t="array" ref="J307">LET(
    _xlpm.thresholds, XLOOKUP('2. Результаты'!$D307, Sections!$F$27:$F$47, Sections!$G$27:$I$47),
    XLOOKUP('2. Результаты'!$I307, _xlpm.thresholds, Sections!$G$26:$I$26, "Ниже базового", -1)
)</f>
        <v>Средний</v>
      </c>
      <c r="K307" s="9">
        <v>19.0</v>
      </c>
      <c r="L307" s="9" t="str">
        <f t="array" ref="L307">LET(
    _xlpm.thresholds, XLOOKUP('2. Результаты'!$D307, Sections!$P$27:$P$47, Sections!$Q$27:$S$47),
    XLOOKUP('2. Результаты'!$K307, _xlpm.thresholds, Sections!$Q$26:$S$26, "Ниже базового", -1)
)</f>
        <v>Высокий</v>
      </c>
      <c r="M307" s="9">
        <v>18.0</v>
      </c>
      <c r="N307" s="9" t="str">
        <f t="array" ref="N307">LET(
    _xlpm.thresholds, XLOOKUP('2. Результаты'!$D307, Sections!$K$27:$K$47, Sections!$L$27:$N$47),
    XLOOKUP('2. Результаты'!$M307, _xlpm.thresholds, Sections!$L$26:$N$26, "Ниже базового", -1)
)</f>
        <v>Высокий</v>
      </c>
      <c r="O307" s="9">
        <v>16.0</v>
      </c>
      <c r="P307" s="9" t="str">
        <f t="array" ref="P307">LET(
    _xlpm.thresholds, XLOOKUP('2. Результаты'!$D307, Sections!$P$3:$P$23, Sections!$Q$3:$S$23),
    XLOOKUP('2. Результаты'!$O307, _xlpm.thresholds, Sections!$Q$2:$S$2, "Ниже базового", -1)
)</f>
        <v>Средний</v>
      </c>
      <c r="Q307" s="9">
        <v>15.0</v>
      </c>
      <c r="R307" s="9" t="str">
        <f t="array" ref="R307">LET(
    _xlpm.thresholds, XLOOKUP('2. Результаты'!$D307, Sections!$F$3:$F$23, Sections!$G$3:$I$23),
    XLOOKUP('2. Результаты'!$Q307, _xlpm.thresholds, Sections!$G$2:$I$2, "Ниже базового", -1)
)</f>
        <v>Средний</v>
      </c>
      <c r="S307" s="9">
        <v>31.0</v>
      </c>
      <c r="T307" s="9" t="str">
        <f t="array" ref="T307">LET(
    _xlpm.thresholds, XLOOKUP('2. Результаты'!$D307, Sections!$A$3:$A$23, Sections!$B$3:$D$23),
    XLOOKUP('2. Результаты'!$S307, _xlpm.thresholds, Sections!$B$2:$D$2, "Ниже базового", -1)
)</f>
        <v>Средний</v>
      </c>
      <c r="U307" s="9">
        <v>10.0</v>
      </c>
      <c r="V307" s="9" t="str">
        <f t="array" ref="V307">LET(
    _xlpm.thresholds, XLOOKUP('2. Результаты'!$D307, Sections!$A$27:$A$47, Sections!$B$27:$D$47),
    XLOOKUP('2. Результаты'!$U307, _xlpm.thresholds, Sections!$B$26:$D$26, "Ниже базового", -1)
)</f>
        <v>Средний</v>
      </c>
      <c r="W307" s="9">
        <v>20.0</v>
      </c>
      <c r="X307" s="9" t="str">
        <f t="array" ref="X307">LET(
    _xlpm.thresholds, XLOOKUP('2. Результаты'!$D307, Sections!$K$3:$K$23, Sections!$L$3:$N$23),
    XLOOKUP('2. Результаты'!$W307, _xlpm.thresholds, Sections!$L$2:$N$2, "Ниже базового", -1)
)</f>
        <v>Средний</v>
      </c>
    </row>
    <row r="308" ht="15.75" customHeight="1">
      <c r="A308" s="7">
        <v>5.12027238E8</v>
      </c>
      <c r="B308" s="6" t="s">
        <v>499</v>
      </c>
      <c r="C308" s="6" t="s">
        <v>527</v>
      </c>
      <c r="D308" s="9">
        <v>1.0</v>
      </c>
      <c r="E308" s="9">
        <v>172.0</v>
      </c>
      <c r="F308" s="9">
        <v>213.0</v>
      </c>
      <c r="G308" s="9">
        <v>3.0</v>
      </c>
      <c r="H308" s="9" t="s">
        <v>1465</v>
      </c>
      <c r="I308" s="9">
        <v>27.0</v>
      </c>
      <c r="J308" s="9" t="str">
        <f t="array" ref="J308">LET(
    _xlpm.thresholds, XLOOKUP('2. Результаты'!$D308, Sections!$F$27:$F$47, Sections!$G$27:$I$47),
    XLOOKUP('2. Результаты'!$I308, _xlpm.thresholds, Sections!$G$26:$I$26, "Ниже базового", -1)
)</f>
        <v>Высокий</v>
      </c>
      <c r="K308" s="9">
        <v>16.0</v>
      </c>
      <c r="L308" s="9" t="str">
        <f t="array" ref="L308">LET(
    _xlpm.thresholds, XLOOKUP('2. Результаты'!$D308, Sections!$P$27:$P$47, Sections!$Q$27:$S$47),
    XLOOKUP('2. Результаты'!$K308, _xlpm.thresholds, Sections!$Q$26:$S$26, "Ниже базового", -1)
)</f>
        <v>Высокий</v>
      </c>
      <c r="M308" s="9">
        <v>17.0</v>
      </c>
      <c r="N308" s="9" t="str">
        <f t="array" ref="N308">LET(
    _xlpm.thresholds, XLOOKUP('2. Результаты'!$D308, Sections!$K$27:$K$47, Sections!$L$27:$N$47),
    XLOOKUP('2. Результаты'!$M308, _xlpm.thresholds, Sections!$L$26:$N$26, "Ниже базового", -1)
)</f>
        <v>Высокий</v>
      </c>
      <c r="O308" s="9">
        <v>20.0</v>
      </c>
      <c r="P308" s="9" t="str">
        <f t="array" ref="P308">LET(
    _xlpm.thresholds, XLOOKUP('2. Результаты'!$D308, Sections!$P$3:$P$23, Sections!$Q$3:$S$23),
    XLOOKUP('2. Результаты'!$O308, _xlpm.thresholds, Sections!$Q$2:$S$2, "Ниже базового", -1)
)</f>
        <v>Высокий</v>
      </c>
      <c r="Q308" s="9">
        <v>18.0</v>
      </c>
      <c r="R308" s="9" t="str">
        <f t="array" ref="R308">LET(
    _xlpm.thresholds, XLOOKUP('2. Результаты'!$D308, Sections!$F$3:$F$23, Sections!$G$3:$I$23),
    XLOOKUP('2. Результаты'!$Q308, _xlpm.thresholds, Sections!$G$2:$I$2, "Ниже базового", -1)
)</f>
        <v>Средний</v>
      </c>
      <c r="S308" s="9">
        <v>39.0</v>
      </c>
      <c r="T308" s="9" t="str">
        <f t="array" ref="T308">LET(
    _xlpm.thresholds, XLOOKUP('2. Результаты'!$D308, Sections!$A$3:$A$23, Sections!$B$3:$D$23),
    XLOOKUP('2. Результаты'!$S308, _xlpm.thresholds, Sections!$B$2:$D$2, "Ниже базового", -1)
)</f>
        <v>Средний</v>
      </c>
      <c r="U308" s="9">
        <v>14.0</v>
      </c>
      <c r="V308" s="9" t="str">
        <f t="array" ref="V308">LET(
    _xlpm.thresholds, XLOOKUP('2. Результаты'!$D308, Sections!$A$27:$A$47, Sections!$B$27:$D$47),
    XLOOKUP('2. Результаты'!$U308, _xlpm.thresholds, Sections!$B$26:$D$26, "Ниже базового", -1)
)</f>
        <v>Высокий</v>
      </c>
      <c r="W308" s="9">
        <v>21.0</v>
      </c>
      <c r="X308" s="9" t="str">
        <f t="array" ref="X308">LET(
    _xlpm.thresholds, XLOOKUP('2. Результаты'!$D308, Sections!$K$3:$K$23, Sections!$L$3:$N$23),
    XLOOKUP('2. Результаты'!$W308, _xlpm.thresholds, Sections!$L$2:$N$2, "Ниже базового", -1)
)</f>
        <v>Средний</v>
      </c>
    </row>
    <row r="309" ht="15.75" customHeight="1">
      <c r="A309" s="7">
        <v>5.12011541E8</v>
      </c>
      <c r="B309" s="6" t="s">
        <v>499</v>
      </c>
      <c r="C309" s="6" t="s">
        <v>528</v>
      </c>
      <c r="D309" s="9">
        <v>1.0</v>
      </c>
      <c r="E309" s="9">
        <v>133.0</v>
      </c>
      <c r="F309" s="9">
        <v>213.0</v>
      </c>
      <c r="G309" s="9">
        <v>3.0</v>
      </c>
      <c r="H309" s="9" t="s">
        <v>1465</v>
      </c>
      <c r="I309" s="9">
        <v>19.0</v>
      </c>
      <c r="J309" s="9" t="str">
        <f t="array" ref="J309">LET(
    _xlpm.thresholds, XLOOKUP('2. Результаты'!$D309, Sections!$F$27:$F$47, Sections!$G$27:$I$47),
    XLOOKUP('2. Результаты'!$I309, _xlpm.thresholds, Sections!$G$26:$I$26, "Ниже базового", -1)
)</f>
        <v>Средний</v>
      </c>
      <c r="K309" s="9">
        <v>11.0</v>
      </c>
      <c r="L309" s="9" t="str">
        <f t="array" ref="L309">LET(
    _xlpm.thresholds, XLOOKUP('2. Результаты'!$D309, Sections!$P$27:$P$47, Sections!$Q$27:$S$47),
    XLOOKUP('2. Результаты'!$K309, _xlpm.thresholds, Sections!$Q$26:$S$26, "Ниже базового", -1)
)</f>
        <v>Базовый</v>
      </c>
      <c r="M309" s="9">
        <v>12.0</v>
      </c>
      <c r="N309" s="9" t="str">
        <f t="array" ref="N309">LET(
    _xlpm.thresholds, XLOOKUP('2. Результаты'!$D309, Sections!$K$27:$K$47, Sections!$L$27:$N$47),
    XLOOKUP('2. Результаты'!$M309, _xlpm.thresholds, Sections!$L$26:$N$26, "Ниже базового", -1)
)</f>
        <v>Базовый</v>
      </c>
      <c r="O309" s="9">
        <v>17.0</v>
      </c>
      <c r="P309" s="9" t="str">
        <f t="array" ref="P309">LET(
    _xlpm.thresholds, XLOOKUP('2. Результаты'!$D309, Sections!$P$3:$P$23, Sections!$Q$3:$S$23),
    XLOOKUP('2. Результаты'!$O309, _xlpm.thresholds, Sections!$Q$2:$S$2, "Ниже базового", -1)
)</f>
        <v>Средний</v>
      </c>
      <c r="Q309" s="9">
        <v>13.0</v>
      </c>
      <c r="R309" s="9" t="str">
        <f t="array" ref="R309">LET(
    _xlpm.thresholds, XLOOKUP('2. Результаты'!$D309, Sections!$F$3:$F$23, Sections!$G$3:$I$23),
    XLOOKUP('2. Результаты'!$Q309, _xlpm.thresholds, Sections!$G$2:$I$2, "Ниже базового", -1)
)</f>
        <v>Средний</v>
      </c>
      <c r="S309" s="9">
        <v>32.0</v>
      </c>
      <c r="T309" s="9" t="str">
        <f t="array" ref="T309">LET(
    _xlpm.thresholds, XLOOKUP('2. Результаты'!$D309, Sections!$A$3:$A$23, Sections!$B$3:$D$23),
    XLOOKUP('2. Результаты'!$S309, _xlpm.thresholds, Sections!$B$2:$D$2, "Ниже базового", -1)
)</f>
        <v>Средний</v>
      </c>
      <c r="U309" s="9">
        <v>11.0</v>
      </c>
      <c r="V309" s="9" t="str">
        <f t="array" ref="V309">LET(
    _xlpm.thresholds, XLOOKUP('2. Результаты'!$D309, Sections!$A$27:$A$47, Sections!$B$27:$D$47),
    XLOOKUP('2. Результаты'!$U309, _xlpm.thresholds, Sections!$B$26:$D$26, "Ниже базового", -1)
)</f>
        <v>Средний</v>
      </c>
      <c r="W309" s="9">
        <v>18.0</v>
      </c>
      <c r="X309" s="9" t="str">
        <f t="array" ref="X309">LET(
    _xlpm.thresholds, XLOOKUP('2. Результаты'!$D309, Sections!$K$3:$K$23, Sections!$L$3:$N$23),
    XLOOKUP('2. Результаты'!$W309, _xlpm.thresholds, Sections!$L$2:$N$2, "Ниже базового", -1)
)</f>
        <v>Средний</v>
      </c>
    </row>
    <row r="310" ht="15.75" customHeight="1">
      <c r="A310" s="7">
        <v>5.12011573E8</v>
      </c>
      <c r="B310" s="6" t="s">
        <v>499</v>
      </c>
      <c r="C310" s="6" t="s">
        <v>529</v>
      </c>
      <c r="D310" s="9">
        <v>1.0</v>
      </c>
      <c r="E310" s="9">
        <v>161.0</v>
      </c>
      <c r="F310" s="9">
        <v>213.0</v>
      </c>
      <c r="G310" s="9">
        <v>3.0</v>
      </c>
      <c r="H310" s="9" t="s">
        <v>1465</v>
      </c>
      <c r="I310" s="9">
        <v>23.0</v>
      </c>
      <c r="J310" s="9" t="str">
        <f t="array" ref="J310">LET(
    _xlpm.thresholds, XLOOKUP('2. Результаты'!$D310, Sections!$F$27:$F$47, Sections!$G$27:$I$47),
    XLOOKUP('2. Результаты'!$I310, _xlpm.thresholds, Sections!$G$26:$I$26, "Ниже базового", -1)
)</f>
        <v>Средний</v>
      </c>
      <c r="K310" s="9">
        <v>17.0</v>
      </c>
      <c r="L310" s="9" t="str">
        <f t="array" ref="L310">LET(
    _xlpm.thresholds, XLOOKUP('2. Результаты'!$D310, Sections!$P$27:$P$47, Sections!$Q$27:$S$47),
    XLOOKUP('2. Результаты'!$K310, _xlpm.thresholds, Sections!$Q$26:$S$26, "Ниже базового", -1)
)</f>
        <v>Высокий</v>
      </c>
      <c r="M310" s="9">
        <v>14.0</v>
      </c>
      <c r="N310" s="9" t="str">
        <f t="array" ref="N310">LET(
    _xlpm.thresholds, XLOOKUP('2. Результаты'!$D310, Sections!$K$27:$K$47, Sections!$L$27:$N$47),
    XLOOKUP('2. Результаты'!$M310, _xlpm.thresholds, Sections!$L$26:$N$26, "Ниже базового", -1)
)</f>
        <v>Средний</v>
      </c>
      <c r="O310" s="9">
        <v>20.0</v>
      </c>
      <c r="P310" s="9" t="str">
        <f t="array" ref="P310">LET(
    _xlpm.thresholds, XLOOKUP('2. Результаты'!$D310, Sections!$P$3:$P$23, Sections!$Q$3:$S$23),
    XLOOKUP('2. Результаты'!$O310, _xlpm.thresholds, Sections!$Q$2:$S$2, "Ниже базового", -1)
)</f>
        <v>Высокий</v>
      </c>
      <c r="Q310" s="9">
        <v>15.0</v>
      </c>
      <c r="R310" s="9" t="str">
        <f t="array" ref="R310">LET(
    _xlpm.thresholds, XLOOKUP('2. Результаты'!$D310, Sections!$F$3:$F$23, Sections!$G$3:$I$23),
    XLOOKUP('2. Результаты'!$Q310, _xlpm.thresholds, Sections!$G$2:$I$2, "Ниже базового", -1)
)</f>
        <v>Средний</v>
      </c>
      <c r="S310" s="9">
        <v>36.0</v>
      </c>
      <c r="T310" s="9" t="str">
        <f t="array" ref="T310">LET(
    _xlpm.thresholds, XLOOKUP('2. Результаты'!$D310, Sections!$A$3:$A$23, Sections!$B$3:$D$23),
    XLOOKUP('2. Результаты'!$S310, _xlpm.thresholds, Sections!$B$2:$D$2, "Ниже базового", -1)
)</f>
        <v>Средний</v>
      </c>
      <c r="U310" s="9">
        <v>13.0</v>
      </c>
      <c r="V310" s="9" t="str">
        <f t="array" ref="V310">LET(
    _xlpm.thresholds, XLOOKUP('2. Результаты'!$D310, Sections!$A$27:$A$47, Sections!$B$27:$D$47),
    XLOOKUP('2. Результаты'!$U310, _xlpm.thresholds, Sections!$B$26:$D$26, "Ниже базового", -1)
)</f>
        <v>Высокий</v>
      </c>
      <c r="W310" s="9">
        <v>23.0</v>
      </c>
      <c r="X310" s="9" t="str">
        <f t="array" ref="X310">LET(
    _xlpm.thresholds, XLOOKUP('2. Результаты'!$D310, Sections!$K$3:$K$23, Sections!$L$3:$N$23),
    XLOOKUP('2. Результаты'!$W310, _xlpm.thresholds, Sections!$L$2:$N$2, "Ниже базового", -1)
)</f>
        <v>Средний</v>
      </c>
    </row>
    <row r="311" ht="15.75" customHeight="1">
      <c r="A311" s="7">
        <v>5.12011781E8</v>
      </c>
      <c r="B311" s="6" t="s">
        <v>499</v>
      </c>
      <c r="C311" s="6" t="s">
        <v>530</v>
      </c>
      <c r="D311" s="9">
        <v>1.0</v>
      </c>
      <c r="E311" s="9">
        <v>161.0</v>
      </c>
      <c r="F311" s="9">
        <v>213.0</v>
      </c>
      <c r="G311" s="9">
        <v>3.0</v>
      </c>
      <c r="H311" s="9" t="s">
        <v>1465</v>
      </c>
      <c r="I311" s="9">
        <v>25.0</v>
      </c>
      <c r="J311" s="9" t="str">
        <f t="array" ref="J311">LET(
    _xlpm.thresholds, XLOOKUP('2. Результаты'!$D311, Sections!$F$27:$F$47, Sections!$G$27:$I$47),
    XLOOKUP('2. Результаты'!$I311, _xlpm.thresholds, Sections!$G$26:$I$26, "Ниже базового", -1)
)</f>
        <v>Средний</v>
      </c>
      <c r="K311" s="9">
        <v>18.0</v>
      </c>
      <c r="L311" s="9" t="str">
        <f t="array" ref="L311">LET(
    _xlpm.thresholds, XLOOKUP('2. Результаты'!$D311, Sections!$P$27:$P$47, Sections!$Q$27:$S$47),
    XLOOKUP('2. Результаты'!$K311, _xlpm.thresholds, Sections!$Q$26:$S$26, "Ниже базового", -1)
)</f>
        <v>Высокий</v>
      </c>
      <c r="M311" s="9">
        <v>14.0</v>
      </c>
      <c r="N311" s="9" t="str">
        <f t="array" ref="N311">LET(
    _xlpm.thresholds, XLOOKUP('2. Результаты'!$D311, Sections!$K$27:$K$47, Sections!$L$27:$N$47),
    XLOOKUP('2. Результаты'!$M311, _xlpm.thresholds, Sections!$L$26:$N$26, "Ниже базового", -1)
)</f>
        <v>Средний</v>
      </c>
      <c r="O311" s="9">
        <v>16.0</v>
      </c>
      <c r="P311" s="9" t="str">
        <f t="array" ref="P311">LET(
    _xlpm.thresholds, XLOOKUP('2. Результаты'!$D311, Sections!$P$3:$P$23, Sections!$Q$3:$S$23),
    XLOOKUP('2. Результаты'!$O311, _xlpm.thresholds, Sections!$Q$2:$S$2, "Ниже базового", -1)
)</f>
        <v>Средний</v>
      </c>
      <c r="Q311" s="9">
        <v>16.0</v>
      </c>
      <c r="R311" s="9" t="str">
        <f t="array" ref="R311">LET(
    _xlpm.thresholds, XLOOKUP('2. Результаты'!$D311, Sections!$F$3:$F$23, Sections!$G$3:$I$23),
    XLOOKUP('2. Результаты'!$Q311, _xlpm.thresholds, Sections!$G$2:$I$2, "Ниже базового", -1)
)</f>
        <v>Средний</v>
      </c>
      <c r="S311" s="9">
        <v>39.0</v>
      </c>
      <c r="T311" s="9" t="str">
        <f t="array" ref="T311">LET(
    _xlpm.thresholds, XLOOKUP('2. Результаты'!$D311, Sections!$A$3:$A$23, Sections!$B$3:$D$23),
    XLOOKUP('2. Результаты'!$S311, _xlpm.thresholds, Sections!$B$2:$D$2, "Ниже базового", -1)
)</f>
        <v>Средний</v>
      </c>
      <c r="U311" s="9">
        <v>12.0</v>
      </c>
      <c r="V311" s="9" t="str">
        <f t="array" ref="V311">LET(
    _xlpm.thresholds, XLOOKUP('2. Результаты'!$D311, Sections!$A$27:$A$47, Sections!$B$27:$D$47),
    XLOOKUP('2. Результаты'!$U311, _xlpm.thresholds, Sections!$B$26:$D$26, "Ниже базового", -1)
)</f>
        <v>Высокий</v>
      </c>
      <c r="W311" s="9">
        <v>21.0</v>
      </c>
      <c r="X311" s="9" t="str">
        <f t="array" ref="X311">LET(
    _xlpm.thresholds, XLOOKUP('2. Результаты'!$D311, Sections!$K$3:$K$23, Sections!$L$3:$N$23),
    XLOOKUP('2. Результаты'!$W311, _xlpm.thresholds, Sections!$L$2:$N$2, "Ниже базового", -1)
)</f>
        <v>Средний</v>
      </c>
    </row>
    <row r="312" ht="15.75" customHeight="1">
      <c r="A312" s="7">
        <v>5.12011809E8</v>
      </c>
      <c r="B312" s="6" t="s">
        <v>499</v>
      </c>
      <c r="C312" s="6" t="s">
        <v>531</v>
      </c>
      <c r="D312" s="9">
        <v>1.0</v>
      </c>
      <c r="E312" s="9">
        <v>126.0</v>
      </c>
      <c r="F312" s="9">
        <v>213.0</v>
      </c>
      <c r="G312" s="9">
        <v>2.0</v>
      </c>
      <c r="H312" s="9" t="s">
        <v>1467</v>
      </c>
      <c r="I312" s="9">
        <v>15.0</v>
      </c>
      <c r="J312" s="9" t="str">
        <f t="array" ref="J312">LET(
    _xlpm.thresholds, XLOOKUP('2. Результаты'!$D312, Sections!$F$27:$F$47, Sections!$G$27:$I$47),
    XLOOKUP('2. Результаты'!$I312, _xlpm.thresholds, Sections!$G$26:$I$26, "Ниже базового", -1)
)</f>
        <v>Базовый</v>
      </c>
      <c r="K312" s="9">
        <v>12.0</v>
      </c>
      <c r="L312" s="9" t="str">
        <f t="array" ref="L312">LET(
    _xlpm.thresholds, XLOOKUP('2. Результаты'!$D312, Sections!$P$27:$P$47, Sections!$Q$27:$S$47),
    XLOOKUP('2. Результаты'!$K312, _xlpm.thresholds, Sections!$Q$26:$S$26, "Ниже базового", -1)
)</f>
        <v>Базовый</v>
      </c>
      <c r="M312" s="9">
        <v>13.0</v>
      </c>
      <c r="N312" s="9" t="str">
        <f t="array" ref="N312">LET(
    _xlpm.thresholds, XLOOKUP('2. Результаты'!$D312, Sections!$K$27:$K$47, Sections!$L$27:$N$47),
    XLOOKUP('2. Результаты'!$M312, _xlpm.thresholds, Sections!$L$26:$N$26, "Ниже базового", -1)
)</f>
        <v>Базовый</v>
      </c>
      <c r="O312" s="9">
        <v>17.0</v>
      </c>
      <c r="P312" s="9" t="str">
        <f t="array" ref="P312">LET(
    _xlpm.thresholds, XLOOKUP('2. Результаты'!$D312, Sections!$P$3:$P$23, Sections!$Q$3:$S$23),
    XLOOKUP('2. Результаты'!$O312, _xlpm.thresholds, Sections!$Q$2:$S$2, "Ниже базового", -1)
)</f>
        <v>Средний</v>
      </c>
      <c r="Q312" s="9">
        <v>14.0</v>
      </c>
      <c r="R312" s="9" t="str">
        <f t="array" ref="R312">LET(
    _xlpm.thresholds, XLOOKUP('2. Результаты'!$D312, Sections!$F$3:$F$23, Sections!$G$3:$I$23),
    XLOOKUP('2. Результаты'!$Q312, _xlpm.thresholds, Sections!$G$2:$I$2, "Ниже базового", -1)
)</f>
        <v>Средний</v>
      </c>
      <c r="S312" s="9">
        <v>31.0</v>
      </c>
      <c r="T312" s="9" t="str">
        <f t="array" ref="T312">LET(
    _xlpm.thresholds, XLOOKUP('2. Результаты'!$D312, Sections!$A$3:$A$23, Sections!$B$3:$D$23),
    XLOOKUP('2. Результаты'!$S312, _xlpm.thresholds, Sections!$B$2:$D$2, "Ниже базового", -1)
)</f>
        <v>Средний</v>
      </c>
      <c r="U312" s="9">
        <v>9.0</v>
      </c>
      <c r="V312" s="9" t="str">
        <f t="array" ref="V312">LET(
    _xlpm.thresholds, XLOOKUP('2. Результаты'!$D312, Sections!$A$27:$A$47, Sections!$B$27:$D$47),
    XLOOKUP('2. Результаты'!$U312, _xlpm.thresholds, Sections!$B$26:$D$26, "Ниже базового", -1)
)</f>
        <v>Средний</v>
      </c>
      <c r="W312" s="9">
        <v>15.0</v>
      </c>
      <c r="X312" s="9" t="str">
        <f t="array" ref="X312">LET(
    _xlpm.thresholds, XLOOKUP('2. Результаты'!$D312, Sections!$K$3:$K$23, Sections!$L$3:$N$23),
    XLOOKUP('2. Результаты'!$W312, _xlpm.thresholds, Sections!$L$2:$N$2, "Ниже базового", -1)
)</f>
        <v>Базовый</v>
      </c>
    </row>
    <row r="313" ht="15.75" customHeight="1">
      <c r="A313" s="7">
        <v>5.12011823E8</v>
      </c>
      <c r="B313" s="6" t="s">
        <v>499</v>
      </c>
      <c r="C313" s="6" t="s">
        <v>532</v>
      </c>
      <c r="D313" s="9">
        <v>1.0</v>
      </c>
      <c r="E313" s="9">
        <v>141.0</v>
      </c>
      <c r="F313" s="9">
        <v>213.0</v>
      </c>
      <c r="G313" s="9">
        <v>2.0</v>
      </c>
      <c r="H313" s="9" t="s">
        <v>1467</v>
      </c>
      <c r="I313" s="9">
        <v>21.0</v>
      </c>
      <c r="J313" s="9" t="str">
        <f t="array" ref="J313">LET(
    _xlpm.thresholds, XLOOKUP('2. Результаты'!$D313, Sections!$F$27:$F$47, Sections!$G$27:$I$47),
    XLOOKUP('2. Результаты'!$I313, _xlpm.thresholds, Sections!$G$26:$I$26, "Ниже базового", -1)
)</f>
        <v>Средний</v>
      </c>
      <c r="K313" s="9">
        <v>17.0</v>
      </c>
      <c r="L313" s="9" t="str">
        <f t="array" ref="L313">LET(
    _xlpm.thresholds, XLOOKUP('2. Результаты'!$D313, Sections!$P$27:$P$47, Sections!$Q$27:$S$47),
    XLOOKUP('2. Результаты'!$K313, _xlpm.thresholds, Sections!$Q$26:$S$26, "Ниже базового", -1)
)</f>
        <v>Высокий</v>
      </c>
      <c r="M313" s="9">
        <v>12.0</v>
      </c>
      <c r="N313" s="9" t="str">
        <f t="array" ref="N313">LET(
    _xlpm.thresholds, XLOOKUP('2. Результаты'!$D313, Sections!$K$27:$K$47, Sections!$L$27:$N$47),
    XLOOKUP('2. Результаты'!$M313, _xlpm.thresholds, Sections!$L$26:$N$26, "Ниже базового", -1)
)</f>
        <v>Базовый</v>
      </c>
      <c r="O313" s="9">
        <v>19.0</v>
      </c>
      <c r="P313" s="9" t="str">
        <f t="array" ref="P313">LET(
    _xlpm.thresholds, XLOOKUP('2. Результаты'!$D313, Sections!$P$3:$P$23, Sections!$Q$3:$S$23),
    XLOOKUP('2. Результаты'!$O313, _xlpm.thresholds, Sections!$Q$2:$S$2, "Ниже базового", -1)
)</f>
        <v>Средний</v>
      </c>
      <c r="Q313" s="9">
        <v>14.0</v>
      </c>
      <c r="R313" s="9" t="str">
        <f t="array" ref="R313">LET(
    _xlpm.thresholds, XLOOKUP('2. Результаты'!$D313, Sections!$F$3:$F$23, Sections!$G$3:$I$23),
    XLOOKUP('2. Результаты'!$Q313, _xlpm.thresholds, Sections!$G$2:$I$2, "Ниже базового", -1)
)</f>
        <v>Средний</v>
      </c>
      <c r="S313" s="9">
        <v>25.0</v>
      </c>
      <c r="T313" s="9" t="str">
        <f t="array" ref="T313">LET(
    _xlpm.thresholds, XLOOKUP('2. Результаты'!$D313, Sections!$A$3:$A$23, Sections!$B$3:$D$23),
    XLOOKUP('2. Результаты'!$S313, _xlpm.thresholds, Sections!$B$2:$D$2, "Ниже базового", -1)
)</f>
        <v>Базовый</v>
      </c>
      <c r="U313" s="9">
        <v>10.0</v>
      </c>
      <c r="V313" s="9" t="str">
        <f t="array" ref="V313">LET(
    _xlpm.thresholds, XLOOKUP('2. Результаты'!$D313, Sections!$A$27:$A$47, Sections!$B$27:$D$47),
    XLOOKUP('2. Результаты'!$U313, _xlpm.thresholds, Sections!$B$26:$D$26, "Ниже базового", -1)
)</f>
        <v>Средний</v>
      </c>
      <c r="W313" s="9">
        <v>23.0</v>
      </c>
      <c r="X313" s="9" t="str">
        <f t="array" ref="X313">LET(
    _xlpm.thresholds, XLOOKUP('2. Результаты'!$D313, Sections!$K$3:$K$23, Sections!$L$3:$N$23),
    XLOOKUP('2. Результаты'!$W313, _xlpm.thresholds, Sections!$L$2:$N$2, "Ниже базового", -1)
)</f>
        <v>Средний</v>
      </c>
    </row>
    <row r="314" ht="15.75" customHeight="1">
      <c r="A314" s="7">
        <v>5.1201171E8</v>
      </c>
      <c r="B314" s="6" t="s">
        <v>499</v>
      </c>
      <c r="C314" s="6" t="s">
        <v>525</v>
      </c>
      <c r="D314" s="9">
        <v>1.0</v>
      </c>
      <c r="E314" s="9">
        <v>139.0</v>
      </c>
      <c r="F314" s="9">
        <v>213.0</v>
      </c>
      <c r="G314" s="9">
        <v>2.0</v>
      </c>
      <c r="H314" s="9" t="s">
        <v>1467</v>
      </c>
      <c r="I314" s="9">
        <v>17.0</v>
      </c>
      <c r="J314" s="9" t="str">
        <f t="array" ref="J314">LET(
    _xlpm.thresholds, XLOOKUP('2. Результаты'!$D314, Sections!$F$27:$F$47, Sections!$G$27:$I$47),
    XLOOKUP('2. Результаты'!$I314, _xlpm.thresholds, Sections!$G$26:$I$26, "Ниже базового", -1)
)</f>
        <v>Средний</v>
      </c>
      <c r="K314" s="9">
        <v>15.0</v>
      </c>
      <c r="L314" s="9" t="str">
        <f t="array" ref="L314">LET(
    _xlpm.thresholds, XLOOKUP('2. Результаты'!$D314, Sections!$P$27:$P$47, Sections!$Q$27:$S$47),
    XLOOKUP('2. Результаты'!$K314, _xlpm.thresholds, Sections!$Q$26:$S$26, "Ниже базового", -1)
)</f>
        <v>Средний</v>
      </c>
      <c r="M314" s="9">
        <v>9.0</v>
      </c>
      <c r="N314" s="9" t="str">
        <f t="array" ref="N314">LET(
    _xlpm.thresholds, XLOOKUP('2. Результаты'!$D314, Sections!$K$27:$K$47, Sections!$L$27:$N$47),
    XLOOKUP('2. Результаты'!$M314, _xlpm.thresholds, Sections!$L$26:$N$26, "Ниже базового", -1)
)</f>
        <v>Базовый</v>
      </c>
      <c r="O314" s="9">
        <v>19.0</v>
      </c>
      <c r="P314" s="9" t="str">
        <f t="array" ref="P314">LET(
    _xlpm.thresholds, XLOOKUP('2. Результаты'!$D314, Sections!$P$3:$P$23, Sections!$Q$3:$S$23),
    XLOOKUP('2. Результаты'!$O314, _xlpm.thresholds, Sections!$Q$2:$S$2, "Ниже базового", -1)
)</f>
        <v>Средний</v>
      </c>
      <c r="Q314" s="9">
        <v>13.0</v>
      </c>
      <c r="R314" s="9" t="str">
        <f t="array" ref="R314">LET(
    _xlpm.thresholds, XLOOKUP('2. Результаты'!$D314, Sections!$F$3:$F$23, Sections!$G$3:$I$23),
    XLOOKUP('2. Результаты'!$Q314, _xlpm.thresholds, Sections!$G$2:$I$2, "Ниже базового", -1)
)</f>
        <v>Средний</v>
      </c>
      <c r="S314" s="9">
        <v>33.0</v>
      </c>
      <c r="T314" s="9" t="str">
        <f t="array" ref="T314">LET(
    _xlpm.thresholds, XLOOKUP('2. Результаты'!$D314, Sections!$A$3:$A$23, Sections!$B$3:$D$23),
    XLOOKUP('2. Результаты'!$S314, _xlpm.thresholds, Sections!$B$2:$D$2, "Ниже базового", -1)
)</f>
        <v>Средний</v>
      </c>
      <c r="U314" s="9">
        <v>11.0</v>
      </c>
      <c r="V314" s="9" t="str">
        <f t="array" ref="V314">LET(
    _xlpm.thresholds, XLOOKUP('2. Результаты'!$D314, Sections!$A$27:$A$47, Sections!$B$27:$D$47),
    XLOOKUP('2. Результаты'!$U314, _xlpm.thresholds, Sections!$B$26:$D$26, "Ниже базового", -1)
)</f>
        <v>Средний</v>
      </c>
      <c r="W314" s="9">
        <v>22.0</v>
      </c>
      <c r="X314" s="9" t="str">
        <f t="array" ref="X314">LET(
    _xlpm.thresholds, XLOOKUP('2. Результаты'!$D314, Sections!$K$3:$K$23, Sections!$L$3:$N$23),
    XLOOKUP('2. Результаты'!$W314, _xlpm.thresholds, Sections!$L$2:$N$2, "Ниже базового", -1)
)</f>
        <v>Средний</v>
      </c>
    </row>
    <row r="315" ht="15.75" customHeight="1">
      <c r="A315" s="7">
        <v>5.12027206E8</v>
      </c>
      <c r="B315" s="6" t="s">
        <v>499</v>
      </c>
      <c r="C315" s="6" t="s">
        <v>526</v>
      </c>
      <c r="D315" s="9">
        <v>1.0</v>
      </c>
      <c r="E315" s="9">
        <v>144.0</v>
      </c>
      <c r="F315" s="9">
        <v>213.0</v>
      </c>
      <c r="G315" s="9">
        <v>3.0</v>
      </c>
      <c r="H315" s="9" t="s">
        <v>1465</v>
      </c>
      <c r="I315" s="9">
        <v>23.0</v>
      </c>
      <c r="J315" s="9" t="str">
        <f t="array" ref="J315">LET(
    _xlpm.thresholds, XLOOKUP('2. Результаты'!$D315, Sections!$F$27:$F$47, Sections!$G$27:$I$47),
    XLOOKUP('2. Результаты'!$I315, _xlpm.thresholds, Sections!$G$26:$I$26, "Ниже базового", -1)
)</f>
        <v>Средний</v>
      </c>
      <c r="K315" s="9">
        <v>14.0</v>
      </c>
      <c r="L315" s="9" t="str">
        <f t="array" ref="L315">LET(
    _xlpm.thresholds, XLOOKUP('2. Результаты'!$D315, Sections!$P$27:$P$47, Sections!$Q$27:$S$47),
    XLOOKUP('2. Результаты'!$K315, _xlpm.thresholds, Sections!$Q$26:$S$26, "Ниже базового", -1)
)</f>
        <v>Средний</v>
      </c>
      <c r="M315" s="9">
        <v>14.0</v>
      </c>
      <c r="N315" s="9" t="str">
        <f t="array" ref="N315">LET(
    _xlpm.thresholds, XLOOKUP('2. Результаты'!$D315, Sections!$K$27:$K$47, Sections!$L$27:$N$47),
    XLOOKUP('2. Результаты'!$M315, _xlpm.thresholds, Sections!$L$26:$N$26, "Ниже базового", -1)
)</f>
        <v>Средний</v>
      </c>
      <c r="O315" s="9">
        <v>17.0</v>
      </c>
      <c r="P315" s="9" t="str">
        <f t="array" ref="P315">LET(
    _xlpm.thresholds, XLOOKUP('2. Результаты'!$D315, Sections!$P$3:$P$23, Sections!$Q$3:$S$23),
    XLOOKUP('2. Результаты'!$O315, _xlpm.thresholds, Sections!$Q$2:$S$2, "Ниже базового", -1)
)</f>
        <v>Средний</v>
      </c>
      <c r="Q315" s="9">
        <v>13.0</v>
      </c>
      <c r="R315" s="9" t="str">
        <f t="array" ref="R315">LET(
    _xlpm.thresholds, XLOOKUP('2. Результаты'!$D315, Sections!$F$3:$F$23, Sections!$G$3:$I$23),
    XLOOKUP('2. Результаты'!$Q315, _xlpm.thresholds, Sections!$G$2:$I$2, "Ниже базового", -1)
)</f>
        <v>Средний</v>
      </c>
      <c r="S315" s="9">
        <v>31.0</v>
      </c>
      <c r="T315" s="9" t="str">
        <f t="array" ref="T315">LET(
    _xlpm.thresholds, XLOOKUP('2. Результаты'!$D315, Sections!$A$3:$A$23, Sections!$B$3:$D$23),
    XLOOKUP('2. Результаты'!$S315, _xlpm.thresholds, Sections!$B$2:$D$2, "Ниже базового", -1)
)</f>
        <v>Средний</v>
      </c>
      <c r="U315" s="9">
        <v>13.0</v>
      </c>
      <c r="V315" s="9" t="str">
        <f t="array" ref="V315">LET(
    _xlpm.thresholds, XLOOKUP('2. Результаты'!$D315, Sections!$A$27:$A$47, Sections!$B$27:$D$47),
    XLOOKUP('2. Результаты'!$U315, _xlpm.thresholds, Sections!$B$26:$D$26, "Ниже базового", -1)
)</f>
        <v>Высокий</v>
      </c>
      <c r="W315" s="9">
        <v>19.0</v>
      </c>
      <c r="X315" s="9" t="str">
        <f t="array" ref="X315">LET(
    _xlpm.thresholds, XLOOKUP('2. Результаты'!$D315, Sections!$K$3:$K$23, Sections!$L$3:$N$23),
    XLOOKUP('2. Результаты'!$W315, _xlpm.thresholds, Sections!$L$2:$N$2, "Ниже базового", -1)
)</f>
        <v>Средний</v>
      </c>
    </row>
    <row r="316" ht="15.75" customHeight="1">
      <c r="A316" s="7">
        <v>5.12011647E8</v>
      </c>
      <c r="B316" s="6" t="s">
        <v>499</v>
      </c>
      <c r="C316" s="6" t="s">
        <v>534</v>
      </c>
      <c r="D316" s="9">
        <v>1.0</v>
      </c>
      <c r="E316" s="9">
        <v>148.0</v>
      </c>
      <c r="F316" s="9">
        <v>213.0</v>
      </c>
      <c r="G316" s="9">
        <v>3.0</v>
      </c>
      <c r="H316" s="9" t="s">
        <v>1465</v>
      </c>
      <c r="I316" s="9">
        <v>25.0</v>
      </c>
      <c r="J316" s="9" t="str">
        <f t="array" ref="J316">LET(
    _xlpm.thresholds, XLOOKUP('2. Результаты'!$D316, Sections!$F$27:$F$47, Sections!$G$27:$I$47),
    XLOOKUP('2. Результаты'!$I316, _xlpm.thresholds, Sections!$G$26:$I$26, "Ниже базового", -1)
)</f>
        <v>Средний</v>
      </c>
      <c r="K316" s="9">
        <v>12.0</v>
      </c>
      <c r="L316" s="9" t="str">
        <f t="array" ref="L316">LET(
    _xlpm.thresholds, XLOOKUP('2. Результаты'!$D316, Sections!$P$27:$P$47, Sections!$Q$27:$S$47),
    XLOOKUP('2. Результаты'!$K316, _xlpm.thresholds, Sections!$Q$26:$S$26, "Ниже базового", -1)
)</f>
        <v>Базовый</v>
      </c>
      <c r="M316" s="9">
        <v>15.0</v>
      </c>
      <c r="N316" s="9" t="str">
        <f t="array" ref="N316">LET(
    _xlpm.thresholds, XLOOKUP('2. Результаты'!$D316, Sections!$K$27:$K$47, Sections!$L$27:$N$47),
    XLOOKUP('2. Результаты'!$M316, _xlpm.thresholds, Sections!$L$26:$N$26, "Ниже базового", -1)
)</f>
        <v>Средний</v>
      </c>
      <c r="O316" s="9">
        <v>18.0</v>
      </c>
      <c r="P316" s="9" t="str">
        <f t="array" ref="P316">LET(
    _xlpm.thresholds, XLOOKUP('2. Результаты'!$D316, Sections!$P$3:$P$23, Sections!$Q$3:$S$23),
    XLOOKUP('2. Результаты'!$O316, _xlpm.thresholds, Sections!$Q$2:$S$2, "Ниже базового", -1)
)</f>
        <v>Средний</v>
      </c>
      <c r="Q316" s="9">
        <v>14.0</v>
      </c>
      <c r="R316" s="9" t="str">
        <f t="array" ref="R316">LET(
    _xlpm.thresholds, XLOOKUP('2. Результаты'!$D316, Sections!$F$3:$F$23, Sections!$G$3:$I$23),
    XLOOKUP('2. Результаты'!$Q316, _xlpm.thresholds, Sections!$G$2:$I$2, "Ниже базового", -1)
)</f>
        <v>Средний</v>
      </c>
      <c r="S316" s="9">
        <v>35.0</v>
      </c>
      <c r="T316" s="9" t="str">
        <f t="array" ref="T316">LET(
    _xlpm.thresholds, XLOOKUP('2. Результаты'!$D316, Sections!$A$3:$A$23, Sections!$B$3:$D$23),
    XLOOKUP('2. Результаты'!$S316, _xlpm.thresholds, Sections!$B$2:$D$2, "Ниже базового", -1)
)</f>
        <v>Средний</v>
      </c>
      <c r="U316" s="9">
        <v>9.0</v>
      </c>
      <c r="V316" s="9" t="str">
        <f t="array" ref="V316">LET(
    _xlpm.thresholds, XLOOKUP('2. Результаты'!$D316, Sections!$A$27:$A$47, Sections!$B$27:$D$47),
    XLOOKUP('2. Результаты'!$U316, _xlpm.thresholds, Sections!$B$26:$D$26, "Ниже базового", -1)
)</f>
        <v>Средний</v>
      </c>
      <c r="W316" s="9">
        <v>20.0</v>
      </c>
      <c r="X316" s="9" t="str">
        <f t="array" ref="X316">LET(
    _xlpm.thresholds, XLOOKUP('2. Результаты'!$D316, Sections!$K$3:$K$23, Sections!$L$3:$N$23),
    XLOOKUP('2. Результаты'!$W316, _xlpm.thresholds, Sections!$L$2:$N$2, "Ниже базового", -1)
)</f>
        <v>Средний</v>
      </c>
    </row>
    <row r="317" ht="15.75" customHeight="1">
      <c r="A317" s="7">
        <v>5.12011485E8</v>
      </c>
      <c r="B317" s="6" t="s">
        <v>499</v>
      </c>
      <c r="C317" s="6" t="s">
        <v>535</v>
      </c>
      <c r="D317" s="9">
        <v>1.0</v>
      </c>
      <c r="E317" s="9">
        <v>193.0</v>
      </c>
      <c r="F317" s="9">
        <v>213.0</v>
      </c>
      <c r="G317" s="9">
        <v>4.0</v>
      </c>
      <c r="H317" s="9" t="s">
        <v>1466</v>
      </c>
      <c r="I317" s="9">
        <v>28.0</v>
      </c>
      <c r="J317" s="9" t="str">
        <f t="array" ref="J317">LET(
    _xlpm.thresholds, XLOOKUP('2. Результаты'!$D317, Sections!$F$27:$F$47, Sections!$G$27:$I$47),
    XLOOKUP('2. Результаты'!$I317, _xlpm.thresholds, Sections!$G$26:$I$26, "Ниже базового", -1)
)</f>
        <v>Высокий</v>
      </c>
      <c r="K317" s="9">
        <v>20.0</v>
      </c>
      <c r="L317" s="9" t="str">
        <f t="array" ref="L317">LET(
    _xlpm.thresholds, XLOOKUP('2. Результаты'!$D317, Sections!$P$27:$P$47, Sections!$Q$27:$S$47),
    XLOOKUP('2. Результаты'!$K317, _xlpm.thresholds, Sections!$Q$26:$S$26, "Ниже базового", -1)
)</f>
        <v>Высокий</v>
      </c>
      <c r="M317" s="9">
        <v>17.0</v>
      </c>
      <c r="N317" s="9" t="str">
        <f t="array" ref="N317">LET(
    _xlpm.thresholds, XLOOKUP('2. Результаты'!$D317, Sections!$K$27:$K$47, Sections!$L$27:$N$47),
    XLOOKUP('2. Результаты'!$M317, _xlpm.thresholds, Sections!$L$26:$N$26, "Ниже базового", -1)
)</f>
        <v>Высокий</v>
      </c>
      <c r="O317" s="9">
        <v>21.0</v>
      </c>
      <c r="P317" s="9" t="str">
        <f t="array" ref="P317">LET(
    _xlpm.thresholds, XLOOKUP('2. Результаты'!$D317, Sections!$P$3:$P$23, Sections!$Q$3:$S$23),
    XLOOKUP('2. Результаты'!$O317, _xlpm.thresholds, Sections!$Q$2:$S$2, "Ниже базового", -1)
)</f>
        <v>Высокий</v>
      </c>
      <c r="Q317" s="9">
        <v>20.0</v>
      </c>
      <c r="R317" s="9" t="str">
        <f t="array" ref="R317">LET(
    _xlpm.thresholds, XLOOKUP('2. Результаты'!$D317, Sections!$F$3:$F$23, Sections!$G$3:$I$23),
    XLOOKUP('2. Результаты'!$Q317, _xlpm.thresholds, Sections!$G$2:$I$2, "Ниже базового", -1)
)</f>
        <v>Средний</v>
      </c>
      <c r="S317" s="9">
        <v>47.0</v>
      </c>
      <c r="T317" s="9" t="str">
        <f t="array" ref="T317">LET(
    _xlpm.thresholds, XLOOKUP('2. Результаты'!$D317, Sections!$A$3:$A$23, Sections!$B$3:$D$23),
    XLOOKUP('2. Результаты'!$S317, _xlpm.thresholds, Sections!$B$2:$D$2, "Ниже базового", -1)
)</f>
        <v>Высокий</v>
      </c>
      <c r="U317" s="9">
        <v>13.0</v>
      </c>
      <c r="V317" s="9" t="str">
        <f t="array" ref="V317">LET(
    _xlpm.thresholds, XLOOKUP('2. Результаты'!$D317, Sections!$A$27:$A$47, Sections!$B$27:$D$47),
    XLOOKUP('2. Результаты'!$U317, _xlpm.thresholds, Sections!$B$26:$D$26, "Ниже базового", -1)
)</f>
        <v>Высокий</v>
      </c>
      <c r="W317" s="9">
        <v>27.0</v>
      </c>
      <c r="X317" s="9" t="str">
        <f t="array" ref="X317">LET(
    _xlpm.thresholds, XLOOKUP('2. Результаты'!$D317, Sections!$K$3:$K$23, Sections!$L$3:$N$23),
    XLOOKUP('2. Результаты'!$W317, _xlpm.thresholds, Sections!$L$2:$N$2, "Ниже базового", -1)
)</f>
        <v>Высокий</v>
      </c>
    </row>
    <row r="318" ht="15.75" customHeight="1">
      <c r="A318" s="7">
        <v>5.1201158E8</v>
      </c>
      <c r="B318" s="6" t="s">
        <v>499</v>
      </c>
      <c r="C318" s="6" t="s">
        <v>536</v>
      </c>
      <c r="D318" s="9">
        <v>1.0</v>
      </c>
      <c r="E318" s="9">
        <v>133.0</v>
      </c>
      <c r="F318" s="9">
        <v>213.0</v>
      </c>
      <c r="G318" s="9">
        <v>2.0</v>
      </c>
      <c r="H318" s="9" t="s">
        <v>1467</v>
      </c>
      <c r="I318" s="9">
        <v>20.0</v>
      </c>
      <c r="J318" s="9" t="str">
        <f t="array" ref="J318">LET(
    _xlpm.thresholds, XLOOKUP('2. Результаты'!$D318, Sections!$F$27:$F$47, Sections!$G$27:$I$47),
    XLOOKUP('2. Результаты'!$I318, _xlpm.thresholds, Sections!$G$26:$I$26, "Ниже базового", -1)
)</f>
        <v>Средний</v>
      </c>
      <c r="K318" s="9">
        <v>14.0</v>
      </c>
      <c r="L318" s="9" t="str">
        <f t="array" ref="L318">LET(
    _xlpm.thresholds, XLOOKUP('2. Результаты'!$D318, Sections!$P$27:$P$47, Sections!$Q$27:$S$47),
    XLOOKUP('2. Результаты'!$K318, _xlpm.thresholds, Sections!$Q$26:$S$26, "Ниже базового", -1)
)</f>
        <v>Средний</v>
      </c>
      <c r="M318" s="9">
        <v>9.0</v>
      </c>
      <c r="N318" s="9" t="str">
        <f t="array" ref="N318">LET(
    _xlpm.thresholds, XLOOKUP('2. Результаты'!$D318, Sections!$K$27:$K$47, Sections!$L$27:$N$47),
    XLOOKUP('2. Результаты'!$M318, _xlpm.thresholds, Sections!$L$26:$N$26, "Ниже базового", -1)
)</f>
        <v>Базовый</v>
      </c>
      <c r="O318" s="9">
        <v>16.0</v>
      </c>
      <c r="P318" s="9" t="str">
        <f t="array" ref="P318">LET(
    _xlpm.thresholds, XLOOKUP('2. Результаты'!$D318, Sections!$P$3:$P$23, Sections!$Q$3:$S$23),
    XLOOKUP('2. Результаты'!$O318, _xlpm.thresholds, Sections!$Q$2:$S$2, "Ниже базового", -1)
)</f>
        <v>Средний</v>
      </c>
      <c r="Q318" s="9">
        <v>14.0</v>
      </c>
      <c r="R318" s="9" t="str">
        <f t="array" ref="R318">LET(
    _xlpm.thresholds, XLOOKUP('2. Результаты'!$D318, Sections!$F$3:$F$23, Sections!$G$3:$I$23),
    XLOOKUP('2. Результаты'!$Q318, _xlpm.thresholds, Sections!$G$2:$I$2, "Ниже базового", -1)
)</f>
        <v>Средний</v>
      </c>
      <c r="S318" s="9">
        <v>31.0</v>
      </c>
      <c r="T318" s="9" t="str">
        <f t="array" ref="T318">LET(
    _xlpm.thresholds, XLOOKUP('2. Результаты'!$D318, Sections!$A$3:$A$23, Sections!$B$3:$D$23),
    XLOOKUP('2. Результаты'!$S318, _xlpm.thresholds, Sections!$B$2:$D$2, "Ниже базового", -1)
)</f>
        <v>Средний</v>
      </c>
      <c r="U318" s="9">
        <v>11.0</v>
      </c>
      <c r="V318" s="9" t="str">
        <f t="array" ref="V318">LET(
    _xlpm.thresholds, XLOOKUP('2. Результаты'!$D318, Sections!$A$27:$A$47, Sections!$B$27:$D$47),
    XLOOKUP('2. Результаты'!$U318, _xlpm.thresholds, Sections!$B$26:$D$26, "Ниже базового", -1)
)</f>
        <v>Средний</v>
      </c>
      <c r="W318" s="9">
        <v>18.0</v>
      </c>
      <c r="X318" s="9" t="str">
        <f t="array" ref="X318">LET(
    _xlpm.thresholds, XLOOKUP('2. Результаты'!$D318, Sections!$K$3:$K$23, Sections!$L$3:$N$23),
    XLOOKUP('2. Результаты'!$W318, _xlpm.thresholds, Sections!$L$2:$N$2, "Ниже базового", -1)
)</f>
        <v>Средний</v>
      </c>
    </row>
    <row r="319" ht="15.75" customHeight="1">
      <c r="A319" s="7">
        <v>5.12011767E8</v>
      </c>
      <c r="B319" s="6" t="s">
        <v>499</v>
      </c>
      <c r="C319" s="6" t="s">
        <v>537</v>
      </c>
      <c r="D319" s="9">
        <v>1.0</v>
      </c>
      <c r="E319" s="9">
        <v>140.0</v>
      </c>
      <c r="F319" s="9">
        <v>213.0</v>
      </c>
      <c r="G319" s="9">
        <v>3.0</v>
      </c>
      <c r="H319" s="9" t="s">
        <v>1465</v>
      </c>
      <c r="I319" s="9">
        <v>17.0</v>
      </c>
      <c r="J319" s="9" t="str">
        <f t="array" ref="J319">LET(
    _xlpm.thresholds, XLOOKUP('2. Результаты'!$D319, Sections!$F$27:$F$47, Sections!$G$27:$I$47),
    XLOOKUP('2. Результаты'!$I319, _xlpm.thresholds, Sections!$G$26:$I$26, "Ниже базового", -1)
)</f>
        <v>Средний</v>
      </c>
      <c r="K319" s="9">
        <v>14.0</v>
      </c>
      <c r="L319" s="9" t="str">
        <f t="array" ref="L319">LET(
    _xlpm.thresholds, XLOOKUP('2. Результаты'!$D319, Sections!$P$27:$P$47, Sections!$Q$27:$S$47),
    XLOOKUP('2. Результаты'!$K319, _xlpm.thresholds, Sections!$Q$26:$S$26, "Ниже базового", -1)
)</f>
        <v>Средний</v>
      </c>
      <c r="M319" s="9">
        <v>14.0</v>
      </c>
      <c r="N319" s="9" t="str">
        <f t="array" ref="N319">LET(
    _xlpm.thresholds, XLOOKUP('2. Результаты'!$D319, Sections!$K$27:$K$47, Sections!$L$27:$N$47),
    XLOOKUP('2. Результаты'!$M319, _xlpm.thresholds, Sections!$L$26:$N$26, "Ниже базового", -1)
)</f>
        <v>Средний</v>
      </c>
      <c r="O319" s="9">
        <v>17.0</v>
      </c>
      <c r="P319" s="9" t="str">
        <f t="array" ref="P319">LET(
    _xlpm.thresholds, XLOOKUP('2. Результаты'!$D319, Sections!$P$3:$P$23, Sections!$Q$3:$S$23),
    XLOOKUP('2. Результаты'!$O319, _xlpm.thresholds, Sections!$Q$2:$S$2, "Ниже базового", -1)
)</f>
        <v>Средний</v>
      </c>
      <c r="Q319" s="9">
        <v>15.0</v>
      </c>
      <c r="R319" s="9" t="str">
        <f t="array" ref="R319">LET(
    _xlpm.thresholds, XLOOKUP('2. Результаты'!$D319, Sections!$F$3:$F$23, Sections!$G$3:$I$23),
    XLOOKUP('2. Результаты'!$Q319, _xlpm.thresholds, Sections!$G$2:$I$2, "Ниже базового", -1)
)</f>
        <v>Средний</v>
      </c>
      <c r="S319" s="9">
        <v>31.0</v>
      </c>
      <c r="T319" s="9" t="str">
        <f t="array" ref="T319">LET(
    _xlpm.thresholds, XLOOKUP('2. Результаты'!$D319, Sections!$A$3:$A$23, Sections!$B$3:$D$23),
    XLOOKUP('2. Результаты'!$S319, _xlpm.thresholds, Sections!$B$2:$D$2, "Ниже базового", -1)
)</f>
        <v>Средний</v>
      </c>
      <c r="U319" s="9">
        <v>12.0</v>
      </c>
      <c r="V319" s="9" t="str">
        <f t="array" ref="V319">LET(
    _xlpm.thresholds, XLOOKUP('2. Результаты'!$D319, Sections!$A$27:$A$47, Sections!$B$27:$D$47),
    XLOOKUP('2. Результаты'!$U319, _xlpm.thresholds, Sections!$B$26:$D$26, "Ниже базового", -1)
)</f>
        <v>Высокий</v>
      </c>
      <c r="W319" s="9">
        <v>20.0</v>
      </c>
      <c r="X319" s="9" t="str">
        <f t="array" ref="X319">LET(
    _xlpm.thresholds, XLOOKUP('2. Результаты'!$D319, Sections!$K$3:$K$23, Sections!$L$3:$N$23),
    XLOOKUP('2. Результаты'!$W319, _xlpm.thresholds, Sections!$L$2:$N$2, "Ниже базового", -1)
)</f>
        <v>Средний</v>
      </c>
    </row>
    <row r="320" ht="15.75" customHeight="1">
      <c r="A320" s="7">
        <v>5.1202709E8</v>
      </c>
      <c r="B320" s="6" t="s">
        <v>499</v>
      </c>
      <c r="C320" s="6" t="s">
        <v>538</v>
      </c>
      <c r="D320" s="9">
        <v>3.0</v>
      </c>
      <c r="E320" s="9">
        <v>113.0</v>
      </c>
      <c r="F320" s="9">
        <v>182.0</v>
      </c>
      <c r="G320" s="9">
        <v>2.0</v>
      </c>
      <c r="H320" s="9" t="s">
        <v>1467</v>
      </c>
      <c r="I320" s="9">
        <v>23.0</v>
      </c>
      <c r="J320" s="9" t="str">
        <f t="array" ref="J320">LET(
    _xlpm.thresholds, XLOOKUP('2. Результаты'!$D320, Sections!$F$27:$F$47, Sections!$G$27:$I$47),
    XLOOKUP('2. Результаты'!$I320, _xlpm.thresholds, Sections!$G$26:$I$26, "Ниже базового", -1)
)</f>
        <v>Средний</v>
      </c>
      <c r="K320" s="9">
        <v>15.0</v>
      </c>
      <c r="L320" s="9" t="str">
        <f t="array" ref="L320">LET(
    _xlpm.thresholds, XLOOKUP('2. Результаты'!$D320, Sections!$P$27:$P$47, Sections!$Q$27:$S$47),
    XLOOKUP('2. Результаты'!$K320, _xlpm.thresholds, Sections!$Q$26:$S$26, "Ниже базового", -1)
)</f>
        <v>Средний</v>
      </c>
      <c r="M320" s="9">
        <v>9.0</v>
      </c>
      <c r="N320" s="9" t="str">
        <f t="array" ref="N320">LET(
    _xlpm.thresholds, XLOOKUP('2. Результаты'!$D320, Sections!$K$27:$K$47, Sections!$L$27:$N$47),
    XLOOKUP('2. Результаты'!$M320, _xlpm.thresholds, Sections!$L$26:$N$26, "Ниже базового", -1)
)</f>
        <v>Базовый</v>
      </c>
      <c r="O320" s="9">
        <v>14.0</v>
      </c>
      <c r="P320" s="9" t="str">
        <f t="array" ref="P320">LET(
    _xlpm.thresholds, XLOOKUP('2. Результаты'!$D320, Sections!$P$3:$P$23, Sections!$Q$3:$S$23),
    XLOOKUP('2. Результаты'!$O320, _xlpm.thresholds, Sections!$Q$2:$S$2, "Ниже базового", -1)
)</f>
        <v>Базовый</v>
      </c>
      <c r="Q320" s="9">
        <v>13.0</v>
      </c>
      <c r="R320" s="9" t="str">
        <f t="array" ref="R320">LET(
    _xlpm.thresholds, XLOOKUP('2. Результаты'!$D320, Sections!$F$3:$F$23, Sections!$G$3:$I$23),
    XLOOKUP('2. Результаты'!$Q320, _xlpm.thresholds, Sections!$G$2:$I$2, "Ниже базового", -1)
)</f>
        <v>Средний</v>
      </c>
      <c r="S320" s="9">
        <v>23.0</v>
      </c>
      <c r="T320" s="9" t="str">
        <f t="array" ref="T320">LET(
    _xlpm.thresholds, XLOOKUP('2. Результаты'!$D320, Sections!$A$3:$A$23, Sections!$B$3:$D$23),
    XLOOKUP('2. Результаты'!$S320, _xlpm.thresholds, Sections!$B$2:$D$2, "Ниже базового", -1)
)</f>
        <v>Средний</v>
      </c>
      <c r="U320" s="9">
        <v>0.0</v>
      </c>
      <c r="V320" s="9" t="str">
        <f t="array" ref="V320">LET(
    _xlpm.thresholds, XLOOKUP('2. Результаты'!$D320, Sections!$A$27:$A$47, Sections!$B$27:$D$47),
    XLOOKUP('2. Результаты'!$U320, _xlpm.thresholds, Sections!$B$26:$D$26, "Ниже базового", -1)
)</f>
        <v>Базовый</v>
      </c>
      <c r="W320" s="9">
        <v>16.0</v>
      </c>
      <c r="X320" s="9" t="str">
        <f t="array" ref="X320">LET(
    _xlpm.thresholds, XLOOKUP('2. Результаты'!$D320, Sections!$K$3:$K$23, Sections!$L$3:$N$23),
    XLOOKUP('2. Результаты'!$W320, _xlpm.thresholds, Sections!$L$2:$N$2, "Ниже базового", -1)
)</f>
        <v>Базовый</v>
      </c>
    </row>
    <row r="321" ht="15.75" customHeight="1">
      <c r="A321" s="7">
        <v>5.12011679E8</v>
      </c>
      <c r="B321" s="6" t="s">
        <v>499</v>
      </c>
      <c r="C321" s="6" t="s">
        <v>539</v>
      </c>
      <c r="D321" s="9">
        <v>9.0</v>
      </c>
      <c r="E321" s="9">
        <v>146.0</v>
      </c>
      <c r="F321" s="9">
        <v>211.0</v>
      </c>
      <c r="G321" s="9">
        <v>3.0</v>
      </c>
      <c r="H321" s="9" t="s">
        <v>1465</v>
      </c>
      <c r="I321" s="9">
        <v>22.0</v>
      </c>
      <c r="J321" s="9" t="str">
        <f t="array" ref="J321">LET(
    _xlpm.thresholds, XLOOKUP('2. Результаты'!$D321, Sections!$F$27:$F$47, Sections!$G$27:$I$47),
    XLOOKUP('2. Результаты'!$I321, _xlpm.thresholds, Sections!$G$26:$I$26, "Ниже базового", -1)
)</f>
        <v>Средний</v>
      </c>
      <c r="K321" s="9">
        <v>16.0</v>
      </c>
      <c r="L321" s="9" t="str">
        <f t="array" ref="L321">LET(
    _xlpm.thresholds, XLOOKUP('2. Результаты'!$D321, Sections!$P$27:$P$47, Sections!$Q$27:$S$47),
    XLOOKUP('2. Результаты'!$K321, _xlpm.thresholds, Sections!$Q$26:$S$26, "Ниже базового", -1)
)</f>
        <v>Высокий</v>
      </c>
      <c r="M321" s="9">
        <v>15.0</v>
      </c>
      <c r="N321" s="9" t="str">
        <f t="array" ref="N321">LET(
    _xlpm.thresholds, XLOOKUP('2. Результаты'!$D321, Sections!$K$27:$K$47, Sections!$L$27:$N$47),
    XLOOKUP('2. Результаты'!$M321, _xlpm.thresholds, Sections!$L$26:$N$26, "Ниже базового", -1)
)</f>
        <v>Средний</v>
      </c>
      <c r="O321" s="9">
        <v>16.0</v>
      </c>
      <c r="P321" s="9" t="str">
        <f t="array" ref="P321">LET(
    _xlpm.thresholds, XLOOKUP('2. Результаты'!$D321, Sections!$P$3:$P$23, Sections!$Q$3:$S$23),
    XLOOKUP('2. Результаты'!$O321, _xlpm.thresholds, Sections!$Q$2:$S$2, "Ниже базового", -1)
)</f>
        <v>Средний</v>
      </c>
      <c r="Q321" s="9">
        <v>16.0</v>
      </c>
      <c r="R321" s="9" t="str">
        <f t="array" ref="R321">LET(
    _xlpm.thresholds, XLOOKUP('2. Результаты'!$D321, Sections!$F$3:$F$23, Sections!$G$3:$I$23),
    XLOOKUP('2. Результаты'!$Q321, _xlpm.thresholds, Sections!$G$2:$I$2, "Ниже базового", -1)
)</f>
        <v>Средний</v>
      </c>
      <c r="S321" s="9">
        <v>33.0</v>
      </c>
      <c r="T321" s="9" t="str">
        <f t="array" ref="T321">LET(
    _xlpm.thresholds, XLOOKUP('2. Результаты'!$D321, Sections!$A$3:$A$23, Sections!$B$3:$D$23),
    XLOOKUP('2. Результаты'!$S321, _xlpm.thresholds, Sections!$B$2:$D$2, "Ниже базового", -1)
)</f>
        <v>Средний</v>
      </c>
      <c r="U321" s="9">
        <v>10.0</v>
      </c>
      <c r="V321" s="9" t="str">
        <f t="array" ref="V321">LET(
    _xlpm.thresholds, XLOOKUP('2. Результаты'!$D321, Sections!$A$27:$A$47, Sections!$B$27:$D$47),
    XLOOKUP('2. Результаты'!$U321, _xlpm.thresholds, Sections!$B$26:$D$26, "Ниже базового", -1)
)</f>
        <v>Средний</v>
      </c>
      <c r="W321" s="9">
        <v>18.0</v>
      </c>
      <c r="X321" s="9" t="str">
        <f t="array" ref="X321">LET(
    _xlpm.thresholds, XLOOKUP('2. Результаты'!$D321, Sections!$K$3:$K$23, Sections!$L$3:$N$23),
    XLOOKUP('2. Результаты'!$W321, _xlpm.thresholds, Sections!$L$2:$N$2, "Ниже базового", -1)
)</f>
        <v>Средний</v>
      </c>
    </row>
    <row r="322" ht="15.75" customHeight="1">
      <c r="A322" s="7">
        <v>5.12027189E8</v>
      </c>
      <c r="B322" s="6" t="s">
        <v>499</v>
      </c>
      <c r="C322" s="6" t="s">
        <v>540</v>
      </c>
      <c r="D322" s="9">
        <v>1.0</v>
      </c>
      <c r="E322" s="9">
        <v>143.0</v>
      </c>
      <c r="F322" s="9">
        <v>213.0</v>
      </c>
      <c r="G322" s="9">
        <v>3.0</v>
      </c>
      <c r="H322" s="9" t="s">
        <v>1465</v>
      </c>
      <c r="I322" s="9">
        <v>20.0</v>
      </c>
      <c r="J322" s="9" t="str">
        <f t="array" ref="J322">LET(
    _xlpm.thresholds, XLOOKUP('2. Результаты'!$D322, Sections!$F$27:$F$47, Sections!$G$27:$I$47),
    XLOOKUP('2. Результаты'!$I322, _xlpm.thresholds, Sections!$G$26:$I$26, "Ниже базового", -1)
)</f>
        <v>Средний</v>
      </c>
      <c r="K322" s="9">
        <v>14.0</v>
      </c>
      <c r="L322" s="9" t="str">
        <f t="array" ref="L322">LET(
    _xlpm.thresholds, XLOOKUP('2. Результаты'!$D322, Sections!$P$27:$P$47, Sections!$Q$27:$S$47),
    XLOOKUP('2. Результаты'!$K322, _xlpm.thresholds, Sections!$Q$26:$S$26, "Ниже базового", -1)
)</f>
        <v>Средний</v>
      </c>
      <c r="M322" s="9">
        <v>14.0</v>
      </c>
      <c r="N322" s="9" t="str">
        <f t="array" ref="N322">LET(
    _xlpm.thresholds, XLOOKUP('2. Результаты'!$D322, Sections!$K$27:$K$47, Sections!$L$27:$N$47),
    XLOOKUP('2. Результаты'!$M322, _xlpm.thresholds, Sections!$L$26:$N$26, "Ниже базового", -1)
)</f>
        <v>Средний</v>
      </c>
      <c r="O322" s="9">
        <v>18.0</v>
      </c>
      <c r="P322" s="9" t="str">
        <f t="array" ref="P322">LET(
    _xlpm.thresholds, XLOOKUP('2. Результаты'!$D322, Sections!$P$3:$P$23, Sections!$Q$3:$S$23),
    XLOOKUP('2. Результаты'!$O322, _xlpm.thresholds, Sections!$Q$2:$S$2, "Ниже базового", -1)
)</f>
        <v>Средний</v>
      </c>
      <c r="Q322" s="9">
        <v>15.0</v>
      </c>
      <c r="R322" s="9" t="str">
        <f t="array" ref="R322">LET(
    _xlpm.thresholds, XLOOKUP('2. Результаты'!$D322, Sections!$F$3:$F$23, Sections!$G$3:$I$23),
    XLOOKUP('2. Результаты'!$Q322, _xlpm.thresholds, Sections!$G$2:$I$2, "Ниже базового", -1)
)</f>
        <v>Средний</v>
      </c>
      <c r="S322" s="9">
        <v>30.0</v>
      </c>
      <c r="T322" s="9" t="str">
        <f t="array" ref="T322">LET(
    _xlpm.thresholds, XLOOKUP('2. Результаты'!$D322, Sections!$A$3:$A$23, Sections!$B$3:$D$23),
    XLOOKUP('2. Результаты'!$S322, _xlpm.thresholds, Sections!$B$2:$D$2, "Ниже базового", -1)
)</f>
        <v>Средний</v>
      </c>
      <c r="U322" s="9">
        <v>10.0</v>
      </c>
      <c r="V322" s="9" t="str">
        <f t="array" ref="V322">LET(
    _xlpm.thresholds, XLOOKUP('2. Результаты'!$D322, Sections!$A$27:$A$47, Sections!$B$27:$D$47),
    XLOOKUP('2. Результаты'!$U322, _xlpm.thresholds, Sections!$B$26:$D$26, "Ниже базового", -1)
)</f>
        <v>Средний</v>
      </c>
      <c r="W322" s="9">
        <v>22.0</v>
      </c>
      <c r="X322" s="9" t="str">
        <f t="array" ref="X322">LET(
    _xlpm.thresholds, XLOOKUP('2. Результаты'!$D322, Sections!$K$3:$K$23, Sections!$L$3:$N$23),
    XLOOKUP('2. Результаты'!$W322, _xlpm.thresholds, Sections!$L$2:$N$2, "Ниже базового", -1)
)</f>
        <v>Средний</v>
      </c>
    </row>
    <row r="323" ht="15.75" customHeight="1">
      <c r="A323" s="7">
        <v>5.12027132E8</v>
      </c>
      <c r="B323" s="6" t="s">
        <v>499</v>
      </c>
      <c r="C323" s="6" t="s">
        <v>541</v>
      </c>
      <c r="D323" s="9">
        <v>1.0</v>
      </c>
      <c r="E323" s="9">
        <v>180.0</v>
      </c>
      <c r="F323" s="9">
        <v>213.0</v>
      </c>
      <c r="G323" s="9">
        <v>4.0</v>
      </c>
      <c r="H323" s="9" t="s">
        <v>1466</v>
      </c>
      <c r="I323" s="9">
        <v>24.0</v>
      </c>
      <c r="J323" s="9" t="str">
        <f t="array" ref="J323">LET(
    _xlpm.thresholds, XLOOKUP('2. Результаты'!$D323, Sections!$F$27:$F$47, Sections!$G$27:$I$47),
    XLOOKUP('2. Результаты'!$I323, _xlpm.thresholds, Sections!$G$26:$I$26, "Ниже базового", -1)
)</f>
        <v>Средний</v>
      </c>
      <c r="K323" s="9">
        <v>17.0</v>
      </c>
      <c r="L323" s="9" t="str">
        <f t="array" ref="L323">LET(
    _xlpm.thresholds, XLOOKUP('2. Результаты'!$D323, Sections!$P$27:$P$47, Sections!$Q$27:$S$47),
    XLOOKUP('2. Результаты'!$K323, _xlpm.thresholds, Sections!$Q$26:$S$26, "Ниже базового", -1)
)</f>
        <v>Высокий</v>
      </c>
      <c r="M323" s="9">
        <v>17.0</v>
      </c>
      <c r="N323" s="9" t="str">
        <f t="array" ref="N323">LET(
    _xlpm.thresholds, XLOOKUP('2. Результаты'!$D323, Sections!$K$27:$K$47, Sections!$L$27:$N$47),
    XLOOKUP('2. Результаты'!$M323, _xlpm.thresholds, Sections!$L$26:$N$26, "Ниже базового", -1)
)</f>
        <v>Высокий</v>
      </c>
      <c r="O323" s="9">
        <v>21.0</v>
      </c>
      <c r="P323" s="9" t="str">
        <f t="array" ref="P323">LET(
    _xlpm.thresholds, XLOOKUP('2. Результаты'!$D323, Sections!$P$3:$P$23, Sections!$Q$3:$S$23),
    XLOOKUP('2. Результаты'!$O323, _xlpm.thresholds, Sections!$Q$2:$S$2, "Ниже базового", -1)
)</f>
        <v>Высокий</v>
      </c>
      <c r="Q323" s="9">
        <v>18.0</v>
      </c>
      <c r="R323" s="9" t="str">
        <f t="array" ref="R323">LET(
    _xlpm.thresholds, XLOOKUP('2. Результаты'!$D323, Sections!$F$3:$F$23, Sections!$G$3:$I$23),
    XLOOKUP('2. Результаты'!$Q323, _xlpm.thresholds, Sections!$G$2:$I$2, "Ниже базового", -1)
)</f>
        <v>Средний</v>
      </c>
      <c r="S323" s="9">
        <v>42.0</v>
      </c>
      <c r="T323" s="9" t="str">
        <f t="array" ref="T323">LET(
    _xlpm.thresholds, XLOOKUP('2. Результаты'!$D323, Sections!$A$3:$A$23, Sections!$B$3:$D$23),
    XLOOKUP('2. Результаты'!$S323, _xlpm.thresholds, Sections!$B$2:$D$2, "Ниже базового", -1)
)</f>
        <v>Высокий</v>
      </c>
      <c r="U323" s="9">
        <v>13.0</v>
      </c>
      <c r="V323" s="9" t="str">
        <f t="array" ref="V323">LET(
    _xlpm.thresholds, XLOOKUP('2. Результаты'!$D323, Sections!$A$27:$A$47, Sections!$B$27:$D$47),
    XLOOKUP('2. Результаты'!$U323, _xlpm.thresholds, Sections!$B$26:$D$26, "Ниже базового", -1)
)</f>
        <v>Высокий</v>
      </c>
      <c r="W323" s="9">
        <v>28.0</v>
      </c>
      <c r="X323" s="9" t="str">
        <f t="array" ref="X323">LET(
    _xlpm.thresholds, XLOOKUP('2. Результаты'!$D323, Sections!$K$3:$K$23, Sections!$L$3:$N$23),
    XLOOKUP('2. Результаты'!$W323, _xlpm.thresholds, Sections!$L$2:$N$2, "Ниже базового", -1)
)</f>
        <v>Высокий</v>
      </c>
    </row>
    <row r="324" ht="15.75" customHeight="1">
      <c r="A324" s="7">
        <v>5.120202E8</v>
      </c>
      <c r="B324" s="6" t="s">
        <v>499</v>
      </c>
      <c r="C324" s="6" t="s">
        <v>542</v>
      </c>
      <c r="D324" s="9">
        <v>1.0</v>
      </c>
      <c r="E324" s="9">
        <v>151.0</v>
      </c>
      <c r="F324" s="9">
        <v>213.0</v>
      </c>
      <c r="G324" s="9">
        <v>3.0</v>
      </c>
      <c r="H324" s="9" t="s">
        <v>1465</v>
      </c>
      <c r="I324" s="9">
        <v>23.0</v>
      </c>
      <c r="J324" s="9" t="str">
        <f t="array" ref="J324">LET(
    _xlpm.thresholds, XLOOKUP('2. Результаты'!$D324, Sections!$F$27:$F$47, Sections!$G$27:$I$47),
    XLOOKUP('2. Результаты'!$I324, _xlpm.thresholds, Sections!$G$26:$I$26, "Ниже базового", -1)
)</f>
        <v>Средний</v>
      </c>
      <c r="K324" s="9">
        <v>15.0</v>
      </c>
      <c r="L324" s="9" t="str">
        <f t="array" ref="L324">LET(
    _xlpm.thresholds, XLOOKUP('2. Результаты'!$D324, Sections!$P$27:$P$47, Sections!$Q$27:$S$47),
    XLOOKUP('2. Результаты'!$K324, _xlpm.thresholds, Sections!$Q$26:$S$26, "Ниже базового", -1)
)</f>
        <v>Средний</v>
      </c>
      <c r="M324" s="9">
        <v>12.0</v>
      </c>
      <c r="N324" s="9" t="str">
        <f t="array" ref="N324">LET(
    _xlpm.thresholds, XLOOKUP('2. Результаты'!$D324, Sections!$K$27:$K$47, Sections!$L$27:$N$47),
    XLOOKUP('2. Результаты'!$M324, _xlpm.thresholds, Sections!$L$26:$N$26, "Ниже базового", -1)
)</f>
        <v>Базовый</v>
      </c>
      <c r="O324" s="9">
        <v>19.0</v>
      </c>
      <c r="P324" s="9" t="str">
        <f t="array" ref="P324">LET(
    _xlpm.thresholds, XLOOKUP('2. Результаты'!$D324, Sections!$P$3:$P$23, Sections!$Q$3:$S$23),
    XLOOKUP('2. Результаты'!$O324, _xlpm.thresholds, Sections!$Q$2:$S$2, "Ниже базового", -1)
)</f>
        <v>Средний</v>
      </c>
      <c r="Q324" s="9">
        <v>16.0</v>
      </c>
      <c r="R324" s="9" t="str">
        <f t="array" ref="R324">LET(
    _xlpm.thresholds, XLOOKUP('2. Результаты'!$D324, Sections!$F$3:$F$23, Sections!$G$3:$I$23),
    XLOOKUP('2. Результаты'!$Q324, _xlpm.thresholds, Sections!$G$2:$I$2, "Ниже базового", -1)
)</f>
        <v>Средний</v>
      </c>
      <c r="S324" s="9">
        <v>34.0</v>
      </c>
      <c r="T324" s="9" t="str">
        <f t="array" ref="T324">LET(
    _xlpm.thresholds, XLOOKUP('2. Результаты'!$D324, Sections!$A$3:$A$23, Sections!$B$3:$D$23),
    XLOOKUP('2. Результаты'!$S324, _xlpm.thresholds, Sections!$B$2:$D$2, "Ниже базового", -1)
)</f>
        <v>Средний</v>
      </c>
      <c r="U324" s="9">
        <v>11.0</v>
      </c>
      <c r="V324" s="9" t="str">
        <f t="array" ref="V324">LET(
    _xlpm.thresholds, XLOOKUP('2. Результаты'!$D324, Sections!$A$27:$A$47, Sections!$B$27:$D$47),
    XLOOKUP('2. Результаты'!$U324, _xlpm.thresholds, Sections!$B$26:$D$26, "Ниже базового", -1)
)</f>
        <v>Средний</v>
      </c>
      <c r="W324" s="9">
        <v>21.0</v>
      </c>
      <c r="X324" s="9" t="str">
        <f t="array" ref="X324">LET(
    _xlpm.thresholds, XLOOKUP('2. Результаты'!$D324, Sections!$K$3:$K$23, Sections!$L$3:$N$23),
    XLOOKUP('2. Результаты'!$W324, _xlpm.thresholds, Sections!$L$2:$N$2, "Ниже базового", -1)
)</f>
        <v>Средний</v>
      </c>
    </row>
    <row r="325" ht="15.75" customHeight="1">
      <c r="A325" s="7">
        <v>5.12011661E8</v>
      </c>
      <c r="B325" s="6" t="s">
        <v>499</v>
      </c>
      <c r="C325" s="6" t="s">
        <v>543</v>
      </c>
      <c r="D325" s="9">
        <v>1.0</v>
      </c>
      <c r="E325" s="9">
        <v>140.0</v>
      </c>
      <c r="F325" s="9">
        <v>213.0</v>
      </c>
      <c r="G325" s="9">
        <v>2.0</v>
      </c>
      <c r="H325" s="9" t="s">
        <v>1467</v>
      </c>
      <c r="I325" s="9">
        <v>22.0</v>
      </c>
      <c r="J325" s="9" t="str">
        <f t="array" ref="J325">LET(
    _xlpm.thresholds, XLOOKUP('2. Результаты'!$D325, Sections!$F$27:$F$47, Sections!$G$27:$I$47),
    XLOOKUP('2. Результаты'!$I325, _xlpm.thresholds, Sections!$G$26:$I$26, "Ниже базового", -1)
)</f>
        <v>Средний</v>
      </c>
      <c r="K325" s="9">
        <v>18.0</v>
      </c>
      <c r="L325" s="9" t="str">
        <f t="array" ref="L325">LET(
    _xlpm.thresholds, XLOOKUP('2. Результаты'!$D325, Sections!$P$27:$P$47, Sections!$Q$27:$S$47),
    XLOOKUP('2. Результаты'!$K325, _xlpm.thresholds, Sections!$Q$26:$S$26, "Ниже базового", -1)
)</f>
        <v>Высокий</v>
      </c>
      <c r="M325" s="9">
        <v>15.0</v>
      </c>
      <c r="N325" s="9" t="str">
        <f t="array" ref="N325">LET(
    _xlpm.thresholds, XLOOKUP('2. Результаты'!$D325, Sections!$K$27:$K$47, Sections!$L$27:$N$47),
    XLOOKUP('2. Результаты'!$M325, _xlpm.thresholds, Sections!$L$26:$N$26, "Ниже базового", -1)
)</f>
        <v>Средний</v>
      </c>
      <c r="O325" s="9">
        <v>19.0</v>
      </c>
      <c r="P325" s="9" t="str">
        <f t="array" ref="P325">LET(
    _xlpm.thresholds, XLOOKUP('2. Результаты'!$D325, Sections!$P$3:$P$23, Sections!$Q$3:$S$23),
    XLOOKUP('2. Результаты'!$O325, _xlpm.thresholds, Sections!$Q$2:$S$2, "Ниже базового", -1)
)</f>
        <v>Средний</v>
      </c>
      <c r="Q325" s="9">
        <v>12.0</v>
      </c>
      <c r="R325" s="9" t="str">
        <f t="array" ref="R325">LET(
    _xlpm.thresholds, XLOOKUP('2. Результаты'!$D325, Sections!$F$3:$F$23, Sections!$G$3:$I$23),
    XLOOKUP('2. Результаты'!$Q325, _xlpm.thresholds, Sections!$G$2:$I$2, "Ниже базового", -1)
)</f>
        <v>Базовый</v>
      </c>
      <c r="S325" s="9">
        <v>25.0</v>
      </c>
      <c r="T325" s="9" t="str">
        <f t="array" ref="T325">LET(
    _xlpm.thresholds, XLOOKUP('2. Результаты'!$D325, Sections!$A$3:$A$23, Sections!$B$3:$D$23),
    XLOOKUP('2. Результаты'!$S325, _xlpm.thresholds, Sections!$B$2:$D$2, "Ниже базового", -1)
)</f>
        <v>Базовый</v>
      </c>
      <c r="U325" s="9">
        <v>10.0</v>
      </c>
      <c r="V325" s="9" t="str">
        <f t="array" ref="V325">LET(
    _xlpm.thresholds, XLOOKUP('2. Результаты'!$D325, Sections!$A$27:$A$47, Sections!$B$27:$D$47),
    XLOOKUP('2. Результаты'!$U325, _xlpm.thresholds, Sections!$B$26:$D$26, "Ниже базового", -1)
)</f>
        <v>Средний</v>
      </c>
      <c r="W325" s="9">
        <v>19.0</v>
      </c>
      <c r="X325" s="9" t="str">
        <f t="array" ref="X325">LET(
    _xlpm.thresholds, XLOOKUP('2. Результаты'!$D325, Sections!$K$3:$K$23, Sections!$L$3:$N$23),
    XLOOKUP('2. Результаты'!$W325, _xlpm.thresholds, Sections!$L$2:$N$2, "Ниже базового", -1)
)</f>
        <v>Средний</v>
      </c>
    </row>
    <row r="326" ht="15.75" customHeight="1">
      <c r="A326" s="7">
        <v>5.12027076E8</v>
      </c>
      <c r="B326" s="6" t="s">
        <v>499</v>
      </c>
      <c r="C326" s="6" t="s">
        <v>544</v>
      </c>
      <c r="D326" s="9">
        <v>1.0</v>
      </c>
      <c r="E326" s="9">
        <v>149.0</v>
      </c>
      <c r="F326" s="9">
        <v>213.0</v>
      </c>
      <c r="G326" s="9">
        <v>3.0</v>
      </c>
      <c r="H326" s="9" t="s">
        <v>1465</v>
      </c>
      <c r="I326" s="9">
        <v>19.0</v>
      </c>
      <c r="J326" s="9" t="str">
        <f t="array" ref="J326">LET(
    _xlpm.thresholds, XLOOKUP('2. Результаты'!$D326, Sections!$F$27:$F$47, Sections!$G$27:$I$47),
    XLOOKUP('2. Результаты'!$I326, _xlpm.thresholds, Sections!$G$26:$I$26, "Ниже базового", -1)
)</f>
        <v>Средний</v>
      </c>
      <c r="K326" s="9">
        <v>15.0</v>
      </c>
      <c r="L326" s="9" t="str">
        <f t="array" ref="L326">LET(
    _xlpm.thresholds, XLOOKUP('2. Результаты'!$D326, Sections!$P$27:$P$47, Sections!$Q$27:$S$47),
    XLOOKUP('2. Результаты'!$K326, _xlpm.thresholds, Sections!$Q$26:$S$26, "Ниже базового", -1)
)</f>
        <v>Средний</v>
      </c>
      <c r="M326" s="9">
        <v>13.0</v>
      </c>
      <c r="N326" s="9" t="str">
        <f t="array" ref="N326">LET(
    _xlpm.thresholds, XLOOKUP('2. Результаты'!$D326, Sections!$K$27:$K$47, Sections!$L$27:$N$47),
    XLOOKUP('2. Результаты'!$M326, _xlpm.thresholds, Sections!$L$26:$N$26, "Ниже базового", -1)
)</f>
        <v>Базовый</v>
      </c>
      <c r="O326" s="9">
        <v>16.0</v>
      </c>
      <c r="P326" s="9" t="str">
        <f t="array" ref="P326">LET(
    _xlpm.thresholds, XLOOKUP('2. Результаты'!$D326, Sections!$P$3:$P$23, Sections!$Q$3:$S$23),
    XLOOKUP('2. Результаты'!$O326, _xlpm.thresholds, Sections!$Q$2:$S$2, "Ниже базового", -1)
)</f>
        <v>Средний</v>
      </c>
      <c r="Q326" s="9">
        <v>16.0</v>
      </c>
      <c r="R326" s="9" t="str">
        <f t="array" ref="R326">LET(
    _xlpm.thresholds, XLOOKUP('2. Результаты'!$D326, Sections!$F$3:$F$23, Sections!$G$3:$I$23),
    XLOOKUP('2. Результаты'!$Q326, _xlpm.thresholds, Sections!$G$2:$I$2, "Ниже базового", -1)
)</f>
        <v>Средний</v>
      </c>
      <c r="S326" s="9">
        <v>38.0</v>
      </c>
      <c r="T326" s="9" t="str">
        <f t="array" ref="T326">LET(
    _xlpm.thresholds, XLOOKUP('2. Результаты'!$D326, Sections!$A$3:$A$23, Sections!$B$3:$D$23),
    XLOOKUP('2. Результаты'!$S326, _xlpm.thresholds, Sections!$B$2:$D$2, "Ниже базового", -1)
)</f>
        <v>Средний</v>
      </c>
      <c r="U326" s="9">
        <v>13.0</v>
      </c>
      <c r="V326" s="9" t="str">
        <f t="array" ref="V326">LET(
    _xlpm.thresholds, XLOOKUP('2. Результаты'!$D326, Sections!$A$27:$A$47, Sections!$B$27:$D$47),
    XLOOKUP('2. Результаты'!$U326, _xlpm.thresholds, Sections!$B$26:$D$26, "Ниже базового", -1)
)</f>
        <v>Высокий</v>
      </c>
      <c r="W326" s="9">
        <v>19.0</v>
      </c>
      <c r="X326" s="9" t="str">
        <f t="array" ref="X326">LET(
    _xlpm.thresholds, XLOOKUP('2. Результаты'!$D326, Sections!$K$3:$K$23, Sections!$L$3:$N$23),
    XLOOKUP('2. Результаты'!$W326, _xlpm.thresholds, Sections!$L$2:$N$2, "Ниже базового", -1)
)</f>
        <v>Средний</v>
      </c>
    </row>
    <row r="327" ht="15.75" customHeight="1">
      <c r="A327" s="7">
        <v>5.5321235E8</v>
      </c>
      <c r="B327" s="6" t="s">
        <v>545</v>
      </c>
      <c r="C327" s="6" t="s">
        <v>546</v>
      </c>
      <c r="D327" s="9">
        <v>1.0</v>
      </c>
      <c r="E327" s="9">
        <v>136.0</v>
      </c>
      <c r="F327" s="9">
        <v>213.0</v>
      </c>
      <c r="G327" s="9">
        <v>1.0</v>
      </c>
      <c r="H327" s="9" t="s">
        <v>1468</v>
      </c>
      <c r="I327" s="9">
        <v>24.0</v>
      </c>
      <c r="J327" s="9" t="str">
        <f t="array" ref="J327">LET(
    _xlpm.thresholds, XLOOKUP('2. Результаты'!$D327, Sections!$F$27:$F$47, Sections!$G$27:$I$47),
    XLOOKUP('2. Результаты'!$I327, _xlpm.thresholds, Sections!$G$26:$I$26, "Ниже базового", -1)
)</f>
        <v>Средний</v>
      </c>
      <c r="K327" s="9">
        <v>20.0</v>
      </c>
      <c r="L327" s="9" t="str">
        <f t="array" ref="L327">LET(
    _xlpm.thresholds, XLOOKUP('2. Результаты'!$D327, Sections!$P$27:$P$47, Sections!$Q$27:$S$47),
    XLOOKUP('2. Результаты'!$K327, _xlpm.thresholds, Sections!$Q$26:$S$26, "Ниже базового", -1)
)</f>
        <v>Высокий</v>
      </c>
      <c r="M327" s="9">
        <v>16.0</v>
      </c>
      <c r="N327" s="9" t="str">
        <f t="array" ref="N327">LET(
    _xlpm.thresholds, XLOOKUP('2. Результаты'!$D327, Sections!$K$27:$K$47, Sections!$L$27:$N$47),
    XLOOKUP('2. Результаты'!$M327, _xlpm.thresholds, Sections!$L$26:$N$26, "Ниже базового", -1)
)</f>
        <v>Средний</v>
      </c>
      <c r="O327" s="9">
        <v>19.0</v>
      </c>
      <c r="P327" s="9" t="str">
        <f t="array" ref="P327">LET(
    _xlpm.thresholds, XLOOKUP('2. Результаты'!$D327, Sections!$P$3:$P$23, Sections!$Q$3:$S$23),
    XLOOKUP('2. Результаты'!$O327, _xlpm.thresholds, Sections!$Q$2:$S$2, "Ниже базового", -1)
)</f>
        <v>Средний</v>
      </c>
      <c r="Q327" s="9">
        <v>19.0</v>
      </c>
      <c r="R327" s="9" t="str">
        <f t="array" ref="R327">LET(
    _xlpm.thresholds, XLOOKUP('2. Результаты'!$D327, Sections!$F$3:$F$23, Sections!$G$3:$I$23),
    XLOOKUP('2. Результаты'!$Q327, _xlpm.thresholds, Sections!$G$2:$I$2, "Ниже базового", -1)
)</f>
        <v>Средний</v>
      </c>
      <c r="S327" s="9">
        <v>0.0</v>
      </c>
      <c r="T327" s="9" t="str">
        <f t="array" ref="T327">LET(
    _xlpm.thresholds, XLOOKUP('2. Результаты'!$D327, Sections!$A$3:$A$23, Sections!$B$3:$D$23),
    XLOOKUP('2. Результаты'!$S327, _xlpm.thresholds, Sections!$B$2:$D$2, "Ниже базового", -1)
)</f>
        <v>Ниже базового</v>
      </c>
      <c r="U327" s="9">
        <v>12.0</v>
      </c>
      <c r="V327" s="9" t="str">
        <f t="array" ref="V327">LET(
    _xlpm.thresholds, XLOOKUP('2. Результаты'!$D327, Sections!$A$27:$A$47, Sections!$B$27:$D$47),
    XLOOKUP('2. Результаты'!$U327, _xlpm.thresholds, Sections!$B$26:$D$26, "Ниже базового", -1)
)</f>
        <v>Высокий</v>
      </c>
      <c r="W327" s="9">
        <v>26.0</v>
      </c>
      <c r="X327" s="9" t="str">
        <f t="array" ref="X327">LET(
    _xlpm.thresholds, XLOOKUP('2. Результаты'!$D327, Sections!$K$3:$K$23, Sections!$L$3:$N$23),
    XLOOKUP('2. Результаты'!$W327, _xlpm.thresholds, Sections!$L$2:$N$2, "Ниже базового", -1)
)</f>
        <v>Высокий</v>
      </c>
    </row>
    <row r="328" ht="15.75" customHeight="1">
      <c r="A328" s="7">
        <v>5.53212374E8</v>
      </c>
      <c r="B328" s="6" t="s">
        <v>545</v>
      </c>
      <c r="C328" s="6" t="s">
        <v>547</v>
      </c>
      <c r="D328" s="9">
        <v>6.0</v>
      </c>
      <c r="E328" s="9">
        <v>134.0</v>
      </c>
      <c r="F328" s="9">
        <v>192.0</v>
      </c>
      <c r="G328" s="9">
        <v>3.0</v>
      </c>
      <c r="H328" s="9" t="s">
        <v>1465</v>
      </c>
      <c r="I328" s="9">
        <v>17.0</v>
      </c>
      <c r="J328" s="9" t="str">
        <f t="array" ref="J328">LET(
    _xlpm.thresholds, XLOOKUP('2. Результаты'!$D328, Sections!$F$27:$F$47, Sections!$G$27:$I$47),
    XLOOKUP('2. Результаты'!$I328, _xlpm.thresholds, Sections!$G$26:$I$26, "Ниже базового", -1)
)</f>
        <v>Средний</v>
      </c>
      <c r="K328" s="9">
        <v>16.0</v>
      </c>
      <c r="L328" s="9" t="str">
        <f t="array" ref="L328">LET(
    _xlpm.thresholds, XLOOKUP('2. Результаты'!$D328, Sections!$P$27:$P$47, Sections!$Q$27:$S$47),
    XLOOKUP('2. Результаты'!$K328, _xlpm.thresholds, Sections!$Q$26:$S$26, "Ниже базового", -1)
)</f>
        <v>Высокий</v>
      </c>
      <c r="M328" s="9">
        <v>12.0</v>
      </c>
      <c r="N328" s="9" t="str">
        <f t="array" ref="N328">LET(
    _xlpm.thresholds, XLOOKUP('2. Результаты'!$D328, Sections!$K$27:$K$47, Sections!$L$27:$N$47),
    XLOOKUP('2. Результаты'!$M328, _xlpm.thresholds, Sections!$L$26:$N$26, "Ниже базового", -1)
)</f>
        <v>Базовый</v>
      </c>
      <c r="O328" s="9">
        <v>19.0</v>
      </c>
      <c r="P328" s="9" t="str">
        <f t="array" ref="P328">LET(
    _xlpm.thresholds, XLOOKUP('2. Результаты'!$D328, Sections!$P$3:$P$23, Sections!$Q$3:$S$23),
    XLOOKUP('2. Результаты'!$O328, _xlpm.thresholds, Sections!$Q$2:$S$2, "Ниже базового", -1)
)</f>
        <v>Средний</v>
      </c>
      <c r="Q328" s="9">
        <v>15.0</v>
      </c>
      <c r="R328" s="9" t="str">
        <f t="array" ref="R328">LET(
    _xlpm.thresholds, XLOOKUP('2. Результаты'!$D328, Sections!$F$3:$F$23, Sections!$G$3:$I$23),
    XLOOKUP('2. Результаты'!$Q328, _xlpm.thresholds, Sections!$G$2:$I$2, "Ниже базового", -1)
)</f>
        <v>Средний</v>
      </c>
      <c r="S328" s="9">
        <v>27.0</v>
      </c>
      <c r="T328" s="9" t="str">
        <f t="array" ref="T328">LET(
    _xlpm.thresholds, XLOOKUP('2. Результаты'!$D328, Sections!$A$3:$A$23, Sections!$B$3:$D$23),
    XLOOKUP('2. Результаты'!$S328, _xlpm.thresholds, Sections!$B$2:$D$2, "Ниже базового", -1)
)</f>
        <v>Средний</v>
      </c>
      <c r="U328" s="9">
        <v>11.0</v>
      </c>
      <c r="V328" s="9" t="str">
        <f t="array" ref="V328">LET(
    _xlpm.thresholds, XLOOKUP('2. Результаты'!$D328, Sections!$A$27:$A$47, Sections!$B$27:$D$47),
    XLOOKUP('2. Результаты'!$U328, _xlpm.thresholds, Sections!$B$26:$D$26, "Ниже базового", -1)
)</f>
        <v>Средний</v>
      </c>
      <c r="W328" s="9">
        <v>17.0</v>
      </c>
      <c r="X328" s="9" t="str">
        <f t="array" ref="X328">LET(
    _xlpm.thresholds, XLOOKUP('2. Результаты'!$D328, Sections!$K$3:$K$23, Sections!$L$3:$N$23),
    XLOOKUP('2. Результаты'!$W328, _xlpm.thresholds, Sections!$L$2:$N$2, "Ниже базового", -1)
)</f>
        <v>Средний</v>
      </c>
    </row>
    <row r="329" ht="15.75" customHeight="1">
      <c r="A329" s="7">
        <v>5.53003444E8</v>
      </c>
      <c r="B329" s="6" t="s">
        <v>545</v>
      </c>
      <c r="C329" s="6" t="s">
        <v>548</v>
      </c>
      <c r="D329" s="9">
        <v>5.0</v>
      </c>
      <c r="E329" s="9">
        <v>136.0</v>
      </c>
      <c r="F329" s="9">
        <v>208.0</v>
      </c>
      <c r="G329" s="9">
        <v>3.0</v>
      </c>
      <c r="H329" s="9" t="s">
        <v>1465</v>
      </c>
      <c r="I329" s="9">
        <v>17.0</v>
      </c>
      <c r="J329" s="9" t="str">
        <f t="array" ref="J329">LET(
    _xlpm.thresholds, XLOOKUP('2. Результаты'!$D329, Sections!$F$27:$F$47, Sections!$G$27:$I$47),
    XLOOKUP('2. Результаты'!$I329, _xlpm.thresholds, Sections!$G$26:$I$26, "Ниже базового", -1)
)</f>
        <v>Средний</v>
      </c>
      <c r="K329" s="9">
        <v>18.0</v>
      </c>
      <c r="L329" s="9" t="str">
        <f t="array" ref="L329">LET(
    _xlpm.thresholds, XLOOKUP('2. Результаты'!$D329, Sections!$P$27:$P$47, Sections!$Q$27:$S$47),
    XLOOKUP('2. Результаты'!$K329, _xlpm.thresholds, Sections!$Q$26:$S$26, "Ниже базового", -1)
)</f>
        <v>Высокий</v>
      </c>
      <c r="M329" s="9">
        <v>15.0</v>
      </c>
      <c r="N329" s="9" t="str">
        <f t="array" ref="N329">LET(
    _xlpm.thresholds, XLOOKUP('2. Результаты'!$D329, Sections!$K$27:$K$47, Sections!$L$27:$N$47),
    XLOOKUP('2. Результаты'!$M329, _xlpm.thresholds, Sections!$L$26:$N$26, "Ниже базового", -1)
)</f>
        <v>Средний</v>
      </c>
      <c r="O329" s="9">
        <v>16.0</v>
      </c>
      <c r="P329" s="9" t="str">
        <f t="array" ref="P329">LET(
    _xlpm.thresholds, XLOOKUP('2. Результаты'!$D329, Sections!$P$3:$P$23, Sections!$Q$3:$S$23),
    XLOOKUP('2. Результаты'!$O329, _xlpm.thresholds, Sections!$Q$2:$S$2, "Ниже базового", -1)
)</f>
        <v>Средний</v>
      </c>
      <c r="Q329" s="9">
        <v>16.0</v>
      </c>
      <c r="R329" s="9" t="str">
        <f t="array" ref="R329">LET(
    _xlpm.thresholds, XLOOKUP('2. Результаты'!$D329, Sections!$F$3:$F$23, Sections!$G$3:$I$23),
    XLOOKUP('2. Результаты'!$Q329, _xlpm.thresholds, Sections!$G$2:$I$2, "Ниже базового", -1)
)</f>
        <v>Средний</v>
      </c>
      <c r="S329" s="9">
        <v>26.0</v>
      </c>
      <c r="T329" s="9" t="str">
        <f t="array" ref="T329">LET(
    _xlpm.thresholds, XLOOKUP('2. Результаты'!$D329, Sections!$A$3:$A$23, Sections!$B$3:$D$23),
    XLOOKUP('2. Результаты'!$S329, _xlpm.thresholds, Sections!$B$2:$D$2, "Ниже базового", -1)
)</f>
        <v>Средний</v>
      </c>
      <c r="U329" s="9">
        <v>10.0</v>
      </c>
      <c r="V329" s="9" t="str">
        <f t="array" ref="V329">LET(
    _xlpm.thresholds, XLOOKUP('2. Результаты'!$D329, Sections!$A$27:$A$47, Sections!$B$27:$D$47),
    XLOOKUP('2. Результаты'!$U329, _xlpm.thresholds, Sections!$B$26:$D$26, "Ниже базового", -1)
)</f>
        <v>Средний</v>
      </c>
      <c r="W329" s="9">
        <v>18.0</v>
      </c>
      <c r="X329" s="9" t="str">
        <f t="array" ref="X329">LET(
    _xlpm.thresholds, XLOOKUP('2. Результаты'!$D329, Sections!$K$3:$K$23, Sections!$L$3:$N$23),
    XLOOKUP('2. Результаты'!$W329, _xlpm.thresholds, Sections!$L$2:$N$2, "Ниже базового", -1)
)</f>
        <v>Средний</v>
      </c>
    </row>
    <row r="330" ht="15.75" customHeight="1">
      <c r="A330" s="7">
        <v>5.53003236E8</v>
      </c>
      <c r="B330" s="6" t="s">
        <v>545</v>
      </c>
      <c r="C330" s="6" t="s">
        <v>549</v>
      </c>
      <c r="D330" s="9">
        <v>2.0</v>
      </c>
      <c r="E330" s="9">
        <v>126.0</v>
      </c>
      <c r="F330" s="9">
        <v>197.0</v>
      </c>
      <c r="G330" s="9">
        <v>3.0</v>
      </c>
      <c r="H330" s="9" t="s">
        <v>1465</v>
      </c>
      <c r="I330" s="9">
        <v>22.0</v>
      </c>
      <c r="J330" s="9" t="str">
        <f t="array" ref="J330">LET(
    _xlpm.thresholds, XLOOKUP('2. Результаты'!$D330, Sections!$F$27:$F$47, Sections!$G$27:$I$47),
    XLOOKUP('2. Результаты'!$I330, _xlpm.thresholds, Sections!$G$26:$I$26, "Ниже базового", -1)
)</f>
        <v>Средний</v>
      </c>
      <c r="K330" s="9">
        <v>16.0</v>
      </c>
      <c r="L330" s="9" t="str">
        <f t="array" ref="L330">LET(
    _xlpm.thresholds, XLOOKUP('2. Результаты'!$D330, Sections!$P$27:$P$47, Sections!$Q$27:$S$47),
    XLOOKUP('2. Результаты'!$K330, _xlpm.thresholds, Sections!$Q$26:$S$26, "Ниже базового", -1)
)</f>
        <v>Высокий</v>
      </c>
      <c r="M330" s="9">
        <v>11.0</v>
      </c>
      <c r="N330" s="9" t="str">
        <f t="array" ref="N330">LET(
    _xlpm.thresholds, XLOOKUP('2. Результаты'!$D330, Sections!$K$27:$K$47, Sections!$L$27:$N$47),
    XLOOKUP('2. Результаты'!$M330, _xlpm.thresholds, Sections!$L$26:$N$26, "Ниже базового", -1)
)</f>
        <v>Базовый</v>
      </c>
      <c r="O330" s="9">
        <v>15.0</v>
      </c>
      <c r="P330" s="9" t="str">
        <f t="array" ref="P330">LET(
    _xlpm.thresholds, XLOOKUP('2. Результаты'!$D330, Sections!$P$3:$P$23, Sections!$Q$3:$S$23),
    XLOOKUP('2. Результаты'!$O330, _xlpm.thresholds, Sections!$Q$2:$S$2, "Ниже базового", -1)
)</f>
        <v>Базовый</v>
      </c>
      <c r="Q330" s="9">
        <v>14.0</v>
      </c>
      <c r="R330" s="9" t="str">
        <f t="array" ref="R330">LET(
    _xlpm.thresholds, XLOOKUP('2. Результаты'!$D330, Sections!$F$3:$F$23, Sections!$G$3:$I$23),
    XLOOKUP('2. Результаты'!$Q330, _xlpm.thresholds, Sections!$G$2:$I$2, "Ниже базового", -1)
)</f>
        <v>Средний</v>
      </c>
      <c r="S330" s="9">
        <v>23.0</v>
      </c>
      <c r="T330" s="9" t="str">
        <f t="array" ref="T330">LET(
    _xlpm.thresholds, XLOOKUP('2. Результаты'!$D330, Sections!$A$3:$A$23, Sections!$B$3:$D$23),
    XLOOKUP('2. Результаты'!$S330, _xlpm.thresholds, Sections!$B$2:$D$2, "Ниже базового", -1)
)</f>
        <v>Средний</v>
      </c>
      <c r="U330" s="9">
        <v>9.0</v>
      </c>
      <c r="V330" s="9" t="str">
        <f t="array" ref="V330">LET(
    _xlpm.thresholds, XLOOKUP('2. Результаты'!$D330, Sections!$A$27:$A$47, Sections!$B$27:$D$47),
    XLOOKUP('2. Результаты'!$U330, _xlpm.thresholds, Sections!$B$26:$D$26, "Ниже базового", -1)
)</f>
        <v>Средний</v>
      </c>
      <c r="W330" s="9">
        <v>16.0</v>
      </c>
      <c r="X330" s="9" t="str">
        <f t="array" ref="X330">LET(
    _xlpm.thresholds, XLOOKUP('2. Результаты'!$D330, Sections!$K$3:$K$23, Sections!$L$3:$N$23),
    XLOOKUP('2. Результаты'!$W330, _xlpm.thresholds, Sections!$L$2:$N$2, "Ниже базового", -1)
)</f>
        <v>Базовый</v>
      </c>
    </row>
    <row r="331" ht="15.75" customHeight="1">
      <c r="A331" s="7">
        <v>5.53003388E8</v>
      </c>
      <c r="B331" s="6" t="s">
        <v>545</v>
      </c>
      <c r="C331" s="6" t="s">
        <v>550</v>
      </c>
      <c r="D331" s="9">
        <v>2.0</v>
      </c>
      <c r="E331" s="9">
        <v>135.0</v>
      </c>
      <c r="F331" s="9">
        <v>197.0</v>
      </c>
      <c r="G331" s="9">
        <v>3.0</v>
      </c>
      <c r="H331" s="9" t="s">
        <v>1465</v>
      </c>
      <c r="I331" s="9">
        <v>21.0</v>
      </c>
      <c r="J331" s="9" t="str">
        <f t="array" ref="J331">LET(
    _xlpm.thresholds, XLOOKUP('2. Результаты'!$D331, Sections!$F$27:$F$47, Sections!$G$27:$I$47),
    XLOOKUP('2. Результаты'!$I331, _xlpm.thresholds, Sections!$G$26:$I$26, "Ниже базового", -1)
)</f>
        <v>Средний</v>
      </c>
      <c r="K331" s="9">
        <v>18.0</v>
      </c>
      <c r="L331" s="9" t="str">
        <f t="array" ref="L331">LET(
    _xlpm.thresholds, XLOOKUP('2. Результаты'!$D331, Sections!$P$27:$P$47, Sections!$Q$27:$S$47),
    XLOOKUP('2. Результаты'!$K331, _xlpm.thresholds, Sections!$Q$26:$S$26, "Ниже базового", -1)
)</f>
        <v>Высокий</v>
      </c>
      <c r="M331" s="9">
        <v>15.0</v>
      </c>
      <c r="N331" s="9" t="str">
        <f t="array" ref="N331">LET(
    _xlpm.thresholds, XLOOKUP('2. Результаты'!$D331, Sections!$K$27:$K$47, Sections!$L$27:$N$47),
    XLOOKUP('2. Результаты'!$M331, _xlpm.thresholds, Sections!$L$26:$N$26, "Ниже базового", -1)
)</f>
        <v>Средний</v>
      </c>
      <c r="O331" s="9">
        <v>16.0</v>
      </c>
      <c r="P331" s="9" t="str">
        <f t="array" ref="P331">LET(
    _xlpm.thresholds, XLOOKUP('2. Результаты'!$D331, Sections!$P$3:$P$23, Sections!$Q$3:$S$23),
    XLOOKUP('2. Результаты'!$O331, _xlpm.thresholds, Sections!$Q$2:$S$2, "Ниже базового", -1)
)</f>
        <v>Средний</v>
      </c>
      <c r="Q331" s="9">
        <v>15.0</v>
      </c>
      <c r="R331" s="9" t="str">
        <f t="array" ref="R331">LET(
    _xlpm.thresholds, XLOOKUP('2. Результаты'!$D331, Sections!$F$3:$F$23, Sections!$G$3:$I$23),
    XLOOKUP('2. Результаты'!$Q331, _xlpm.thresholds, Sections!$G$2:$I$2, "Ниже базового", -1)
)</f>
        <v>Средний</v>
      </c>
      <c r="S331" s="9">
        <v>22.0</v>
      </c>
      <c r="T331" s="9" t="str">
        <f t="array" ref="T331">LET(
    _xlpm.thresholds, XLOOKUP('2. Результаты'!$D331, Sections!$A$3:$A$23, Sections!$B$3:$D$23),
    XLOOKUP('2. Результаты'!$S331, _xlpm.thresholds, Sections!$B$2:$D$2, "Ниже базового", -1)
)</f>
        <v>Базовый</v>
      </c>
      <c r="U331" s="9">
        <v>11.0</v>
      </c>
      <c r="V331" s="9" t="str">
        <f t="array" ref="V331">LET(
    _xlpm.thresholds, XLOOKUP('2. Результаты'!$D331, Sections!$A$27:$A$47, Sections!$B$27:$D$47),
    XLOOKUP('2. Результаты'!$U331, _xlpm.thresholds, Sections!$B$26:$D$26, "Ниже базового", -1)
)</f>
        <v>Средний</v>
      </c>
      <c r="W331" s="9">
        <v>17.0</v>
      </c>
      <c r="X331" s="9" t="str">
        <f t="array" ref="X331">LET(
    _xlpm.thresholds, XLOOKUP('2. Результаты'!$D331, Sections!$K$3:$K$23, Sections!$L$3:$N$23),
    XLOOKUP('2. Результаты'!$W331, _xlpm.thresholds, Sections!$L$2:$N$2, "Ниже базового", -1)
)</f>
        <v>Средний</v>
      </c>
    </row>
    <row r="332" ht="15.75" customHeight="1">
      <c r="A332" s="7">
        <v>5.53212293E8</v>
      </c>
      <c r="B332" s="6" t="s">
        <v>545</v>
      </c>
      <c r="C332" s="6" t="s">
        <v>551</v>
      </c>
      <c r="D332" s="9">
        <v>6.0</v>
      </c>
      <c r="E332" s="9">
        <v>147.0</v>
      </c>
      <c r="F332" s="9">
        <v>192.0</v>
      </c>
      <c r="G332" s="9">
        <v>3.0</v>
      </c>
      <c r="H332" s="9" t="s">
        <v>1465</v>
      </c>
      <c r="I332" s="9">
        <v>24.0</v>
      </c>
      <c r="J332" s="9" t="str">
        <f t="array" ref="J332">LET(
    _xlpm.thresholds, XLOOKUP('2. Результаты'!$D332, Sections!$F$27:$F$47, Sections!$G$27:$I$47),
    XLOOKUP('2. Результаты'!$I332, _xlpm.thresholds, Sections!$G$26:$I$26, "Ниже базового", -1)
)</f>
        <v>Средний</v>
      </c>
      <c r="K332" s="9">
        <v>16.0</v>
      </c>
      <c r="L332" s="9" t="str">
        <f t="array" ref="L332">LET(
    _xlpm.thresholds, XLOOKUP('2. Результаты'!$D332, Sections!$P$27:$P$47, Sections!$Q$27:$S$47),
    XLOOKUP('2. Результаты'!$K332, _xlpm.thresholds, Sections!$Q$26:$S$26, "Ниже базового", -1)
)</f>
        <v>Высокий</v>
      </c>
      <c r="M332" s="9">
        <v>14.0</v>
      </c>
      <c r="N332" s="9" t="str">
        <f t="array" ref="N332">LET(
    _xlpm.thresholds, XLOOKUP('2. Результаты'!$D332, Sections!$K$27:$K$47, Sections!$L$27:$N$47),
    XLOOKUP('2. Результаты'!$M332, _xlpm.thresholds, Sections!$L$26:$N$26, "Ниже базового", -1)
)</f>
        <v>Средний</v>
      </c>
      <c r="O332" s="9">
        <v>19.0</v>
      </c>
      <c r="P332" s="9" t="str">
        <f t="array" ref="P332">LET(
    _xlpm.thresholds, XLOOKUP('2. Результаты'!$D332, Sections!$P$3:$P$23, Sections!$Q$3:$S$23),
    XLOOKUP('2. Результаты'!$O332, _xlpm.thresholds, Sections!$Q$2:$S$2, "Ниже базового", -1)
)</f>
        <v>Средний</v>
      </c>
      <c r="Q332" s="9">
        <v>15.0</v>
      </c>
      <c r="R332" s="9" t="str">
        <f t="array" ref="R332">LET(
    _xlpm.thresholds, XLOOKUP('2. Результаты'!$D332, Sections!$F$3:$F$23, Sections!$G$3:$I$23),
    XLOOKUP('2. Результаты'!$Q332, _xlpm.thresholds, Sections!$G$2:$I$2, "Ниже базового", -1)
)</f>
        <v>Средний</v>
      </c>
      <c r="S332" s="9">
        <v>25.0</v>
      </c>
      <c r="T332" s="9" t="str">
        <f t="array" ref="T332">LET(
    _xlpm.thresholds, XLOOKUP('2. Результаты'!$D332, Sections!$A$3:$A$23, Sections!$B$3:$D$23),
    XLOOKUP('2. Результаты'!$S332, _xlpm.thresholds, Sections!$B$2:$D$2, "Ниже базового", -1)
)</f>
        <v>Средний</v>
      </c>
      <c r="U332" s="9">
        <v>12.0</v>
      </c>
      <c r="V332" s="9" t="str">
        <f t="array" ref="V332">LET(
    _xlpm.thresholds, XLOOKUP('2. Результаты'!$D332, Sections!$A$27:$A$47, Sections!$B$27:$D$47),
    XLOOKUP('2. Результаты'!$U332, _xlpm.thresholds, Sections!$B$26:$D$26, "Ниже базового", -1)
)</f>
        <v>Высокий</v>
      </c>
      <c r="W332" s="9">
        <v>22.0</v>
      </c>
      <c r="X332" s="9" t="str">
        <f t="array" ref="X332">LET(
    _xlpm.thresholds, XLOOKUP('2. Результаты'!$D332, Sections!$K$3:$K$23, Sections!$L$3:$N$23),
    XLOOKUP('2. Результаты'!$W332, _xlpm.thresholds, Sections!$L$2:$N$2, "Ниже базового", -1)
)</f>
        <v>Средний</v>
      </c>
    </row>
    <row r="333" ht="15.75" customHeight="1">
      <c r="A333" s="7">
        <v>5.5300297E8</v>
      </c>
      <c r="B333" s="6" t="s">
        <v>545</v>
      </c>
      <c r="C333" s="6" t="s">
        <v>552</v>
      </c>
      <c r="D333" s="9">
        <v>1.0</v>
      </c>
      <c r="E333" s="9">
        <v>172.0</v>
      </c>
      <c r="F333" s="9">
        <v>213.0</v>
      </c>
      <c r="G333" s="9">
        <v>3.0</v>
      </c>
      <c r="H333" s="9" t="s">
        <v>1465</v>
      </c>
      <c r="I333" s="9">
        <v>22.0</v>
      </c>
      <c r="J333" s="9" t="str">
        <f t="array" ref="J333">LET(
    _xlpm.thresholds, XLOOKUP('2. Результаты'!$D333, Sections!$F$27:$F$47, Sections!$G$27:$I$47),
    XLOOKUP('2. Результаты'!$I333, _xlpm.thresholds, Sections!$G$26:$I$26, "Ниже базового", -1)
)</f>
        <v>Средний</v>
      </c>
      <c r="K333" s="9">
        <v>19.0</v>
      </c>
      <c r="L333" s="9" t="str">
        <f t="array" ref="L333">LET(
    _xlpm.thresholds, XLOOKUP('2. Результаты'!$D333, Sections!$P$27:$P$47, Sections!$Q$27:$S$47),
    XLOOKUP('2. Результаты'!$K333, _xlpm.thresholds, Sections!$Q$26:$S$26, "Ниже базового", -1)
)</f>
        <v>Высокий</v>
      </c>
      <c r="M333" s="9">
        <v>18.0</v>
      </c>
      <c r="N333" s="9" t="str">
        <f t="array" ref="N333">LET(
    _xlpm.thresholds, XLOOKUP('2. Результаты'!$D333, Sections!$K$27:$K$47, Sections!$L$27:$N$47),
    XLOOKUP('2. Результаты'!$M333, _xlpm.thresholds, Sections!$L$26:$N$26, "Ниже базового", -1)
)</f>
        <v>Высокий</v>
      </c>
      <c r="O333" s="9">
        <v>20.0</v>
      </c>
      <c r="P333" s="9" t="str">
        <f t="array" ref="P333">LET(
    _xlpm.thresholds, XLOOKUP('2. Результаты'!$D333, Sections!$P$3:$P$23, Sections!$Q$3:$S$23),
    XLOOKUP('2. Результаты'!$O333, _xlpm.thresholds, Sections!$Q$2:$S$2, "Ниже базового", -1)
)</f>
        <v>Высокий</v>
      </c>
      <c r="Q333" s="9">
        <v>19.0</v>
      </c>
      <c r="R333" s="9" t="str">
        <f t="array" ref="R333">LET(
    _xlpm.thresholds, XLOOKUP('2. Результаты'!$D333, Sections!$F$3:$F$23, Sections!$G$3:$I$23),
    XLOOKUP('2. Результаты'!$Q333, _xlpm.thresholds, Sections!$G$2:$I$2, "Ниже базового", -1)
)</f>
        <v>Средний</v>
      </c>
      <c r="S333" s="9">
        <v>36.0</v>
      </c>
      <c r="T333" s="9" t="str">
        <f t="array" ref="T333">LET(
    _xlpm.thresholds, XLOOKUP('2. Результаты'!$D333, Sections!$A$3:$A$23, Sections!$B$3:$D$23),
    XLOOKUP('2. Результаты'!$S333, _xlpm.thresholds, Sections!$B$2:$D$2, "Ниже базового", -1)
)</f>
        <v>Средний</v>
      </c>
      <c r="U333" s="9">
        <v>14.0</v>
      </c>
      <c r="V333" s="9" t="str">
        <f t="array" ref="V333">LET(
    _xlpm.thresholds, XLOOKUP('2. Результаты'!$D333, Sections!$A$27:$A$47, Sections!$B$27:$D$47),
    XLOOKUP('2. Результаты'!$U333, _xlpm.thresholds, Sections!$B$26:$D$26, "Ниже базового", -1)
)</f>
        <v>Высокий</v>
      </c>
      <c r="W333" s="9">
        <v>24.0</v>
      </c>
      <c r="X333" s="9" t="str">
        <f t="array" ref="X333">LET(
    _xlpm.thresholds, XLOOKUP('2. Результаты'!$D333, Sections!$K$3:$K$23, Sections!$L$3:$N$23),
    XLOOKUP('2. Результаты'!$W333, _xlpm.thresholds, Sections!$L$2:$N$2, "Ниже базового", -1)
)</f>
        <v>Средний</v>
      </c>
    </row>
    <row r="334" ht="15.75" customHeight="1">
      <c r="A334" s="7">
        <v>5.5300281E8</v>
      </c>
      <c r="B334" s="6" t="s">
        <v>545</v>
      </c>
      <c r="C334" s="6" t="s">
        <v>553</v>
      </c>
      <c r="D334" s="9">
        <v>1.0</v>
      </c>
      <c r="E334" s="9">
        <v>118.0</v>
      </c>
      <c r="F334" s="9">
        <v>213.0</v>
      </c>
      <c r="G334" s="9">
        <v>1.0</v>
      </c>
      <c r="H334" s="9" t="s">
        <v>1468</v>
      </c>
      <c r="I334" s="9">
        <v>19.0</v>
      </c>
      <c r="J334" s="9" t="str">
        <f t="array" ref="J334">LET(
    _xlpm.thresholds, XLOOKUP('2. Результаты'!$D334, Sections!$F$27:$F$47, Sections!$G$27:$I$47),
    XLOOKUP('2. Результаты'!$I334, _xlpm.thresholds, Sections!$G$26:$I$26, "Ниже базового", -1)
)</f>
        <v>Средний</v>
      </c>
      <c r="K334" s="9">
        <v>18.0</v>
      </c>
      <c r="L334" s="9" t="str">
        <f t="array" ref="L334">LET(
    _xlpm.thresholds, XLOOKUP('2. Результаты'!$D334, Sections!$P$27:$P$47, Sections!$Q$27:$S$47),
    XLOOKUP('2. Результаты'!$K334, _xlpm.thresholds, Sections!$Q$26:$S$26, "Ниже базового", -1)
)</f>
        <v>Высокий</v>
      </c>
      <c r="M334" s="9">
        <v>14.0</v>
      </c>
      <c r="N334" s="9" t="str">
        <f t="array" ref="N334">LET(
    _xlpm.thresholds, XLOOKUP('2. Результаты'!$D334, Sections!$K$27:$K$47, Sections!$L$27:$N$47),
    XLOOKUP('2. Результаты'!$M334, _xlpm.thresholds, Sections!$L$26:$N$26, "Ниже базового", -1)
)</f>
        <v>Средний</v>
      </c>
      <c r="O334" s="9">
        <v>18.0</v>
      </c>
      <c r="P334" s="9" t="str">
        <f t="array" ref="P334">LET(
    _xlpm.thresholds, XLOOKUP('2. Результаты'!$D334, Sections!$P$3:$P$23, Sections!$Q$3:$S$23),
    XLOOKUP('2. Результаты'!$O334, _xlpm.thresholds, Sections!$Q$2:$S$2, "Ниже базового", -1)
)</f>
        <v>Средний</v>
      </c>
      <c r="Q334" s="9">
        <v>15.0</v>
      </c>
      <c r="R334" s="9" t="str">
        <f t="array" ref="R334">LET(
    _xlpm.thresholds, XLOOKUP('2. Результаты'!$D334, Sections!$F$3:$F$23, Sections!$G$3:$I$23),
    XLOOKUP('2. Результаты'!$Q334, _xlpm.thresholds, Sections!$G$2:$I$2, "Ниже базового", -1)
)</f>
        <v>Средний</v>
      </c>
      <c r="S334" s="9">
        <v>0.0</v>
      </c>
      <c r="T334" s="9" t="str">
        <f t="array" ref="T334">LET(
    _xlpm.thresholds, XLOOKUP('2. Результаты'!$D334, Sections!$A$3:$A$23, Sections!$B$3:$D$23),
    XLOOKUP('2. Результаты'!$S334, _xlpm.thresholds, Sections!$B$2:$D$2, "Ниже базового", -1)
)</f>
        <v>Ниже базового</v>
      </c>
      <c r="U334" s="9">
        <v>11.0</v>
      </c>
      <c r="V334" s="9" t="str">
        <f t="array" ref="V334">LET(
    _xlpm.thresholds, XLOOKUP('2. Результаты'!$D334, Sections!$A$27:$A$47, Sections!$B$27:$D$47),
    XLOOKUP('2. Результаты'!$U334, _xlpm.thresholds, Sections!$B$26:$D$26, "Ниже базового", -1)
)</f>
        <v>Средний</v>
      </c>
      <c r="W334" s="9">
        <v>23.0</v>
      </c>
      <c r="X334" s="9" t="str">
        <f t="array" ref="X334">LET(
    _xlpm.thresholds, XLOOKUP('2. Результаты'!$D334, Sections!$K$3:$K$23, Sections!$L$3:$N$23),
    XLOOKUP('2. Результаты'!$W334, _xlpm.thresholds, Sections!$L$2:$N$2, "Ниже базового", -1)
)</f>
        <v>Средний</v>
      </c>
    </row>
    <row r="335" ht="15.75" customHeight="1">
      <c r="A335" s="7">
        <v>5.53212367E8</v>
      </c>
      <c r="B335" s="6" t="s">
        <v>545</v>
      </c>
      <c r="C335" s="6" t="s">
        <v>554</v>
      </c>
      <c r="D335" s="9">
        <v>6.0</v>
      </c>
      <c r="E335" s="9">
        <v>154.0</v>
      </c>
      <c r="F335" s="9">
        <v>192.0</v>
      </c>
      <c r="G335" s="9">
        <v>3.0</v>
      </c>
      <c r="H335" s="9" t="s">
        <v>1465</v>
      </c>
      <c r="I335" s="9">
        <v>24.0</v>
      </c>
      <c r="J335" s="9" t="str">
        <f t="array" ref="J335">LET(
    _xlpm.thresholds, XLOOKUP('2. Результаты'!$D335, Sections!$F$27:$F$47, Sections!$G$27:$I$47),
    XLOOKUP('2. Результаты'!$I335, _xlpm.thresholds, Sections!$G$26:$I$26, "Ниже базового", -1)
)</f>
        <v>Средний</v>
      </c>
      <c r="K335" s="9">
        <v>19.0</v>
      </c>
      <c r="L335" s="9" t="str">
        <f t="array" ref="L335">LET(
    _xlpm.thresholds, XLOOKUP('2. Результаты'!$D335, Sections!$P$27:$P$47, Sections!$Q$27:$S$47),
    XLOOKUP('2. Результаты'!$K335, _xlpm.thresholds, Sections!$Q$26:$S$26, "Ниже базового", -1)
)</f>
        <v>Высокий</v>
      </c>
      <c r="M335" s="9">
        <v>17.0</v>
      </c>
      <c r="N335" s="9" t="str">
        <f t="array" ref="N335">LET(
    _xlpm.thresholds, XLOOKUP('2. Результаты'!$D335, Sections!$K$27:$K$47, Sections!$L$27:$N$47),
    XLOOKUP('2. Результаты'!$M335, _xlpm.thresholds, Sections!$L$26:$N$26, "Ниже базового", -1)
)</f>
        <v>Высокий</v>
      </c>
      <c r="O335" s="9">
        <v>19.0</v>
      </c>
      <c r="P335" s="9" t="str">
        <f t="array" ref="P335">LET(
    _xlpm.thresholds, XLOOKUP('2. Результаты'!$D335, Sections!$P$3:$P$23, Sections!$Q$3:$S$23),
    XLOOKUP('2. Результаты'!$O335, _xlpm.thresholds, Sections!$Q$2:$S$2, "Ниже базового", -1)
)</f>
        <v>Средний</v>
      </c>
      <c r="Q335" s="9">
        <v>17.0</v>
      </c>
      <c r="R335" s="9" t="str">
        <f t="array" ref="R335">LET(
    _xlpm.thresholds, XLOOKUP('2. Результаты'!$D335, Sections!$F$3:$F$23, Sections!$G$3:$I$23),
    XLOOKUP('2. Результаты'!$Q335, _xlpm.thresholds, Sections!$G$2:$I$2, "Ниже базового", -1)
)</f>
        <v>Средний</v>
      </c>
      <c r="S335" s="9">
        <v>25.0</v>
      </c>
      <c r="T335" s="9" t="str">
        <f t="array" ref="T335">LET(
    _xlpm.thresholds, XLOOKUP('2. Результаты'!$D335, Sections!$A$3:$A$23, Sections!$B$3:$D$23),
    XLOOKUP('2. Результаты'!$S335, _xlpm.thresholds, Sections!$B$2:$D$2, "Ниже базового", -1)
)</f>
        <v>Средний</v>
      </c>
      <c r="U335" s="9">
        <v>13.0</v>
      </c>
      <c r="V335" s="9" t="str">
        <f t="array" ref="V335">LET(
    _xlpm.thresholds, XLOOKUP('2. Результаты'!$D335, Sections!$A$27:$A$47, Sections!$B$27:$D$47),
    XLOOKUP('2. Результаты'!$U335, _xlpm.thresholds, Sections!$B$26:$D$26, "Ниже базового", -1)
)</f>
        <v>Высокий</v>
      </c>
      <c r="W335" s="9">
        <v>20.0</v>
      </c>
      <c r="X335" s="9" t="str">
        <f t="array" ref="X335">LET(
    _xlpm.thresholds, XLOOKUP('2. Результаты'!$D335, Sections!$K$3:$K$23, Sections!$L$3:$N$23),
    XLOOKUP('2. Результаты'!$W335, _xlpm.thresholds, Sections!$L$2:$N$2, "Ниже базового", -1)
)</f>
        <v>Средний</v>
      </c>
    </row>
    <row r="336" ht="15.75" customHeight="1">
      <c r="A336" s="7">
        <v>5.53212247E8</v>
      </c>
      <c r="B336" s="6" t="s">
        <v>545</v>
      </c>
      <c r="C336" s="6" t="s">
        <v>555</v>
      </c>
      <c r="D336" s="9">
        <v>1.0</v>
      </c>
      <c r="E336" s="9">
        <v>129.0</v>
      </c>
      <c r="F336" s="9">
        <v>213.0</v>
      </c>
      <c r="G336" s="9">
        <v>2.0</v>
      </c>
      <c r="H336" s="9" t="s">
        <v>1467</v>
      </c>
      <c r="I336" s="9">
        <v>18.0</v>
      </c>
      <c r="J336" s="9" t="str">
        <f t="array" ref="J336">LET(
    _xlpm.thresholds, XLOOKUP('2. Результаты'!$D336, Sections!$F$27:$F$47, Sections!$G$27:$I$47),
    XLOOKUP('2. Результаты'!$I336, _xlpm.thresholds, Sections!$G$26:$I$26, "Ниже базового", -1)
)</f>
        <v>Средний</v>
      </c>
      <c r="K336" s="9">
        <v>15.0</v>
      </c>
      <c r="L336" s="9" t="str">
        <f t="array" ref="L336">LET(
    _xlpm.thresholds, XLOOKUP('2. Результаты'!$D336, Sections!$P$27:$P$47, Sections!$Q$27:$S$47),
    XLOOKUP('2. Результаты'!$K336, _xlpm.thresholds, Sections!$Q$26:$S$26, "Ниже базового", -1)
)</f>
        <v>Средний</v>
      </c>
      <c r="M336" s="9">
        <v>13.0</v>
      </c>
      <c r="N336" s="9" t="str">
        <f t="array" ref="N336">LET(
    _xlpm.thresholds, XLOOKUP('2. Результаты'!$D336, Sections!$K$27:$K$47, Sections!$L$27:$N$47),
    XLOOKUP('2. Результаты'!$M336, _xlpm.thresholds, Sections!$L$26:$N$26, "Ниже базового", -1)
)</f>
        <v>Базовый</v>
      </c>
      <c r="O336" s="9">
        <v>18.0</v>
      </c>
      <c r="P336" s="9" t="str">
        <f t="array" ref="P336">LET(
    _xlpm.thresholds, XLOOKUP('2. Результаты'!$D336, Sections!$P$3:$P$23, Sections!$Q$3:$S$23),
    XLOOKUP('2. Результаты'!$O336, _xlpm.thresholds, Sections!$Q$2:$S$2, "Ниже базового", -1)
)</f>
        <v>Средний</v>
      </c>
      <c r="Q336" s="9">
        <v>13.0</v>
      </c>
      <c r="R336" s="9" t="str">
        <f t="array" ref="R336">LET(
    _xlpm.thresholds, XLOOKUP('2. Результаты'!$D336, Sections!$F$3:$F$23, Sections!$G$3:$I$23),
    XLOOKUP('2. Результаты'!$Q336, _xlpm.thresholds, Sections!$G$2:$I$2, "Ниже базового", -1)
)</f>
        <v>Средний</v>
      </c>
      <c r="S336" s="9">
        <v>25.0</v>
      </c>
      <c r="T336" s="9" t="str">
        <f t="array" ref="T336">LET(
    _xlpm.thresholds, XLOOKUP('2. Результаты'!$D336, Sections!$A$3:$A$23, Sections!$B$3:$D$23),
    XLOOKUP('2. Результаты'!$S336, _xlpm.thresholds, Sections!$B$2:$D$2, "Ниже базового", -1)
)</f>
        <v>Базовый</v>
      </c>
      <c r="U336" s="9">
        <v>11.0</v>
      </c>
      <c r="V336" s="9" t="str">
        <f t="array" ref="V336">LET(
    _xlpm.thresholds, XLOOKUP('2. Результаты'!$D336, Sections!$A$27:$A$47, Sections!$B$27:$D$47),
    XLOOKUP('2. Результаты'!$U336, _xlpm.thresholds, Sections!$B$26:$D$26, "Ниже базового", -1)
)</f>
        <v>Средний</v>
      </c>
      <c r="W336" s="9">
        <v>16.0</v>
      </c>
      <c r="X336" s="9" t="str">
        <f t="array" ref="X336">LET(
    _xlpm.thresholds, XLOOKUP('2. Результаты'!$D336, Sections!$K$3:$K$23, Sections!$L$3:$N$23),
    XLOOKUP('2. Результаты'!$W336, _xlpm.thresholds, Sections!$L$2:$N$2, "Ниже базового", -1)
)</f>
        <v>Базовый</v>
      </c>
    </row>
    <row r="337" ht="15.75" customHeight="1">
      <c r="A337" s="7">
        <v>5.13005572E8</v>
      </c>
      <c r="B337" s="6" t="s">
        <v>556</v>
      </c>
      <c r="C337" s="6" t="s">
        <v>557</v>
      </c>
      <c r="D337" s="9">
        <v>5.0</v>
      </c>
      <c r="E337" s="9">
        <v>144.0</v>
      </c>
      <c r="F337" s="9">
        <v>208.0</v>
      </c>
      <c r="G337" s="9">
        <v>3.0</v>
      </c>
      <c r="H337" s="9" t="s">
        <v>1465</v>
      </c>
      <c r="I337" s="9">
        <v>20.0</v>
      </c>
      <c r="J337" s="9" t="str">
        <f t="array" ref="J337">LET(
    _xlpm.thresholds, XLOOKUP('2. Результаты'!$D337, Sections!$F$27:$F$47, Sections!$G$27:$I$47),
    XLOOKUP('2. Результаты'!$I337, _xlpm.thresholds, Sections!$G$26:$I$26, "Ниже базового", -1)
)</f>
        <v>Средний</v>
      </c>
      <c r="K337" s="9">
        <v>15.0</v>
      </c>
      <c r="L337" s="9" t="str">
        <f t="array" ref="L337">LET(
    _xlpm.thresholds, XLOOKUP('2. Результаты'!$D337, Sections!$P$27:$P$47, Sections!$Q$27:$S$47),
    XLOOKUP('2. Результаты'!$K337, _xlpm.thresholds, Sections!$Q$26:$S$26, "Ниже базового", -1)
)</f>
        <v>Средний</v>
      </c>
      <c r="M337" s="9">
        <v>16.0</v>
      </c>
      <c r="N337" s="9" t="str">
        <f t="array" ref="N337">LET(
    _xlpm.thresholds, XLOOKUP('2. Результаты'!$D337, Sections!$K$27:$K$47, Sections!$L$27:$N$47),
    XLOOKUP('2. Результаты'!$M337, _xlpm.thresholds, Sections!$L$26:$N$26, "Ниже базового", -1)
)</f>
        <v>Средний</v>
      </c>
      <c r="O337" s="9">
        <v>18.0</v>
      </c>
      <c r="P337" s="9" t="str">
        <f t="array" ref="P337">LET(
    _xlpm.thresholds, XLOOKUP('2. Результаты'!$D337, Sections!$P$3:$P$23, Sections!$Q$3:$S$23),
    XLOOKUP('2. Результаты'!$O337, _xlpm.thresholds, Sections!$Q$2:$S$2, "Ниже базового", -1)
)</f>
        <v>Средний</v>
      </c>
      <c r="Q337" s="9">
        <v>19.0</v>
      </c>
      <c r="R337" s="9" t="str">
        <f t="array" ref="R337">LET(
    _xlpm.thresholds, XLOOKUP('2. Результаты'!$D337, Sections!$F$3:$F$23, Sections!$G$3:$I$23),
    XLOOKUP('2. Результаты'!$Q337, _xlpm.thresholds, Sections!$G$2:$I$2, "Ниже базового", -1)
)</f>
        <v>Средний</v>
      </c>
      <c r="S337" s="9">
        <v>25.0</v>
      </c>
      <c r="T337" s="9" t="str">
        <f t="array" ref="T337">LET(
    _xlpm.thresholds, XLOOKUP('2. Результаты'!$D337, Sections!$A$3:$A$23, Sections!$B$3:$D$23),
    XLOOKUP('2. Результаты'!$S337, _xlpm.thresholds, Sections!$B$2:$D$2, "Ниже базового", -1)
)</f>
        <v>Базовый</v>
      </c>
      <c r="U337" s="9">
        <v>10.0</v>
      </c>
      <c r="V337" s="9" t="str">
        <f t="array" ref="V337">LET(
    _xlpm.thresholds, XLOOKUP('2. Результаты'!$D337, Sections!$A$27:$A$47, Sections!$B$27:$D$47),
    XLOOKUP('2. Результаты'!$U337, _xlpm.thresholds, Sections!$B$26:$D$26, "Ниже базового", -1)
)</f>
        <v>Средний</v>
      </c>
      <c r="W337" s="9">
        <v>21.0</v>
      </c>
      <c r="X337" s="9" t="str">
        <f t="array" ref="X337">LET(
    _xlpm.thresholds, XLOOKUP('2. Результаты'!$D337, Sections!$K$3:$K$23, Sections!$L$3:$N$23),
    XLOOKUP('2. Результаты'!$W337, _xlpm.thresholds, Sections!$L$2:$N$2, "Ниже базового", -1)
)</f>
        <v>Средний</v>
      </c>
    </row>
    <row r="338" ht="15.75" customHeight="1">
      <c r="A338" s="7">
        <v>5.1300571E8</v>
      </c>
      <c r="B338" s="6" t="s">
        <v>556</v>
      </c>
      <c r="C338" s="6" t="s">
        <v>558</v>
      </c>
      <c r="D338" s="9">
        <v>1.0</v>
      </c>
      <c r="E338" s="9">
        <v>135.0</v>
      </c>
      <c r="F338" s="9">
        <v>213.0</v>
      </c>
      <c r="G338" s="9">
        <v>3.0</v>
      </c>
      <c r="H338" s="9" t="s">
        <v>1465</v>
      </c>
      <c r="I338" s="9">
        <v>18.0</v>
      </c>
      <c r="J338" s="9" t="str">
        <f t="array" ref="J338">LET(
    _xlpm.thresholds, XLOOKUP('2. Результаты'!$D338, Sections!$F$27:$F$47, Sections!$G$27:$I$47),
    XLOOKUP('2. Результаты'!$I338, _xlpm.thresholds, Sections!$G$26:$I$26, "Ниже базового", -1)
)</f>
        <v>Средний</v>
      </c>
      <c r="K338" s="9">
        <v>13.0</v>
      </c>
      <c r="L338" s="9" t="str">
        <f t="array" ref="L338">LET(
    _xlpm.thresholds, XLOOKUP('2. Результаты'!$D338, Sections!$P$27:$P$47, Sections!$Q$27:$S$47),
    XLOOKUP('2. Результаты'!$K338, _xlpm.thresholds, Sections!$Q$26:$S$26, "Ниже базового", -1)
)</f>
        <v>Средний</v>
      </c>
      <c r="M338" s="9">
        <v>13.0</v>
      </c>
      <c r="N338" s="9" t="str">
        <f t="array" ref="N338">LET(
    _xlpm.thresholds, XLOOKUP('2. Результаты'!$D338, Sections!$K$27:$K$47, Sections!$L$27:$N$47),
    XLOOKUP('2. Результаты'!$M338, _xlpm.thresholds, Sections!$L$26:$N$26, "Ниже базового", -1)
)</f>
        <v>Базовый</v>
      </c>
      <c r="O338" s="9">
        <v>18.0</v>
      </c>
      <c r="P338" s="9" t="str">
        <f t="array" ref="P338">LET(
    _xlpm.thresholds, XLOOKUP('2. Результаты'!$D338, Sections!$P$3:$P$23, Sections!$Q$3:$S$23),
    XLOOKUP('2. Результаты'!$O338, _xlpm.thresholds, Sections!$Q$2:$S$2, "Ниже базового", -1)
)</f>
        <v>Средний</v>
      </c>
      <c r="Q338" s="9">
        <v>15.0</v>
      </c>
      <c r="R338" s="9" t="str">
        <f t="array" ref="R338">LET(
    _xlpm.thresholds, XLOOKUP('2. Результаты'!$D338, Sections!$F$3:$F$23, Sections!$G$3:$I$23),
    XLOOKUP('2. Результаты'!$Q338, _xlpm.thresholds, Sections!$G$2:$I$2, "Ниже базового", -1)
)</f>
        <v>Средний</v>
      </c>
      <c r="S338" s="9">
        <v>30.0</v>
      </c>
      <c r="T338" s="9" t="str">
        <f t="array" ref="T338">LET(
    _xlpm.thresholds, XLOOKUP('2. Результаты'!$D338, Sections!$A$3:$A$23, Sections!$B$3:$D$23),
    XLOOKUP('2. Результаты'!$S338, _xlpm.thresholds, Sections!$B$2:$D$2, "Ниже базового", -1)
)</f>
        <v>Средний</v>
      </c>
      <c r="U338" s="9">
        <v>10.0</v>
      </c>
      <c r="V338" s="9" t="str">
        <f t="array" ref="V338">LET(
    _xlpm.thresholds, XLOOKUP('2. Результаты'!$D338, Sections!$A$27:$A$47, Sections!$B$27:$D$47),
    XLOOKUP('2. Результаты'!$U338, _xlpm.thresholds, Sections!$B$26:$D$26, "Ниже базового", -1)
)</f>
        <v>Средний</v>
      </c>
      <c r="W338" s="9">
        <v>18.0</v>
      </c>
      <c r="X338" s="9" t="str">
        <f t="array" ref="X338">LET(
    _xlpm.thresholds, XLOOKUP('2. Результаты'!$D338, Sections!$K$3:$K$23, Sections!$L$3:$N$23),
    XLOOKUP('2. Результаты'!$W338, _xlpm.thresholds, Sections!$L$2:$N$2, "Ниже базового", -1)
)</f>
        <v>Средний</v>
      </c>
    </row>
    <row r="339" ht="15.75" customHeight="1">
      <c r="A339" s="7">
        <v>5.13005685E8</v>
      </c>
      <c r="B339" s="6" t="s">
        <v>556</v>
      </c>
      <c r="C339" s="6" t="s">
        <v>559</v>
      </c>
      <c r="D339" s="9">
        <v>1.0</v>
      </c>
      <c r="E339" s="9">
        <v>181.0</v>
      </c>
      <c r="F339" s="9">
        <v>213.0</v>
      </c>
      <c r="G339" s="9">
        <v>4.0</v>
      </c>
      <c r="H339" s="9" t="s">
        <v>1466</v>
      </c>
      <c r="I339" s="9">
        <v>26.0</v>
      </c>
      <c r="J339" s="9" t="str">
        <f t="array" ref="J339">LET(
    _xlpm.thresholds, XLOOKUP('2. Результаты'!$D339, Sections!$F$27:$F$47, Sections!$G$27:$I$47),
    XLOOKUP('2. Результаты'!$I339, _xlpm.thresholds, Sections!$G$26:$I$26, "Ниже базового", -1)
)</f>
        <v>Средний</v>
      </c>
      <c r="K339" s="9">
        <v>19.0</v>
      </c>
      <c r="L339" s="9" t="str">
        <f t="array" ref="L339">LET(
    _xlpm.thresholds, XLOOKUP('2. Результаты'!$D339, Sections!$P$27:$P$47, Sections!$Q$27:$S$47),
    XLOOKUP('2. Результаты'!$K339, _xlpm.thresholds, Sections!$Q$26:$S$26, "Ниже базового", -1)
)</f>
        <v>Высокий</v>
      </c>
      <c r="M339" s="9">
        <v>18.0</v>
      </c>
      <c r="N339" s="9" t="str">
        <f t="array" ref="N339">LET(
    _xlpm.thresholds, XLOOKUP('2. Результаты'!$D339, Sections!$K$27:$K$47, Sections!$L$27:$N$47),
    XLOOKUP('2. Результаты'!$M339, _xlpm.thresholds, Sections!$L$26:$N$26, "Ниже базового", -1)
)</f>
        <v>Высокий</v>
      </c>
      <c r="O339" s="9">
        <v>20.0</v>
      </c>
      <c r="P339" s="9" t="str">
        <f t="array" ref="P339">LET(
    _xlpm.thresholds, XLOOKUP('2. Результаты'!$D339, Sections!$P$3:$P$23, Sections!$Q$3:$S$23),
    XLOOKUP('2. Результаты'!$O339, _xlpm.thresholds, Sections!$Q$2:$S$2, "Ниже базового", -1)
)</f>
        <v>Высокий</v>
      </c>
      <c r="Q339" s="9">
        <v>21.0</v>
      </c>
      <c r="R339" s="9" t="str">
        <f t="array" ref="R339">LET(
    _xlpm.thresholds, XLOOKUP('2. Результаты'!$D339, Sections!$F$3:$F$23, Sections!$G$3:$I$23),
    XLOOKUP('2. Результаты'!$Q339, _xlpm.thresholds, Sections!$G$2:$I$2, "Ниже базового", -1)
)</f>
        <v>Высокий</v>
      </c>
      <c r="S339" s="9">
        <v>39.0</v>
      </c>
      <c r="T339" s="9" t="str">
        <f t="array" ref="T339">LET(
    _xlpm.thresholds, XLOOKUP('2. Результаты'!$D339, Sections!$A$3:$A$23, Sections!$B$3:$D$23),
    XLOOKUP('2. Результаты'!$S339, _xlpm.thresholds, Sections!$B$2:$D$2, "Ниже базового", -1)
)</f>
        <v>Средний</v>
      </c>
      <c r="U339" s="9">
        <v>12.0</v>
      </c>
      <c r="V339" s="9" t="str">
        <f t="array" ref="V339">LET(
    _xlpm.thresholds, XLOOKUP('2. Результаты'!$D339, Sections!$A$27:$A$47, Sections!$B$27:$D$47),
    XLOOKUP('2. Результаты'!$U339, _xlpm.thresholds, Sections!$B$26:$D$26, "Ниже базового", -1)
)</f>
        <v>Высокий</v>
      </c>
      <c r="W339" s="9">
        <v>26.0</v>
      </c>
      <c r="X339" s="9" t="str">
        <f t="array" ref="X339">LET(
    _xlpm.thresholds, XLOOKUP('2. Результаты'!$D339, Sections!$K$3:$K$23, Sections!$L$3:$N$23),
    XLOOKUP('2. Результаты'!$W339, _xlpm.thresholds, Sections!$L$2:$N$2, "Ниже базового", -1)
)</f>
        <v>Высокий</v>
      </c>
    </row>
    <row r="340" ht="15.75" customHeight="1">
      <c r="A340" s="7">
        <v>5.1300566E8</v>
      </c>
      <c r="B340" s="6" t="s">
        <v>556</v>
      </c>
      <c r="C340" s="6" t="s">
        <v>560</v>
      </c>
      <c r="D340" s="9">
        <v>6.0</v>
      </c>
      <c r="E340" s="9">
        <v>110.0</v>
      </c>
      <c r="F340" s="9">
        <v>192.0</v>
      </c>
      <c r="G340" s="9">
        <v>2.0</v>
      </c>
      <c r="H340" s="9" t="s">
        <v>1467</v>
      </c>
      <c r="I340" s="9">
        <v>17.0</v>
      </c>
      <c r="J340" s="9" t="str">
        <f t="array" ref="J340">LET(
    _xlpm.thresholds, XLOOKUP('2. Результаты'!$D340, Sections!$F$27:$F$47, Sections!$G$27:$I$47),
    XLOOKUP('2. Результаты'!$I340, _xlpm.thresholds, Sections!$G$26:$I$26, "Ниже базового", -1)
)</f>
        <v>Средний</v>
      </c>
      <c r="K340" s="9">
        <v>14.0</v>
      </c>
      <c r="L340" s="9" t="str">
        <f t="array" ref="L340">LET(
    _xlpm.thresholds, XLOOKUP('2. Результаты'!$D340, Sections!$P$27:$P$47, Sections!$Q$27:$S$47),
    XLOOKUP('2. Результаты'!$K340, _xlpm.thresholds, Sections!$Q$26:$S$26, "Ниже базового", -1)
)</f>
        <v>Средний</v>
      </c>
      <c r="M340" s="9">
        <v>10.0</v>
      </c>
      <c r="N340" s="9" t="str">
        <f t="array" ref="N340">LET(
    _xlpm.thresholds, XLOOKUP('2. Результаты'!$D340, Sections!$K$27:$K$47, Sections!$L$27:$N$47),
    XLOOKUP('2. Результаты'!$M340, _xlpm.thresholds, Sections!$L$26:$N$26, "Ниже базового", -1)
)</f>
        <v>Базовый</v>
      </c>
      <c r="O340" s="9">
        <v>14.0</v>
      </c>
      <c r="P340" s="9" t="str">
        <f t="array" ref="P340">LET(
    _xlpm.thresholds, XLOOKUP('2. Результаты'!$D340, Sections!$P$3:$P$23, Sections!$Q$3:$S$23),
    XLOOKUP('2. Результаты'!$O340, _xlpm.thresholds, Sections!$Q$2:$S$2, "Ниже базового", -1)
)</f>
        <v>Базовый</v>
      </c>
      <c r="Q340" s="9">
        <v>11.0</v>
      </c>
      <c r="R340" s="9" t="str">
        <f t="array" ref="R340">LET(
    _xlpm.thresholds, XLOOKUP('2. Результаты'!$D340, Sections!$F$3:$F$23, Sections!$G$3:$I$23),
    XLOOKUP('2. Результаты'!$Q340, _xlpm.thresholds, Sections!$G$2:$I$2, "Ниже базового", -1)
)</f>
        <v>Базовый</v>
      </c>
      <c r="S340" s="9">
        <v>23.0</v>
      </c>
      <c r="T340" s="9" t="str">
        <f t="array" ref="T340">LET(
    _xlpm.thresholds, XLOOKUP('2. Результаты'!$D340, Sections!$A$3:$A$23, Sections!$B$3:$D$23),
    XLOOKUP('2. Результаты'!$S340, _xlpm.thresholds, Sections!$B$2:$D$2, "Ниже базового", -1)
)</f>
        <v>Средний</v>
      </c>
      <c r="U340" s="9">
        <v>8.0</v>
      </c>
      <c r="V340" s="9" t="str">
        <f t="array" ref="V340">LET(
    _xlpm.thresholds, XLOOKUP('2. Результаты'!$D340, Sections!$A$27:$A$47, Sections!$B$27:$D$47),
    XLOOKUP('2. Результаты'!$U340, _xlpm.thresholds, Sections!$B$26:$D$26, "Ниже базового", -1)
)</f>
        <v>Средний</v>
      </c>
      <c r="W340" s="9">
        <v>13.0</v>
      </c>
      <c r="X340" s="9" t="str">
        <f t="array" ref="X340">LET(
    _xlpm.thresholds, XLOOKUP('2. Результаты'!$D340, Sections!$K$3:$K$23, Sections!$L$3:$N$23),
    XLOOKUP('2. Результаты'!$W340, _xlpm.thresholds, Sections!$L$2:$N$2, "Ниже базового", -1)
)</f>
        <v>Базовый</v>
      </c>
    </row>
    <row r="341" ht="15.75" customHeight="1">
      <c r="A341" s="7">
        <v>5.4601385E8</v>
      </c>
      <c r="B341" s="6" t="s">
        <v>556</v>
      </c>
      <c r="C341" s="6" t="s">
        <v>561</v>
      </c>
      <c r="D341" s="9">
        <v>1.0</v>
      </c>
      <c r="E341" s="9">
        <v>156.0</v>
      </c>
      <c r="F341" s="9">
        <v>213.0</v>
      </c>
      <c r="G341" s="9">
        <v>3.0</v>
      </c>
      <c r="H341" s="9" t="s">
        <v>1465</v>
      </c>
      <c r="I341" s="9">
        <v>27.0</v>
      </c>
      <c r="J341" s="9" t="str">
        <f t="array" ref="J341">LET(
    _xlpm.thresholds, XLOOKUP('2. Результаты'!$D341, Sections!$F$27:$F$47, Sections!$G$27:$I$47),
    XLOOKUP('2. Результаты'!$I341, _xlpm.thresholds, Sections!$G$26:$I$26, "Ниже базового", -1)
)</f>
        <v>Высокий</v>
      </c>
      <c r="K341" s="9">
        <v>17.0</v>
      </c>
      <c r="L341" s="9" t="str">
        <f t="array" ref="L341">LET(
    _xlpm.thresholds, XLOOKUP('2. Результаты'!$D341, Sections!$P$27:$P$47, Sections!$Q$27:$S$47),
    XLOOKUP('2. Результаты'!$K341, _xlpm.thresholds, Sections!$Q$26:$S$26, "Ниже базового", -1)
)</f>
        <v>Высокий</v>
      </c>
      <c r="M341" s="9">
        <v>11.0</v>
      </c>
      <c r="N341" s="9" t="str">
        <f t="array" ref="N341">LET(
    _xlpm.thresholds, XLOOKUP('2. Результаты'!$D341, Sections!$K$27:$K$47, Sections!$L$27:$N$47),
    XLOOKUP('2. Результаты'!$M341, _xlpm.thresholds, Sections!$L$26:$N$26, "Ниже базового", -1)
)</f>
        <v>Базовый</v>
      </c>
      <c r="O341" s="9">
        <v>19.0</v>
      </c>
      <c r="P341" s="9" t="str">
        <f t="array" ref="P341">LET(
    _xlpm.thresholds, XLOOKUP('2. Результаты'!$D341, Sections!$P$3:$P$23, Sections!$Q$3:$S$23),
    XLOOKUP('2. Результаты'!$O341, _xlpm.thresholds, Sections!$Q$2:$S$2, "Ниже базового", -1)
)</f>
        <v>Средний</v>
      </c>
      <c r="Q341" s="9">
        <v>19.0</v>
      </c>
      <c r="R341" s="9" t="str">
        <f t="array" ref="R341">LET(
    _xlpm.thresholds, XLOOKUP('2. Результаты'!$D341, Sections!$F$3:$F$23, Sections!$G$3:$I$23),
    XLOOKUP('2. Результаты'!$Q341, _xlpm.thresholds, Sections!$G$2:$I$2, "Ниже базового", -1)
)</f>
        <v>Средний</v>
      </c>
      <c r="S341" s="9">
        <v>27.0</v>
      </c>
      <c r="T341" s="9" t="str">
        <f t="array" ref="T341">LET(
    _xlpm.thresholds, XLOOKUP('2. Результаты'!$D341, Sections!$A$3:$A$23, Sections!$B$3:$D$23),
    XLOOKUP('2. Результаты'!$S341, _xlpm.thresholds, Sections!$B$2:$D$2, "Ниже базового", -1)
)</f>
        <v>Базовый</v>
      </c>
      <c r="U341" s="9">
        <v>13.0</v>
      </c>
      <c r="V341" s="9" t="str">
        <f t="array" ref="V341">LET(
    _xlpm.thresholds, XLOOKUP('2. Результаты'!$D341, Sections!$A$27:$A$47, Sections!$B$27:$D$47),
    XLOOKUP('2. Результаты'!$U341, _xlpm.thresholds, Sections!$B$26:$D$26, "Ниже базового", -1)
)</f>
        <v>Высокий</v>
      </c>
      <c r="W341" s="9">
        <v>23.0</v>
      </c>
      <c r="X341" s="9" t="str">
        <f t="array" ref="X341">LET(
    _xlpm.thresholds, XLOOKUP('2. Результаты'!$D341, Sections!$K$3:$K$23, Sections!$L$3:$N$23),
    XLOOKUP('2. Результаты'!$W341, _xlpm.thresholds, Sections!$L$2:$N$2, "Ниже базового", -1)
)</f>
        <v>Средний</v>
      </c>
    </row>
    <row r="342" ht="15.75" customHeight="1">
      <c r="A342" s="7">
        <v>5.13005692E8</v>
      </c>
      <c r="B342" s="6" t="s">
        <v>556</v>
      </c>
      <c r="C342" s="6" t="s">
        <v>562</v>
      </c>
      <c r="D342" s="9">
        <v>1.0</v>
      </c>
      <c r="E342" s="9">
        <v>177.0</v>
      </c>
      <c r="F342" s="9">
        <v>213.0</v>
      </c>
      <c r="G342" s="9">
        <v>4.0</v>
      </c>
      <c r="H342" s="9" t="s">
        <v>1466</v>
      </c>
      <c r="I342" s="9">
        <v>24.0</v>
      </c>
      <c r="J342" s="9" t="str">
        <f t="array" ref="J342">LET(
    _xlpm.thresholds, XLOOKUP('2. Результаты'!$D342, Sections!$F$27:$F$47, Sections!$G$27:$I$47),
    XLOOKUP('2. Результаты'!$I342, _xlpm.thresholds, Sections!$G$26:$I$26, "Ниже базового", -1)
)</f>
        <v>Средний</v>
      </c>
      <c r="K342" s="9">
        <v>17.0</v>
      </c>
      <c r="L342" s="9" t="str">
        <f t="array" ref="L342">LET(
    _xlpm.thresholds, XLOOKUP('2. Результаты'!$D342, Sections!$P$27:$P$47, Sections!$Q$27:$S$47),
    XLOOKUP('2. Результаты'!$K342, _xlpm.thresholds, Sections!$Q$26:$S$26, "Ниже базового", -1)
)</f>
        <v>Высокий</v>
      </c>
      <c r="M342" s="9">
        <v>18.0</v>
      </c>
      <c r="N342" s="9" t="str">
        <f t="array" ref="N342">LET(
    _xlpm.thresholds, XLOOKUP('2. Результаты'!$D342, Sections!$K$27:$K$47, Sections!$L$27:$N$47),
    XLOOKUP('2. Результаты'!$M342, _xlpm.thresholds, Sections!$L$26:$N$26, "Ниже базового", -1)
)</f>
        <v>Высокий</v>
      </c>
      <c r="O342" s="9">
        <v>20.0</v>
      </c>
      <c r="P342" s="9" t="str">
        <f t="array" ref="P342">LET(
    _xlpm.thresholds, XLOOKUP('2. Результаты'!$D342, Sections!$P$3:$P$23, Sections!$Q$3:$S$23),
    XLOOKUP('2. Результаты'!$O342, _xlpm.thresholds, Sections!$Q$2:$S$2, "Ниже базового", -1)
)</f>
        <v>Высокий</v>
      </c>
      <c r="Q342" s="9">
        <v>23.0</v>
      </c>
      <c r="R342" s="9" t="str">
        <f t="array" ref="R342">LET(
    _xlpm.thresholds, XLOOKUP('2. Результаты'!$D342, Sections!$F$3:$F$23, Sections!$G$3:$I$23),
    XLOOKUP('2. Результаты'!$Q342, _xlpm.thresholds, Sections!$G$2:$I$2, "Ниже базового", -1)
)</f>
        <v>Высокий</v>
      </c>
      <c r="S342" s="9">
        <v>38.0</v>
      </c>
      <c r="T342" s="9" t="str">
        <f t="array" ref="T342">LET(
    _xlpm.thresholds, XLOOKUP('2. Результаты'!$D342, Sections!$A$3:$A$23, Sections!$B$3:$D$23),
    XLOOKUP('2. Результаты'!$S342, _xlpm.thresholds, Sections!$B$2:$D$2, "Ниже базового", -1)
)</f>
        <v>Средний</v>
      </c>
      <c r="U342" s="9">
        <v>13.0</v>
      </c>
      <c r="V342" s="9" t="str">
        <f t="array" ref="V342">LET(
    _xlpm.thresholds, XLOOKUP('2. Результаты'!$D342, Sections!$A$27:$A$47, Sections!$B$27:$D$47),
    XLOOKUP('2. Результаты'!$U342, _xlpm.thresholds, Sections!$B$26:$D$26, "Ниже базового", -1)
)</f>
        <v>Высокий</v>
      </c>
      <c r="W342" s="9">
        <v>24.0</v>
      </c>
      <c r="X342" s="9" t="str">
        <f t="array" ref="X342">LET(
    _xlpm.thresholds, XLOOKUP('2. Результаты'!$D342, Sections!$K$3:$K$23, Sections!$L$3:$N$23),
    XLOOKUP('2. Результаты'!$W342, _xlpm.thresholds, Sections!$L$2:$N$2, "Ниже базового", -1)
)</f>
        <v>Средний</v>
      </c>
    </row>
    <row r="343" ht="15.75" customHeight="1">
      <c r="A343" s="7">
        <v>5.13005614E8</v>
      </c>
      <c r="B343" s="6" t="s">
        <v>556</v>
      </c>
      <c r="C343" s="6" t="s">
        <v>563</v>
      </c>
      <c r="D343" s="9">
        <v>1.0</v>
      </c>
      <c r="E343" s="9">
        <v>164.0</v>
      </c>
      <c r="F343" s="9">
        <v>213.0</v>
      </c>
      <c r="G343" s="9">
        <v>3.0</v>
      </c>
      <c r="H343" s="9" t="s">
        <v>1465</v>
      </c>
      <c r="I343" s="9">
        <v>23.0</v>
      </c>
      <c r="J343" s="9" t="str">
        <f t="array" ref="J343">LET(
    _xlpm.thresholds, XLOOKUP('2. Результаты'!$D343, Sections!$F$27:$F$47, Sections!$G$27:$I$47),
    XLOOKUP('2. Результаты'!$I343, _xlpm.thresholds, Sections!$G$26:$I$26, "Ниже базового", -1)
)</f>
        <v>Средний</v>
      </c>
      <c r="K343" s="9">
        <v>18.0</v>
      </c>
      <c r="L343" s="9" t="str">
        <f t="array" ref="L343">LET(
    _xlpm.thresholds, XLOOKUP('2. Результаты'!$D343, Sections!$P$27:$P$47, Sections!$Q$27:$S$47),
    XLOOKUP('2. Результаты'!$K343, _xlpm.thresholds, Sections!$Q$26:$S$26, "Ниже базового", -1)
)</f>
        <v>Высокий</v>
      </c>
      <c r="M343" s="9">
        <v>18.0</v>
      </c>
      <c r="N343" s="9" t="str">
        <f t="array" ref="N343">LET(
    _xlpm.thresholds, XLOOKUP('2. Результаты'!$D343, Sections!$K$27:$K$47, Sections!$L$27:$N$47),
    XLOOKUP('2. Результаты'!$M343, _xlpm.thresholds, Sections!$L$26:$N$26, "Ниже базового", -1)
)</f>
        <v>Высокий</v>
      </c>
      <c r="O343" s="9">
        <v>19.0</v>
      </c>
      <c r="P343" s="9" t="str">
        <f t="array" ref="P343">LET(
    _xlpm.thresholds, XLOOKUP('2. Результаты'!$D343, Sections!$P$3:$P$23, Sections!$Q$3:$S$23),
    XLOOKUP('2. Результаты'!$O343, _xlpm.thresholds, Sections!$Q$2:$S$2, "Ниже базового", -1)
)</f>
        <v>Средний</v>
      </c>
      <c r="Q343" s="9">
        <v>21.0</v>
      </c>
      <c r="R343" s="9" t="str">
        <f t="array" ref="R343">LET(
    _xlpm.thresholds, XLOOKUP('2. Результаты'!$D343, Sections!$F$3:$F$23, Sections!$G$3:$I$23),
    XLOOKUP('2. Результаты'!$Q343, _xlpm.thresholds, Sections!$G$2:$I$2, "Ниже базового", -1)
)</f>
        <v>Высокий</v>
      </c>
      <c r="S343" s="9">
        <v>32.0</v>
      </c>
      <c r="T343" s="9" t="str">
        <f t="array" ref="T343">LET(
    _xlpm.thresholds, XLOOKUP('2. Результаты'!$D343, Sections!$A$3:$A$23, Sections!$B$3:$D$23),
    XLOOKUP('2. Результаты'!$S343, _xlpm.thresholds, Sections!$B$2:$D$2, "Ниже базового", -1)
)</f>
        <v>Средний</v>
      </c>
      <c r="U343" s="9">
        <v>12.0</v>
      </c>
      <c r="V343" s="9" t="str">
        <f t="array" ref="V343">LET(
    _xlpm.thresholds, XLOOKUP('2. Результаты'!$D343, Sections!$A$27:$A$47, Sections!$B$27:$D$47),
    XLOOKUP('2. Результаты'!$U343, _xlpm.thresholds, Sections!$B$26:$D$26, "Ниже базового", -1)
)</f>
        <v>Высокий</v>
      </c>
      <c r="W343" s="9">
        <v>21.0</v>
      </c>
      <c r="X343" s="9" t="str">
        <f t="array" ref="X343">LET(
    _xlpm.thresholds, XLOOKUP('2. Результаты'!$D343, Sections!$K$3:$K$23, Sections!$L$3:$N$23),
    XLOOKUP('2. Результаты'!$W343, _xlpm.thresholds, Sections!$L$2:$N$2, "Ниже базового", -1)
)</f>
        <v>Средний</v>
      </c>
    </row>
    <row r="344" ht="15.75" customHeight="1">
      <c r="A344" s="7">
        <v>5.13005734E8</v>
      </c>
      <c r="B344" s="6" t="s">
        <v>556</v>
      </c>
      <c r="C344" s="6" t="s">
        <v>564</v>
      </c>
      <c r="D344" s="9">
        <v>5.0</v>
      </c>
      <c r="E344" s="9">
        <v>131.0</v>
      </c>
      <c r="F344" s="9">
        <v>208.0</v>
      </c>
      <c r="G344" s="9">
        <v>1.0</v>
      </c>
      <c r="H344" s="9" t="s">
        <v>1468</v>
      </c>
      <c r="I344" s="9">
        <v>24.0</v>
      </c>
      <c r="J344" s="9" t="str">
        <f t="array" ref="J344">LET(
    _xlpm.thresholds, XLOOKUP('2. Результаты'!$D344, Sections!$F$27:$F$47, Sections!$G$27:$I$47),
    XLOOKUP('2. Результаты'!$I344, _xlpm.thresholds, Sections!$G$26:$I$26, "Ниже базового", -1)
)</f>
        <v>Средний</v>
      </c>
      <c r="K344" s="9">
        <v>18.0</v>
      </c>
      <c r="L344" s="9" t="str">
        <f t="array" ref="L344">LET(
    _xlpm.thresholds, XLOOKUP('2. Результаты'!$D344, Sections!$P$27:$P$47, Sections!$Q$27:$S$47),
    XLOOKUP('2. Результаты'!$K344, _xlpm.thresholds, Sections!$Q$26:$S$26, "Ниже базового", -1)
)</f>
        <v>Высокий</v>
      </c>
      <c r="M344" s="9">
        <v>16.0</v>
      </c>
      <c r="N344" s="9" t="str">
        <f t="array" ref="N344">LET(
    _xlpm.thresholds, XLOOKUP('2. Результаты'!$D344, Sections!$K$27:$K$47, Sections!$L$27:$N$47),
    XLOOKUP('2. Результаты'!$M344, _xlpm.thresholds, Sections!$L$26:$N$26, "Ниже базового", -1)
)</f>
        <v>Средний</v>
      </c>
      <c r="O344" s="9">
        <v>20.0</v>
      </c>
      <c r="P344" s="9" t="str">
        <f t="array" ref="P344">LET(
    _xlpm.thresholds, XLOOKUP('2. Результаты'!$D344, Sections!$P$3:$P$23, Sections!$Q$3:$S$23),
    XLOOKUP('2. Результаты'!$O344, _xlpm.thresholds, Sections!$Q$2:$S$2, "Ниже базового", -1)
)</f>
        <v>Высокий</v>
      </c>
      <c r="Q344" s="9">
        <v>18.0</v>
      </c>
      <c r="R344" s="9" t="str">
        <f t="array" ref="R344">LET(
    _xlpm.thresholds, XLOOKUP('2. Результаты'!$D344, Sections!$F$3:$F$23, Sections!$G$3:$I$23),
    XLOOKUP('2. Результаты'!$Q344, _xlpm.thresholds, Sections!$G$2:$I$2, "Ниже базового", -1)
)</f>
        <v>Средний</v>
      </c>
      <c r="S344" s="9">
        <v>0.0</v>
      </c>
      <c r="T344" s="9" t="str">
        <f t="array" ref="T344">LET(
    _xlpm.thresholds, XLOOKUP('2. Результаты'!$D344, Sections!$A$3:$A$23, Sections!$B$3:$D$23),
    XLOOKUP('2. Результаты'!$S344, _xlpm.thresholds, Sections!$B$2:$D$2, "Ниже базового", -1)
)</f>
        <v>Ниже базового</v>
      </c>
      <c r="U344" s="9">
        <v>11.0</v>
      </c>
      <c r="V344" s="9" t="str">
        <f t="array" ref="V344">LET(
    _xlpm.thresholds, XLOOKUP('2. Результаты'!$D344, Sections!$A$27:$A$47, Sections!$B$27:$D$47),
    XLOOKUP('2. Результаты'!$U344, _xlpm.thresholds, Sections!$B$26:$D$26, "Ниже базового", -1)
)</f>
        <v>Средний</v>
      </c>
      <c r="W344" s="9">
        <v>24.0</v>
      </c>
      <c r="X344" s="9" t="str">
        <f t="array" ref="X344">LET(
    _xlpm.thresholds, XLOOKUP('2. Результаты'!$D344, Sections!$K$3:$K$23, Sections!$L$3:$N$23),
    XLOOKUP('2. Результаты'!$W344, _xlpm.thresholds, Sections!$L$2:$N$2, "Ниже базового", -1)
)</f>
        <v>Средний</v>
      </c>
    </row>
    <row r="345" ht="15.75" customHeight="1">
      <c r="A345" s="7">
        <v>5.1300554E8</v>
      </c>
      <c r="B345" s="6" t="s">
        <v>556</v>
      </c>
      <c r="C345" s="6" t="s">
        <v>565</v>
      </c>
      <c r="D345" s="9">
        <v>1.0</v>
      </c>
      <c r="E345" s="9">
        <v>155.0</v>
      </c>
      <c r="F345" s="9">
        <v>213.0</v>
      </c>
      <c r="G345" s="9">
        <v>3.0</v>
      </c>
      <c r="H345" s="9" t="s">
        <v>1465</v>
      </c>
      <c r="I345" s="9">
        <v>19.0</v>
      </c>
      <c r="J345" s="9" t="str">
        <f t="array" ref="J345">LET(
    _xlpm.thresholds, XLOOKUP('2. Результаты'!$D345, Sections!$F$27:$F$47, Sections!$G$27:$I$47),
    XLOOKUP('2. Результаты'!$I345, _xlpm.thresholds, Sections!$G$26:$I$26, "Ниже базового", -1)
)</f>
        <v>Средний</v>
      </c>
      <c r="K345" s="9">
        <v>15.0</v>
      </c>
      <c r="L345" s="9" t="str">
        <f t="array" ref="L345">LET(
    _xlpm.thresholds, XLOOKUP('2. Результаты'!$D345, Sections!$P$27:$P$47, Sections!$Q$27:$S$47),
    XLOOKUP('2. Результаты'!$K345, _xlpm.thresholds, Sections!$Q$26:$S$26, "Ниже базового", -1)
)</f>
        <v>Средний</v>
      </c>
      <c r="M345" s="9">
        <v>16.0</v>
      </c>
      <c r="N345" s="9" t="str">
        <f t="array" ref="N345">LET(
    _xlpm.thresholds, XLOOKUP('2. Результаты'!$D345, Sections!$K$27:$K$47, Sections!$L$27:$N$47),
    XLOOKUP('2. Результаты'!$M345, _xlpm.thresholds, Sections!$L$26:$N$26, "Ниже базового", -1)
)</f>
        <v>Средний</v>
      </c>
      <c r="O345" s="9">
        <v>20.0</v>
      </c>
      <c r="P345" s="9" t="str">
        <f t="array" ref="P345">LET(
    _xlpm.thresholds, XLOOKUP('2. Результаты'!$D345, Sections!$P$3:$P$23, Sections!$Q$3:$S$23),
    XLOOKUP('2. Результаты'!$O345, _xlpm.thresholds, Sections!$Q$2:$S$2, "Ниже базового", -1)
)</f>
        <v>Высокий</v>
      </c>
      <c r="Q345" s="9">
        <v>21.0</v>
      </c>
      <c r="R345" s="9" t="str">
        <f t="array" ref="R345">LET(
    _xlpm.thresholds, XLOOKUP('2. Результаты'!$D345, Sections!$F$3:$F$23, Sections!$G$3:$I$23),
    XLOOKUP('2. Результаты'!$Q345, _xlpm.thresholds, Sections!$G$2:$I$2, "Ниже базового", -1)
)</f>
        <v>Высокий</v>
      </c>
      <c r="S345" s="9">
        <v>35.0</v>
      </c>
      <c r="T345" s="9" t="str">
        <f t="array" ref="T345">LET(
    _xlpm.thresholds, XLOOKUP('2. Результаты'!$D345, Sections!$A$3:$A$23, Sections!$B$3:$D$23),
    XLOOKUP('2. Результаты'!$S345, _xlpm.thresholds, Sections!$B$2:$D$2, "Ниже базового", -1)
)</f>
        <v>Средний</v>
      </c>
      <c r="U345" s="9">
        <v>11.0</v>
      </c>
      <c r="V345" s="9" t="str">
        <f t="array" ref="V345">LET(
    _xlpm.thresholds, XLOOKUP('2. Результаты'!$D345, Sections!$A$27:$A$47, Sections!$B$27:$D$47),
    XLOOKUP('2. Результаты'!$U345, _xlpm.thresholds, Sections!$B$26:$D$26, "Ниже базового", -1)
)</f>
        <v>Средний</v>
      </c>
      <c r="W345" s="9">
        <v>18.0</v>
      </c>
      <c r="X345" s="9" t="str">
        <f t="array" ref="X345">LET(
    _xlpm.thresholds, XLOOKUP('2. Результаты'!$D345, Sections!$K$3:$K$23, Sections!$L$3:$N$23),
    XLOOKUP('2. Результаты'!$W345, _xlpm.thresholds, Sections!$L$2:$N$2, "Ниже базового", -1)
)</f>
        <v>Средний</v>
      </c>
    </row>
    <row r="346" ht="15.75" customHeight="1">
      <c r="A346" s="7">
        <v>5.13005678E8</v>
      </c>
      <c r="B346" s="6" t="s">
        <v>556</v>
      </c>
      <c r="C346" s="6" t="s">
        <v>566</v>
      </c>
      <c r="D346" s="9">
        <v>1.0</v>
      </c>
      <c r="E346" s="9">
        <v>161.0</v>
      </c>
      <c r="F346" s="9">
        <v>213.0</v>
      </c>
      <c r="G346" s="9">
        <v>3.0</v>
      </c>
      <c r="H346" s="9" t="s">
        <v>1465</v>
      </c>
      <c r="I346" s="9">
        <v>24.0</v>
      </c>
      <c r="J346" s="9" t="str">
        <f t="array" ref="J346">LET(
    _xlpm.thresholds, XLOOKUP('2. Результаты'!$D346, Sections!$F$27:$F$47, Sections!$G$27:$I$47),
    XLOOKUP('2. Результаты'!$I346, _xlpm.thresholds, Sections!$G$26:$I$26, "Ниже базового", -1)
)</f>
        <v>Средний</v>
      </c>
      <c r="K346" s="9">
        <v>21.0</v>
      </c>
      <c r="L346" s="9" t="str">
        <f t="array" ref="L346">LET(
    _xlpm.thresholds, XLOOKUP('2. Результаты'!$D346, Sections!$P$27:$P$47, Sections!$Q$27:$S$47),
    XLOOKUP('2. Результаты'!$K346, _xlpm.thresholds, Sections!$Q$26:$S$26, "Ниже базового", -1)
)</f>
        <v>Высокий</v>
      </c>
      <c r="M346" s="9">
        <v>13.0</v>
      </c>
      <c r="N346" s="9" t="str">
        <f t="array" ref="N346">LET(
    _xlpm.thresholds, XLOOKUP('2. Результаты'!$D346, Sections!$K$27:$K$47, Sections!$L$27:$N$47),
    XLOOKUP('2. Результаты'!$M346, _xlpm.thresholds, Sections!$L$26:$N$26, "Ниже базового", -1)
)</f>
        <v>Базовый</v>
      </c>
      <c r="O346" s="9">
        <v>18.0</v>
      </c>
      <c r="P346" s="9" t="str">
        <f t="array" ref="P346">LET(
    _xlpm.thresholds, XLOOKUP('2. Результаты'!$D346, Sections!$P$3:$P$23, Sections!$Q$3:$S$23),
    XLOOKUP('2. Результаты'!$O346, _xlpm.thresholds, Sections!$Q$2:$S$2, "Ниже базового", -1)
)</f>
        <v>Средний</v>
      </c>
      <c r="Q346" s="9">
        <v>19.0</v>
      </c>
      <c r="R346" s="9" t="str">
        <f t="array" ref="R346">LET(
    _xlpm.thresholds, XLOOKUP('2. Результаты'!$D346, Sections!$F$3:$F$23, Sections!$G$3:$I$23),
    XLOOKUP('2. Результаты'!$Q346, _xlpm.thresholds, Sections!$G$2:$I$2, "Ниже базового", -1)
)</f>
        <v>Средний</v>
      </c>
      <c r="S346" s="9">
        <v>32.0</v>
      </c>
      <c r="T346" s="9" t="str">
        <f t="array" ref="T346">LET(
    _xlpm.thresholds, XLOOKUP('2. Результаты'!$D346, Sections!$A$3:$A$23, Sections!$B$3:$D$23),
    XLOOKUP('2. Результаты'!$S346, _xlpm.thresholds, Sections!$B$2:$D$2, "Ниже базового", -1)
)</f>
        <v>Средний</v>
      </c>
      <c r="U346" s="9">
        <v>10.0</v>
      </c>
      <c r="V346" s="9" t="str">
        <f t="array" ref="V346">LET(
    _xlpm.thresholds, XLOOKUP('2. Результаты'!$D346, Sections!$A$27:$A$47, Sections!$B$27:$D$47),
    XLOOKUP('2. Результаты'!$U346, _xlpm.thresholds, Sections!$B$26:$D$26, "Ниже базового", -1)
)</f>
        <v>Средний</v>
      </c>
      <c r="W346" s="9">
        <v>24.0</v>
      </c>
      <c r="X346" s="9" t="str">
        <f t="array" ref="X346">LET(
    _xlpm.thresholds, XLOOKUP('2. Результаты'!$D346, Sections!$K$3:$K$23, Sections!$L$3:$N$23),
    XLOOKUP('2. Результаты'!$W346, _xlpm.thresholds, Sections!$L$2:$N$2, "Ниже базового", -1)
)</f>
        <v>Средний</v>
      </c>
    </row>
    <row r="347" ht="15.75" customHeight="1">
      <c r="A347" s="7">
        <v>5.13005702E8</v>
      </c>
      <c r="B347" s="6" t="s">
        <v>556</v>
      </c>
      <c r="C347" s="6" t="s">
        <v>567</v>
      </c>
      <c r="D347" s="9">
        <v>1.0</v>
      </c>
      <c r="E347" s="9">
        <v>136.0</v>
      </c>
      <c r="F347" s="9">
        <v>213.0</v>
      </c>
      <c r="G347" s="9">
        <v>3.0</v>
      </c>
      <c r="H347" s="9" t="s">
        <v>1465</v>
      </c>
      <c r="I347" s="9">
        <v>19.0</v>
      </c>
      <c r="J347" s="9" t="str">
        <f t="array" ref="J347">LET(
    _xlpm.thresholds, XLOOKUP('2. Результаты'!$D347, Sections!$F$27:$F$47, Sections!$G$27:$I$47),
    XLOOKUP('2. Результаты'!$I347, _xlpm.thresholds, Sections!$G$26:$I$26, "Ниже базового", -1)
)</f>
        <v>Средний</v>
      </c>
      <c r="K347" s="9">
        <v>15.0</v>
      </c>
      <c r="L347" s="9" t="str">
        <f t="array" ref="L347">LET(
    _xlpm.thresholds, XLOOKUP('2. Результаты'!$D347, Sections!$P$27:$P$47, Sections!$Q$27:$S$47),
    XLOOKUP('2. Результаты'!$K347, _xlpm.thresholds, Sections!$Q$26:$S$26, "Ниже базового", -1)
)</f>
        <v>Средний</v>
      </c>
      <c r="M347" s="9">
        <v>14.0</v>
      </c>
      <c r="N347" s="9" t="str">
        <f t="array" ref="N347">LET(
    _xlpm.thresholds, XLOOKUP('2. Результаты'!$D347, Sections!$K$27:$K$47, Sections!$L$27:$N$47),
    XLOOKUP('2. Результаты'!$M347, _xlpm.thresholds, Sections!$L$26:$N$26, "Ниже базового", -1)
)</f>
        <v>Средний</v>
      </c>
      <c r="O347" s="9">
        <v>17.0</v>
      </c>
      <c r="P347" s="9" t="str">
        <f t="array" ref="P347">LET(
    _xlpm.thresholds, XLOOKUP('2. Результаты'!$D347, Sections!$P$3:$P$23, Sections!$Q$3:$S$23),
    XLOOKUP('2. Результаты'!$O347, _xlpm.thresholds, Sections!$Q$2:$S$2, "Ниже базового", -1)
)</f>
        <v>Средний</v>
      </c>
      <c r="Q347" s="9">
        <v>14.0</v>
      </c>
      <c r="R347" s="9" t="str">
        <f t="array" ref="R347">LET(
    _xlpm.thresholds, XLOOKUP('2. Результаты'!$D347, Sections!$F$3:$F$23, Sections!$G$3:$I$23),
    XLOOKUP('2. Результаты'!$Q347, _xlpm.thresholds, Sections!$G$2:$I$2, "Ниже базового", -1)
)</f>
        <v>Средний</v>
      </c>
      <c r="S347" s="9">
        <v>29.0</v>
      </c>
      <c r="T347" s="9" t="str">
        <f t="array" ref="T347">LET(
    _xlpm.thresholds, XLOOKUP('2. Результаты'!$D347, Sections!$A$3:$A$23, Sections!$B$3:$D$23),
    XLOOKUP('2. Результаты'!$S347, _xlpm.thresholds, Sections!$B$2:$D$2, "Ниже базового", -1)
)</f>
        <v>Средний</v>
      </c>
      <c r="U347" s="9">
        <v>9.0</v>
      </c>
      <c r="V347" s="9" t="str">
        <f t="array" ref="V347">LET(
    _xlpm.thresholds, XLOOKUP('2. Результаты'!$D347, Sections!$A$27:$A$47, Sections!$B$27:$D$47),
    XLOOKUP('2. Результаты'!$U347, _xlpm.thresholds, Sections!$B$26:$D$26, "Ниже базового", -1)
)</f>
        <v>Средний</v>
      </c>
      <c r="W347" s="9">
        <v>19.0</v>
      </c>
      <c r="X347" s="9" t="str">
        <f t="array" ref="X347">LET(
    _xlpm.thresholds, XLOOKUP('2. Результаты'!$D347, Sections!$K$3:$K$23, Sections!$L$3:$N$23),
    XLOOKUP('2. Результаты'!$W347, _xlpm.thresholds, Sections!$L$2:$N$2, "Ниже базового", -1)
)</f>
        <v>Средний</v>
      </c>
    </row>
    <row r="348" ht="15.75" customHeight="1">
      <c r="A348" s="7">
        <v>5.13005565E8</v>
      </c>
      <c r="B348" s="6" t="s">
        <v>556</v>
      </c>
      <c r="C348" s="6" t="s">
        <v>568</v>
      </c>
      <c r="D348" s="9">
        <v>1.0</v>
      </c>
      <c r="E348" s="9">
        <v>173.0</v>
      </c>
      <c r="F348" s="9">
        <v>213.0</v>
      </c>
      <c r="G348" s="9">
        <v>3.0</v>
      </c>
      <c r="H348" s="9" t="s">
        <v>1465</v>
      </c>
      <c r="I348" s="9">
        <v>25.0</v>
      </c>
      <c r="J348" s="9" t="str">
        <f t="array" ref="J348">LET(
    _xlpm.thresholds, XLOOKUP('2. Результаты'!$D348, Sections!$F$27:$F$47, Sections!$G$27:$I$47),
    XLOOKUP('2. Результаты'!$I348, _xlpm.thresholds, Sections!$G$26:$I$26, "Ниже базового", -1)
)</f>
        <v>Средний</v>
      </c>
      <c r="K348" s="9">
        <v>17.0</v>
      </c>
      <c r="L348" s="9" t="str">
        <f t="array" ref="L348">LET(
    _xlpm.thresholds, XLOOKUP('2. Результаты'!$D348, Sections!$P$27:$P$47, Sections!$Q$27:$S$47),
    XLOOKUP('2. Результаты'!$K348, _xlpm.thresholds, Sections!$Q$26:$S$26, "Ниже базового", -1)
)</f>
        <v>Высокий</v>
      </c>
      <c r="M348" s="9">
        <v>17.0</v>
      </c>
      <c r="N348" s="9" t="str">
        <f t="array" ref="N348">LET(
    _xlpm.thresholds, XLOOKUP('2. Результаты'!$D348, Sections!$K$27:$K$47, Sections!$L$27:$N$47),
    XLOOKUP('2. Результаты'!$M348, _xlpm.thresholds, Sections!$L$26:$N$26, "Ниже базового", -1)
)</f>
        <v>Высокий</v>
      </c>
      <c r="O348" s="9">
        <v>19.0</v>
      </c>
      <c r="P348" s="9" t="str">
        <f t="array" ref="P348">LET(
    _xlpm.thresholds, XLOOKUP('2. Результаты'!$D348, Sections!$P$3:$P$23, Sections!$Q$3:$S$23),
    XLOOKUP('2. Результаты'!$O348, _xlpm.thresholds, Sections!$Q$2:$S$2, "Ниже базового", -1)
)</f>
        <v>Средний</v>
      </c>
      <c r="Q348" s="9">
        <v>19.0</v>
      </c>
      <c r="R348" s="9" t="str">
        <f t="array" ref="R348">LET(
    _xlpm.thresholds, XLOOKUP('2. Результаты'!$D348, Sections!$F$3:$F$23, Sections!$G$3:$I$23),
    XLOOKUP('2. Результаты'!$Q348, _xlpm.thresholds, Sections!$G$2:$I$2, "Ниже базового", -1)
)</f>
        <v>Средний</v>
      </c>
      <c r="S348" s="9">
        <v>42.0</v>
      </c>
      <c r="T348" s="9" t="str">
        <f t="array" ref="T348">LET(
    _xlpm.thresholds, XLOOKUP('2. Результаты'!$D348, Sections!$A$3:$A$23, Sections!$B$3:$D$23),
    XLOOKUP('2. Результаты'!$S348, _xlpm.thresholds, Sections!$B$2:$D$2, "Ниже базового", -1)
)</f>
        <v>Высокий</v>
      </c>
      <c r="U348" s="9">
        <v>11.0</v>
      </c>
      <c r="V348" s="9" t="str">
        <f t="array" ref="V348">LET(
    _xlpm.thresholds, XLOOKUP('2. Результаты'!$D348, Sections!$A$27:$A$47, Sections!$B$27:$D$47),
    XLOOKUP('2. Результаты'!$U348, _xlpm.thresholds, Sections!$B$26:$D$26, "Ниже базового", -1)
)</f>
        <v>Средний</v>
      </c>
      <c r="W348" s="9">
        <v>23.0</v>
      </c>
      <c r="X348" s="9" t="str">
        <f t="array" ref="X348">LET(
    _xlpm.thresholds, XLOOKUP('2. Результаты'!$D348, Sections!$K$3:$K$23, Sections!$L$3:$N$23),
    XLOOKUP('2. Результаты'!$W348, _xlpm.thresholds, Sections!$L$2:$N$2, "Ниже базового", -1)
)</f>
        <v>Средний</v>
      </c>
    </row>
    <row r="349" ht="15.75" customHeight="1">
      <c r="A349" s="7">
        <v>5.13007019E8</v>
      </c>
      <c r="B349" s="6" t="s">
        <v>556</v>
      </c>
      <c r="C349" s="6" t="s">
        <v>569</v>
      </c>
      <c r="D349" s="9">
        <v>3.0</v>
      </c>
      <c r="E349" s="9">
        <v>100.0</v>
      </c>
      <c r="F349" s="9">
        <v>182.0</v>
      </c>
      <c r="G349" s="9">
        <v>2.0</v>
      </c>
      <c r="H349" s="9" t="s">
        <v>1467</v>
      </c>
      <c r="I349" s="9">
        <v>13.0</v>
      </c>
      <c r="J349" s="9" t="str">
        <f t="array" ref="J349">LET(
    _xlpm.thresholds, XLOOKUP('2. Результаты'!$D349, Sections!$F$27:$F$47, Sections!$G$27:$I$47),
    XLOOKUP('2. Результаты'!$I349, _xlpm.thresholds, Sections!$G$26:$I$26, "Ниже базового", -1)
)</f>
        <v>Базовый</v>
      </c>
      <c r="K349" s="9">
        <v>15.0</v>
      </c>
      <c r="L349" s="9" t="str">
        <f t="array" ref="L349">LET(
    _xlpm.thresholds, XLOOKUP('2. Результаты'!$D349, Sections!$P$27:$P$47, Sections!$Q$27:$S$47),
    XLOOKUP('2. Результаты'!$K349, _xlpm.thresholds, Sections!$Q$26:$S$26, "Ниже базового", -1)
)</f>
        <v>Средний</v>
      </c>
      <c r="M349" s="9">
        <v>10.0</v>
      </c>
      <c r="N349" s="9" t="str">
        <f t="array" ref="N349">LET(
    _xlpm.thresholds, XLOOKUP('2. Результаты'!$D349, Sections!$K$27:$K$47, Sections!$L$27:$N$47),
    XLOOKUP('2. Результаты'!$M349, _xlpm.thresholds, Sections!$L$26:$N$26, "Ниже базового", -1)
)</f>
        <v>Базовый</v>
      </c>
      <c r="O349" s="9">
        <v>16.0</v>
      </c>
      <c r="P349" s="9" t="str">
        <f t="array" ref="P349">LET(
    _xlpm.thresholds, XLOOKUP('2. Результаты'!$D349, Sections!$P$3:$P$23, Sections!$Q$3:$S$23),
    XLOOKUP('2. Результаты'!$O349, _xlpm.thresholds, Sections!$Q$2:$S$2, "Ниже базового", -1)
)</f>
        <v>Средний</v>
      </c>
      <c r="Q349" s="9">
        <v>10.0</v>
      </c>
      <c r="R349" s="9" t="str">
        <f t="array" ref="R349">LET(
    _xlpm.thresholds, XLOOKUP('2. Результаты'!$D349, Sections!$F$3:$F$23, Sections!$G$3:$I$23),
    XLOOKUP('2. Результаты'!$Q349, _xlpm.thresholds, Sections!$G$2:$I$2, "Ниже базового", -1)
)</f>
        <v>Базовый</v>
      </c>
      <c r="S349" s="9">
        <v>22.0</v>
      </c>
      <c r="T349" s="9" t="str">
        <f t="array" ref="T349">LET(
    _xlpm.thresholds, XLOOKUP('2. Результаты'!$D349, Sections!$A$3:$A$23, Sections!$B$3:$D$23),
    XLOOKUP('2. Результаты'!$S349, _xlpm.thresholds, Sections!$B$2:$D$2, "Ниже базового", -1)
)</f>
        <v>Базовый</v>
      </c>
      <c r="U349" s="9">
        <v>0.0</v>
      </c>
      <c r="V349" s="9" t="str">
        <f t="array" ref="V349">LET(
    _xlpm.thresholds, XLOOKUP('2. Результаты'!$D349, Sections!$A$27:$A$47, Sections!$B$27:$D$47),
    XLOOKUP('2. Результаты'!$U349, _xlpm.thresholds, Sections!$B$26:$D$26, "Ниже базового", -1)
)</f>
        <v>Базовый</v>
      </c>
      <c r="W349" s="9">
        <v>14.0</v>
      </c>
      <c r="X349" s="9" t="str">
        <f t="array" ref="X349">LET(
    _xlpm.thresholds, XLOOKUP('2. Результаты'!$D349, Sections!$K$3:$K$23, Sections!$L$3:$N$23),
    XLOOKUP('2. Результаты'!$W349, _xlpm.thresholds, Sections!$L$2:$N$2, "Ниже базового", -1)
)</f>
        <v>Базовый</v>
      </c>
    </row>
    <row r="350" ht="15.75" customHeight="1">
      <c r="A350" s="7">
        <v>5.13005558E8</v>
      </c>
      <c r="B350" s="6" t="s">
        <v>556</v>
      </c>
      <c r="C350" s="6" t="s">
        <v>570</v>
      </c>
      <c r="D350" s="9">
        <v>1.0</v>
      </c>
      <c r="E350" s="9">
        <v>156.0</v>
      </c>
      <c r="F350" s="9">
        <v>213.0</v>
      </c>
      <c r="G350" s="9">
        <v>3.0</v>
      </c>
      <c r="H350" s="9" t="s">
        <v>1465</v>
      </c>
      <c r="I350" s="9">
        <v>23.0</v>
      </c>
      <c r="J350" s="9" t="str">
        <f t="array" ref="J350">LET(
    _xlpm.thresholds, XLOOKUP('2. Результаты'!$D350, Sections!$F$27:$F$47, Sections!$G$27:$I$47),
    XLOOKUP('2. Результаты'!$I350, _xlpm.thresholds, Sections!$G$26:$I$26, "Ниже базового", -1)
)</f>
        <v>Средний</v>
      </c>
      <c r="K350" s="9">
        <v>17.0</v>
      </c>
      <c r="L350" s="9" t="str">
        <f t="array" ref="L350">LET(
    _xlpm.thresholds, XLOOKUP('2. Результаты'!$D350, Sections!$P$27:$P$47, Sections!$Q$27:$S$47),
    XLOOKUP('2. Результаты'!$K350, _xlpm.thresholds, Sections!$Q$26:$S$26, "Ниже базового", -1)
)</f>
        <v>Высокий</v>
      </c>
      <c r="M350" s="9">
        <v>17.0</v>
      </c>
      <c r="N350" s="9" t="str">
        <f t="array" ref="N350">LET(
    _xlpm.thresholds, XLOOKUP('2. Результаты'!$D350, Sections!$K$27:$K$47, Sections!$L$27:$N$47),
    XLOOKUP('2. Результаты'!$M350, _xlpm.thresholds, Sections!$L$26:$N$26, "Ниже базового", -1)
)</f>
        <v>Высокий</v>
      </c>
      <c r="O350" s="9">
        <v>22.0</v>
      </c>
      <c r="P350" s="9" t="str">
        <f t="array" ref="P350">LET(
    _xlpm.thresholds, XLOOKUP('2. Результаты'!$D350, Sections!$P$3:$P$23, Sections!$Q$3:$S$23),
    XLOOKUP('2. Результаты'!$O350, _xlpm.thresholds, Sections!$Q$2:$S$2, "Ниже базового", -1)
)</f>
        <v>Высокий</v>
      </c>
      <c r="Q350" s="9">
        <v>15.0</v>
      </c>
      <c r="R350" s="9" t="str">
        <f t="array" ref="R350">LET(
    _xlpm.thresholds, XLOOKUP('2. Результаты'!$D350, Sections!$F$3:$F$23, Sections!$G$3:$I$23),
    XLOOKUP('2. Результаты'!$Q350, _xlpm.thresholds, Sections!$G$2:$I$2, "Ниже базового", -1)
)</f>
        <v>Средний</v>
      </c>
      <c r="S350" s="9">
        <v>33.0</v>
      </c>
      <c r="T350" s="9" t="str">
        <f t="array" ref="T350">LET(
    _xlpm.thresholds, XLOOKUP('2. Результаты'!$D350, Sections!$A$3:$A$23, Sections!$B$3:$D$23),
    XLOOKUP('2. Результаты'!$S350, _xlpm.thresholds, Sections!$B$2:$D$2, "Ниже базового", -1)
)</f>
        <v>Средний</v>
      </c>
      <c r="U350" s="9">
        <v>9.0</v>
      </c>
      <c r="V350" s="9" t="str">
        <f t="array" ref="V350">LET(
    _xlpm.thresholds, XLOOKUP('2. Результаты'!$D350, Sections!$A$27:$A$47, Sections!$B$27:$D$47),
    XLOOKUP('2. Результаты'!$U350, _xlpm.thresholds, Sections!$B$26:$D$26, "Ниже базового", -1)
)</f>
        <v>Средний</v>
      </c>
      <c r="W350" s="9">
        <v>20.0</v>
      </c>
      <c r="X350" s="9" t="str">
        <f t="array" ref="X350">LET(
    _xlpm.thresholds, XLOOKUP('2. Результаты'!$D350, Sections!$K$3:$K$23, Sections!$L$3:$N$23),
    XLOOKUP('2. Результаты'!$W350, _xlpm.thresholds, Sections!$L$2:$N$2, "Ниже базового", -1)
)</f>
        <v>Средний</v>
      </c>
    </row>
    <row r="351" ht="15.75" customHeight="1">
      <c r="A351" s="7">
        <v>5.13005043E8</v>
      </c>
      <c r="B351" s="6" t="s">
        <v>556</v>
      </c>
      <c r="C351" s="6" t="s">
        <v>571</v>
      </c>
      <c r="D351" s="9">
        <v>1.0</v>
      </c>
      <c r="E351" s="9">
        <v>112.0</v>
      </c>
      <c r="F351" s="9">
        <v>213.0</v>
      </c>
      <c r="G351" s="9">
        <v>2.0</v>
      </c>
      <c r="H351" s="9" t="s">
        <v>1467</v>
      </c>
      <c r="I351" s="9">
        <v>16.0</v>
      </c>
      <c r="J351" s="9" t="str">
        <f t="array" ref="J351">LET(
    _xlpm.thresholds, XLOOKUP('2. Результаты'!$D351, Sections!$F$27:$F$47, Sections!$G$27:$I$47),
    XLOOKUP('2. Результаты'!$I351, _xlpm.thresholds, Sections!$G$26:$I$26, "Ниже базового", -1)
)</f>
        <v>Базовый</v>
      </c>
      <c r="K351" s="9">
        <v>13.0</v>
      </c>
      <c r="L351" s="9" t="str">
        <f t="array" ref="L351">LET(
    _xlpm.thresholds, XLOOKUP('2. Результаты'!$D351, Sections!$P$27:$P$47, Sections!$Q$27:$S$47),
    XLOOKUP('2. Результаты'!$K351, _xlpm.thresholds, Sections!$Q$26:$S$26, "Ниже базового", -1)
)</f>
        <v>Средний</v>
      </c>
      <c r="M351" s="9">
        <v>13.0</v>
      </c>
      <c r="N351" s="9" t="str">
        <f t="array" ref="N351">LET(
    _xlpm.thresholds, XLOOKUP('2. Результаты'!$D351, Sections!$K$27:$K$47, Sections!$L$27:$N$47),
    XLOOKUP('2. Результаты'!$M351, _xlpm.thresholds, Sections!$L$26:$N$26, "Ниже базового", -1)
)</f>
        <v>Базовый</v>
      </c>
      <c r="O351" s="9">
        <v>14.0</v>
      </c>
      <c r="P351" s="9" t="str">
        <f t="array" ref="P351">LET(
    _xlpm.thresholds, XLOOKUP('2. Результаты'!$D351, Sections!$P$3:$P$23, Sections!$Q$3:$S$23),
    XLOOKUP('2. Результаты'!$O351, _xlpm.thresholds, Sections!$Q$2:$S$2, "Ниже базового", -1)
)</f>
        <v>Базовый</v>
      </c>
      <c r="Q351" s="9">
        <v>14.0</v>
      </c>
      <c r="R351" s="9" t="str">
        <f t="array" ref="R351">LET(
    _xlpm.thresholds, XLOOKUP('2. Результаты'!$D351, Sections!$F$3:$F$23, Sections!$G$3:$I$23),
    XLOOKUP('2. Результаты'!$Q351, _xlpm.thresholds, Sections!$G$2:$I$2, "Ниже базового", -1)
)</f>
        <v>Средний</v>
      </c>
      <c r="S351" s="9">
        <v>17.0</v>
      </c>
      <c r="T351" s="9" t="str">
        <f t="array" ref="T351">LET(
    _xlpm.thresholds, XLOOKUP('2. Результаты'!$D351, Sections!$A$3:$A$23, Sections!$B$3:$D$23),
    XLOOKUP('2. Результаты'!$S351, _xlpm.thresholds, Sections!$B$2:$D$2, "Ниже базового", -1)
)</f>
        <v>Базовый</v>
      </c>
      <c r="U351" s="9">
        <v>9.0</v>
      </c>
      <c r="V351" s="9" t="str">
        <f t="array" ref="V351">LET(
    _xlpm.thresholds, XLOOKUP('2. Результаты'!$D351, Sections!$A$27:$A$47, Sections!$B$27:$D$47),
    XLOOKUP('2. Результаты'!$U351, _xlpm.thresholds, Sections!$B$26:$D$26, "Ниже базового", -1)
)</f>
        <v>Средний</v>
      </c>
      <c r="W351" s="9">
        <v>16.0</v>
      </c>
      <c r="X351" s="9" t="str">
        <f t="array" ref="X351">LET(
    _xlpm.thresholds, XLOOKUP('2. Результаты'!$D351, Sections!$K$3:$K$23, Sections!$L$3:$N$23),
    XLOOKUP('2. Результаты'!$W351, _xlpm.thresholds, Sections!$L$2:$N$2, "Ниже базового", -1)
)</f>
        <v>Базовый</v>
      </c>
    </row>
    <row r="352" ht="15.75" customHeight="1">
      <c r="A352" s="7">
        <v>5.14003031E8</v>
      </c>
      <c r="B352" s="6" t="s">
        <v>572</v>
      </c>
      <c r="C352" s="6" t="s">
        <v>573</v>
      </c>
      <c r="D352" s="9">
        <v>6.0</v>
      </c>
      <c r="E352" s="9">
        <v>120.0</v>
      </c>
      <c r="F352" s="9">
        <v>192.0</v>
      </c>
      <c r="G352" s="9">
        <v>3.0</v>
      </c>
      <c r="H352" s="9" t="s">
        <v>1465</v>
      </c>
      <c r="I352" s="9">
        <v>20.0</v>
      </c>
      <c r="J352" s="9" t="str">
        <f t="array" ref="J352">LET(
    _xlpm.thresholds, XLOOKUP('2. Результаты'!$D352, Sections!$F$27:$F$47, Sections!$G$27:$I$47),
    XLOOKUP('2. Результаты'!$I352, _xlpm.thresholds, Sections!$G$26:$I$26, "Ниже базового", -1)
)</f>
        <v>Средний</v>
      </c>
      <c r="K352" s="9">
        <v>14.0</v>
      </c>
      <c r="L352" s="9" t="str">
        <f t="array" ref="L352">LET(
    _xlpm.thresholds, XLOOKUP('2. Результаты'!$D352, Sections!$P$27:$P$47, Sections!$Q$27:$S$47),
    XLOOKUP('2. Результаты'!$K352, _xlpm.thresholds, Sections!$Q$26:$S$26, "Ниже базового", -1)
)</f>
        <v>Средний</v>
      </c>
      <c r="M352" s="9">
        <v>13.0</v>
      </c>
      <c r="N352" s="9" t="str">
        <f t="array" ref="N352">LET(
    _xlpm.thresholds, XLOOKUP('2. Результаты'!$D352, Sections!$K$27:$K$47, Sections!$L$27:$N$47),
    XLOOKUP('2. Результаты'!$M352, _xlpm.thresholds, Sections!$L$26:$N$26, "Ниже базового", -1)
)</f>
        <v>Средний</v>
      </c>
      <c r="O352" s="9">
        <v>15.0</v>
      </c>
      <c r="P352" s="9" t="str">
        <f t="array" ref="P352">LET(
    _xlpm.thresholds, XLOOKUP('2. Результаты'!$D352, Sections!$P$3:$P$23, Sections!$Q$3:$S$23),
    XLOOKUP('2. Результаты'!$O352, _xlpm.thresholds, Sections!$Q$2:$S$2, "Ниже базового", -1)
)</f>
        <v>Базовый</v>
      </c>
      <c r="Q352" s="9">
        <v>13.0</v>
      </c>
      <c r="R352" s="9" t="str">
        <f t="array" ref="R352">LET(
    _xlpm.thresholds, XLOOKUP('2. Результаты'!$D352, Sections!$F$3:$F$23, Sections!$G$3:$I$23),
    XLOOKUP('2. Результаты'!$Q352, _xlpm.thresholds, Sections!$G$2:$I$2, "Ниже базового", -1)
)</f>
        <v>Средний</v>
      </c>
      <c r="S352" s="9">
        <v>21.0</v>
      </c>
      <c r="T352" s="9" t="str">
        <f t="array" ref="T352">LET(
    _xlpm.thresholds, XLOOKUP('2. Результаты'!$D352, Sections!$A$3:$A$23, Sections!$B$3:$D$23),
    XLOOKUP('2. Результаты'!$S352, _xlpm.thresholds, Sections!$B$2:$D$2, "Ниже базового", -1)
)</f>
        <v>Базовый</v>
      </c>
      <c r="U352" s="9">
        <v>7.0</v>
      </c>
      <c r="V352" s="9" t="str">
        <f t="array" ref="V352">LET(
    _xlpm.thresholds, XLOOKUP('2. Результаты'!$D352, Sections!$A$27:$A$47, Sections!$B$27:$D$47),
    XLOOKUP('2. Результаты'!$U352, _xlpm.thresholds, Sections!$B$26:$D$26, "Ниже базового", -1)
)</f>
        <v>Базовый</v>
      </c>
      <c r="W352" s="9">
        <v>17.0</v>
      </c>
      <c r="X352" s="9" t="str">
        <f t="array" ref="X352">LET(
    _xlpm.thresholds, XLOOKUP('2. Результаты'!$D352, Sections!$K$3:$K$23, Sections!$L$3:$N$23),
    XLOOKUP('2. Результаты'!$W352, _xlpm.thresholds, Sections!$L$2:$N$2, "Ниже базового", -1)
)</f>
        <v>Средний</v>
      </c>
    </row>
    <row r="353" ht="15.75" customHeight="1">
      <c r="A353" s="7">
        <v>5.14003722E8</v>
      </c>
      <c r="B353" s="6" t="s">
        <v>572</v>
      </c>
      <c r="C353" s="6" t="s">
        <v>574</v>
      </c>
      <c r="D353" s="9">
        <v>1.0</v>
      </c>
      <c r="E353" s="9">
        <v>181.0</v>
      </c>
      <c r="F353" s="9">
        <v>213.0</v>
      </c>
      <c r="G353" s="9">
        <v>4.0</v>
      </c>
      <c r="H353" s="9" t="s">
        <v>1466</v>
      </c>
      <c r="I353" s="9">
        <v>25.0</v>
      </c>
      <c r="J353" s="9" t="str">
        <f t="array" ref="J353">LET(
    _xlpm.thresholds, XLOOKUP('2. Результаты'!$D353, Sections!$F$27:$F$47, Sections!$G$27:$I$47),
    XLOOKUP('2. Результаты'!$I353, _xlpm.thresholds, Sections!$G$26:$I$26, "Ниже базового", -1)
)</f>
        <v>Средний</v>
      </c>
      <c r="K353" s="9">
        <v>18.0</v>
      </c>
      <c r="L353" s="9" t="str">
        <f t="array" ref="L353">LET(
    _xlpm.thresholds, XLOOKUP('2. Результаты'!$D353, Sections!$P$27:$P$47, Sections!$Q$27:$S$47),
    XLOOKUP('2. Результаты'!$K353, _xlpm.thresholds, Sections!$Q$26:$S$26, "Ниже базового", -1)
)</f>
        <v>Высокий</v>
      </c>
      <c r="M353" s="9">
        <v>17.0</v>
      </c>
      <c r="N353" s="9" t="str">
        <f t="array" ref="N353">LET(
    _xlpm.thresholds, XLOOKUP('2. Результаты'!$D353, Sections!$K$27:$K$47, Sections!$L$27:$N$47),
    XLOOKUP('2. Результаты'!$M353, _xlpm.thresholds, Sections!$L$26:$N$26, "Ниже базового", -1)
)</f>
        <v>Высокий</v>
      </c>
      <c r="O353" s="9">
        <v>22.0</v>
      </c>
      <c r="P353" s="9" t="str">
        <f t="array" ref="P353">LET(
    _xlpm.thresholds, XLOOKUP('2. Результаты'!$D353, Sections!$P$3:$P$23, Sections!$Q$3:$S$23),
    XLOOKUP('2. Результаты'!$O353, _xlpm.thresholds, Sections!$Q$2:$S$2, "Ниже базового", -1)
)</f>
        <v>Высокий</v>
      </c>
      <c r="Q353" s="9">
        <v>20.0</v>
      </c>
      <c r="R353" s="9" t="str">
        <f t="array" ref="R353">LET(
    _xlpm.thresholds, XLOOKUP('2. Результаты'!$D353, Sections!$F$3:$F$23, Sections!$G$3:$I$23),
    XLOOKUP('2. Результаты'!$Q353, _xlpm.thresholds, Sections!$G$2:$I$2, "Ниже базового", -1)
)</f>
        <v>Средний</v>
      </c>
      <c r="S353" s="9">
        <v>41.0</v>
      </c>
      <c r="T353" s="9" t="str">
        <f t="array" ref="T353">LET(
    _xlpm.thresholds, XLOOKUP('2. Результаты'!$D353, Sections!$A$3:$A$23, Sections!$B$3:$D$23),
    XLOOKUP('2. Результаты'!$S353, _xlpm.thresholds, Sections!$B$2:$D$2, "Ниже базового", -1)
)</f>
        <v>Высокий</v>
      </c>
      <c r="U353" s="9">
        <v>13.0</v>
      </c>
      <c r="V353" s="9" t="str">
        <f t="array" ref="V353">LET(
    _xlpm.thresholds, XLOOKUP('2. Результаты'!$D353, Sections!$A$27:$A$47, Sections!$B$27:$D$47),
    XLOOKUP('2. Результаты'!$U353, _xlpm.thresholds, Sections!$B$26:$D$26, "Ниже базового", -1)
)</f>
        <v>Высокий</v>
      </c>
      <c r="W353" s="9">
        <v>25.0</v>
      </c>
      <c r="X353" s="9" t="str">
        <f t="array" ref="X353">LET(
    _xlpm.thresholds, XLOOKUP('2. Результаты'!$D353, Sections!$K$3:$K$23, Sections!$L$3:$N$23),
    XLOOKUP('2. Результаты'!$W353, _xlpm.thresholds, Sections!$L$2:$N$2, "Ниже базового", -1)
)</f>
        <v>Высокий</v>
      </c>
    </row>
    <row r="354" ht="15.75" customHeight="1">
      <c r="A354" s="7">
        <v>5.14003049E8</v>
      </c>
      <c r="B354" s="6" t="s">
        <v>572</v>
      </c>
      <c r="C354" s="6" t="s">
        <v>575</v>
      </c>
      <c r="D354" s="9">
        <v>2.0</v>
      </c>
      <c r="E354" s="9">
        <v>148.0</v>
      </c>
      <c r="F354" s="9">
        <v>197.0</v>
      </c>
      <c r="G354" s="9">
        <v>2.0</v>
      </c>
      <c r="H354" s="9" t="s">
        <v>1467</v>
      </c>
      <c r="I354" s="9">
        <v>15.0</v>
      </c>
      <c r="J354" s="9" t="str">
        <f t="array" ref="J354">LET(
    _xlpm.thresholds, XLOOKUP('2. Результаты'!$D354, Sections!$F$27:$F$47, Sections!$G$27:$I$47),
    XLOOKUP('2. Результаты'!$I354, _xlpm.thresholds, Sections!$G$26:$I$26, "Ниже базового", -1)
)</f>
        <v>Базовый</v>
      </c>
      <c r="K354" s="9">
        <v>21.0</v>
      </c>
      <c r="L354" s="9" t="str">
        <f t="array" ref="L354">LET(
    _xlpm.thresholds, XLOOKUP('2. Результаты'!$D354, Sections!$P$27:$P$47, Sections!$Q$27:$S$47),
    XLOOKUP('2. Результаты'!$K354, _xlpm.thresholds, Sections!$Q$26:$S$26, "Ниже базового", -1)
)</f>
        <v>Высокий</v>
      </c>
      <c r="M354" s="9">
        <v>8.0</v>
      </c>
      <c r="N354" s="9" t="str">
        <f t="array" ref="N354">LET(
    _xlpm.thresholds, XLOOKUP('2. Результаты'!$D354, Sections!$K$27:$K$47, Sections!$L$27:$N$47),
    XLOOKUP('2. Результаты'!$M354, _xlpm.thresholds, Sections!$L$26:$N$26, "Ниже базового", -1)
)</f>
        <v>Базовый</v>
      </c>
      <c r="O354" s="9">
        <v>19.0</v>
      </c>
      <c r="P354" s="9" t="str">
        <f t="array" ref="P354">LET(
    _xlpm.thresholds, XLOOKUP('2. Результаты'!$D354, Sections!$P$3:$P$23, Sections!$Q$3:$S$23),
    XLOOKUP('2. Результаты'!$O354, _xlpm.thresholds, Sections!$Q$2:$S$2, "Ниже базового", -1)
)</f>
        <v>Средний</v>
      </c>
      <c r="Q354" s="9">
        <v>19.0</v>
      </c>
      <c r="R354" s="9" t="str">
        <f t="array" ref="R354">LET(
    _xlpm.thresholds, XLOOKUP('2. Результаты'!$D354, Sections!$F$3:$F$23, Sections!$G$3:$I$23),
    XLOOKUP('2. Результаты'!$Q354, _xlpm.thresholds, Sections!$G$2:$I$2, "Ниже базового", -1)
)</f>
        <v>Средний</v>
      </c>
      <c r="S354" s="9">
        <v>30.0</v>
      </c>
      <c r="T354" s="9" t="str">
        <f t="array" ref="T354">LET(
    _xlpm.thresholds, XLOOKUP('2. Результаты'!$D354, Sections!$A$3:$A$23, Sections!$B$3:$D$23),
    XLOOKUP('2. Результаты'!$S354, _xlpm.thresholds, Sections!$B$2:$D$2, "Ниже базового", -1)
)</f>
        <v>Средний</v>
      </c>
      <c r="U354" s="9">
        <v>14.0</v>
      </c>
      <c r="V354" s="9" t="str">
        <f t="array" ref="V354">LET(
    _xlpm.thresholds, XLOOKUP('2. Результаты'!$D354, Sections!$A$27:$A$47, Sections!$B$27:$D$47),
    XLOOKUP('2. Результаты'!$U354, _xlpm.thresholds, Sections!$B$26:$D$26, "Ниже базового", -1)
)</f>
        <v>Высокий</v>
      </c>
      <c r="W354" s="9">
        <v>22.0</v>
      </c>
      <c r="X354" s="9" t="str">
        <f t="array" ref="X354">LET(
    _xlpm.thresholds, XLOOKUP('2. Результаты'!$D354, Sections!$K$3:$K$23, Sections!$L$3:$N$23),
    XLOOKUP('2. Результаты'!$W354, _xlpm.thresholds, Sections!$L$2:$N$2, "Ниже базового", -1)
)</f>
        <v>Средний</v>
      </c>
    </row>
    <row r="355" ht="15.75" customHeight="1">
      <c r="A355" s="7">
        <v>5.14900352E8</v>
      </c>
      <c r="B355" s="6" t="s">
        <v>572</v>
      </c>
      <c r="C355" s="6" t="s">
        <v>576</v>
      </c>
      <c r="D355" s="9">
        <v>2.0</v>
      </c>
      <c r="E355" s="9">
        <v>182.0</v>
      </c>
      <c r="F355" s="9">
        <v>197.0</v>
      </c>
      <c r="G355" s="9">
        <v>4.0</v>
      </c>
      <c r="H355" s="9" t="s">
        <v>1466</v>
      </c>
      <c r="I355" s="9">
        <v>28.0</v>
      </c>
      <c r="J355" s="9" t="str">
        <f t="array" ref="J355">LET(
    _xlpm.thresholds, XLOOKUP('2. Результаты'!$D355, Sections!$F$27:$F$47, Sections!$G$27:$I$47),
    XLOOKUP('2. Результаты'!$I355, _xlpm.thresholds, Sections!$G$26:$I$26, "Ниже базового", -1)
)</f>
        <v>Высокий</v>
      </c>
      <c r="K355" s="9">
        <v>21.0</v>
      </c>
      <c r="L355" s="9" t="str">
        <f t="array" ref="L355">LET(
    _xlpm.thresholds, XLOOKUP('2. Результаты'!$D355, Sections!$P$27:$P$47, Sections!$Q$27:$S$47),
    XLOOKUP('2. Результаты'!$K355, _xlpm.thresholds, Sections!$Q$26:$S$26, "Ниже базового", -1)
)</f>
        <v>Высокий</v>
      </c>
      <c r="M355" s="9">
        <v>17.0</v>
      </c>
      <c r="N355" s="9" t="str">
        <f t="array" ref="N355">LET(
    _xlpm.thresholds, XLOOKUP('2. Результаты'!$D355, Sections!$K$27:$K$47, Sections!$L$27:$N$47),
    XLOOKUP('2. Результаты'!$M355, _xlpm.thresholds, Sections!$L$26:$N$26, "Ниже базового", -1)
)</f>
        <v>Высокий</v>
      </c>
      <c r="O355" s="9">
        <v>21.0</v>
      </c>
      <c r="P355" s="9" t="str">
        <f t="array" ref="P355">LET(
    _xlpm.thresholds, XLOOKUP('2. Результаты'!$D355, Sections!$P$3:$P$23, Sections!$Q$3:$S$23),
    XLOOKUP('2. Результаты'!$O355, _xlpm.thresholds, Sections!$Q$2:$S$2, "Ниже базового", -1)
)</f>
        <v>Высокий</v>
      </c>
      <c r="Q355" s="9">
        <v>21.0</v>
      </c>
      <c r="R355" s="9" t="str">
        <f t="array" ref="R355">LET(
    _xlpm.thresholds, XLOOKUP('2. Результаты'!$D355, Sections!$F$3:$F$23, Sections!$G$3:$I$23),
    XLOOKUP('2. Результаты'!$Q355, _xlpm.thresholds, Sections!$G$2:$I$2, "Ниже базового", -1)
)</f>
        <v>Высокий</v>
      </c>
      <c r="S355" s="9">
        <v>34.0</v>
      </c>
      <c r="T355" s="9" t="str">
        <f t="array" ref="T355">LET(
    _xlpm.thresholds, XLOOKUP('2. Результаты'!$D355, Sections!$A$3:$A$23, Sections!$B$3:$D$23),
    XLOOKUP('2. Результаты'!$S355, _xlpm.thresholds, Sections!$B$2:$D$2, "Ниже базового", -1)
)</f>
        <v>Высокий</v>
      </c>
      <c r="U355" s="9">
        <v>12.0</v>
      </c>
      <c r="V355" s="9" t="str">
        <f t="array" ref="V355">LET(
    _xlpm.thresholds, XLOOKUP('2. Результаты'!$D355, Sections!$A$27:$A$47, Sections!$B$27:$D$47),
    XLOOKUP('2. Результаты'!$U355, _xlpm.thresholds, Sections!$B$26:$D$26, "Ниже базового", -1)
)</f>
        <v>Высокий</v>
      </c>
      <c r="W355" s="9">
        <v>28.0</v>
      </c>
      <c r="X355" s="9" t="str">
        <f t="array" ref="X355">LET(
    _xlpm.thresholds, XLOOKUP('2. Результаты'!$D355, Sections!$K$3:$K$23, Sections!$L$3:$N$23),
    XLOOKUP('2. Результаты'!$W355, _xlpm.thresholds, Sections!$L$2:$N$2, "Ниже базового", -1)
)</f>
        <v>Высокий</v>
      </c>
    </row>
    <row r="356" ht="15.75" customHeight="1">
      <c r="A356" s="7">
        <v>5.14003779E8</v>
      </c>
      <c r="B356" s="6" t="s">
        <v>572</v>
      </c>
      <c r="C356" s="6" t="s">
        <v>577</v>
      </c>
      <c r="D356" s="9">
        <v>2.0</v>
      </c>
      <c r="E356" s="9">
        <v>136.0</v>
      </c>
      <c r="F356" s="9">
        <v>197.0</v>
      </c>
      <c r="G356" s="9">
        <v>3.0</v>
      </c>
      <c r="H356" s="9" t="s">
        <v>1465</v>
      </c>
      <c r="I356" s="9">
        <v>19.0</v>
      </c>
      <c r="J356" s="9" t="str">
        <f t="array" ref="J356">LET(
    _xlpm.thresholds, XLOOKUP('2. Результаты'!$D356, Sections!$F$27:$F$47, Sections!$G$27:$I$47),
    XLOOKUP('2. Результаты'!$I356, _xlpm.thresholds, Sections!$G$26:$I$26, "Ниже базового", -1)
)</f>
        <v>Средний</v>
      </c>
      <c r="K356" s="9">
        <v>13.0</v>
      </c>
      <c r="L356" s="9" t="str">
        <f t="array" ref="L356">LET(
    _xlpm.thresholds, XLOOKUP('2. Результаты'!$D356, Sections!$P$27:$P$47, Sections!$Q$27:$S$47),
    XLOOKUP('2. Результаты'!$K356, _xlpm.thresholds, Sections!$Q$26:$S$26, "Ниже базового", -1)
)</f>
        <v>Средний</v>
      </c>
      <c r="M356" s="9">
        <v>13.0</v>
      </c>
      <c r="N356" s="9" t="str">
        <f t="array" ref="N356">LET(
    _xlpm.thresholds, XLOOKUP('2. Результаты'!$D356, Sections!$K$27:$K$47, Sections!$L$27:$N$47),
    XLOOKUP('2. Результаты'!$M356, _xlpm.thresholds, Sections!$L$26:$N$26, "Ниже базового", -1)
)</f>
        <v>Средний</v>
      </c>
      <c r="O356" s="9">
        <v>17.0</v>
      </c>
      <c r="P356" s="9" t="str">
        <f t="array" ref="P356">LET(
    _xlpm.thresholds, XLOOKUP('2. Результаты'!$D356, Sections!$P$3:$P$23, Sections!$Q$3:$S$23),
    XLOOKUP('2. Результаты'!$O356, _xlpm.thresholds, Sections!$Q$2:$S$2, "Ниже базового", -1)
)</f>
        <v>Средний</v>
      </c>
      <c r="Q356" s="9">
        <v>16.0</v>
      </c>
      <c r="R356" s="9" t="str">
        <f t="array" ref="R356">LET(
    _xlpm.thresholds, XLOOKUP('2. Результаты'!$D356, Sections!$F$3:$F$23, Sections!$G$3:$I$23),
    XLOOKUP('2. Результаты'!$Q356, _xlpm.thresholds, Sections!$G$2:$I$2, "Ниже базового", -1)
)</f>
        <v>Средний</v>
      </c>
      <c r="S356" s="9">
        <v>29.0</v>
      </c>
      <c r="T356" s="9" t="str">
        <f t="array" ref="T356">LET(
    _xlpm.thresholds, XLOOKUP('2. Результаты'!$D356, Sections!$A$3:$A$23, Sections!$B$3:$D$23),
    XLOOKUP('2. Результаты'!$S356, _xlpm.thresholds, Sections!$B$2:$D$2, "Ниже базового", -1)
)</f>
        <v>Средний</v>
      </c>
      <c r="U356" s="9">
        <v>9.0</v>
      </c>
      <c r="V356" s="9" t="str">
        <f t="array" ref="V356">LET(
    _xlpm.thresholds, XLOOKUP('2. Результаты'!$D356, Sections!$A$27:$A$47, Sections!$B$27:$D$47),
    XLOOKUP('2. Результаты'!$U356, _xlpm.thresholds, Sections!$B$26:$D$26, "Ниже базового", -1)
)</f>
        <v>Средний</v>
      </c>
      <c r="W356" s="9">
        <v>20.0</v>
      </c>
      <c r="X356" s="9" t="str">
        <f t="array" ref="X356">LET(
    _xlpm.thresholds, XLOOKUP('2. Результаты'!$D356, Sections!$K$3:$K$23, Sections!$L$3:$N$23),
    XLOOKUP('2. Результаты'!$W356, _xlpm.thresholds, Sections!$L$2:$N$2, "Ниже базового", -1)
)</f>
        <v>Средний</v>
      </c>
    </row>
    <row r="357" ht="15.75" customHeight="1">
      <c r="A357" s="7">
        <v>5.14003627E8</v>
      </c>
      <c r="B357" s="6" t="s">
        <v>572</v>
      </c>
      <c r="C357" s="6" t="s">
        <v>578</v>
      </c>
      <c r="D357" s="9">
        <v>5.0</v>
      </c>
      <c r="E357" s="9">
        <v>158.0</v>
      </c>
      <c r="F357" s="9">
        <v>208.0</v>
      </c>
      <c r="G357" s="9">
        <v>3.0</v>
      </c>
      <c r="H357" s="9" t="s">
        <v>1465</v>
      </c>
      <c r="I357" s="9">
        <v>18.0</v>
      </c>
      <c r="J357" s="9" t="str">
        <f t="array" ref="J357">LET(
    _xlpm.thresholds, XLOOKUP('2. Результаты'!$D357, Sections!$F$27:$F$47, Sections!$G$27:$I$47),
    XLOOKUP('2. Результаты'!$I357, _xlpm.thresholds, Sections!$G$26:$I$26, "Ниже базового", -1)
)</f>
        <v>Средний</v>
      </c>
      <c r="K357" s="9">
        <v>19.0</v>
      </c>
      <c r="L357" s="9" t="str">
        <f t="array" ref="L357">LET(
    _xlpm.thresholds, XLOOKUP('2. Результаты'!$D357, Sections!$P$27:$P$47, Sections!$Q$27:$S$47),
    XLOOKUP('2. Результаты'!$K357, _xlpm.thresholds, Sections!$Q$26:$S$26, "Ниже базового", -1)
)</f>
        <v>Высокий</v>
      </c>
      <c r="M357" s="9">
        <v>13.0</v>
      </c>
      <c r="N357" s="9" t="str">
        <f t="array" ref="N357">LET(
    _xlpm.thresholds, XLOOKUP('2. Результаты'!$D357, Sections!$K$27:$K$47, Sections!$L$27:$N$47),
    XLOOKUP('2. Результаты'!$M357, _xlpm.thresholds, Sections!$L$26:$N$26, "Ниже базового", -1)
)</f>
        <v>Базовый</v>
      </c>
      <c r="O357" s="9">
        <v>20.0</v>
      </c>
      <c r="P357" s="9" t="str">
        <f t="array" ref="P357">LET(
    _xlpm.thresholds, XLOOKUP('2. Результаты'!$D357, Sections!$P$3:$P$23, Sections!$Q$3:$S$23),
    XLOOKUP('2. Результаты'!$O357, _xlpm.thresholds, Sections!$Q$2:$S$2, "Ниже базового", -1)
)</f>
        <v>Высокий</v>
      </c>
      <c r="Q357" s="9">
        <v>16.0</v>
      </c>
      <c r="R357" s="9" t="str">
        <f t="array" ref="R357">LET(
    _xlpm.thresholds, XLOOKUP('2. Результаты'!$D357, Sections!$F$3:$F$23, Sections!$G$3:$I$23),
    XLOOKUP('2. Результаты'!$Q357, _xlpm.thresholds, Sections!$G$2:$I$2, "Ниже базового", -1)
)</f>
        <v>Средний</v>
      </c>
      <c r="S357" s="9">
        <v>36.0</v>
      </c>
      <c r="T357" s="9" t="str">
        <f t="array" ref="T357">LET(
    _xlpm.thresholds, XLOOKUP('2. Результаты'!$D357, Sections!$A$3:$A$23, Sections!$B$3:$D$23),
    XLOOKUP('2. Результаты'!$S357, _xlpm.thresholds, Sections!$B$2:$D$2, "Ниже базового", -1)
)</f>
        <v>Средний</v>
      </c>
      <c r="U357" s="9">
        <v>14.0</v>
      </c>
      <c r="V357" s="9" t="str">
        <f t="array" ref="V357">LET(
    _xlpm.thresholds, XLOOKUP('2. Результаты'!$D357, Sections!$A$27:$A$47, Sections!$B$27:$D$47),
    XLOOKUP('2. Результаты'!$U357, _xlpm.thresholds, Sections!$B$26:$D$26, "Ниже базового", -1)
)</f>
        <v>Высокий</v>
      </c>
      <c r="W357" s="9">
        <v>22.0</v>
      </c>
      <c r="X357" s="9" t="str">
        <f t="array" ref="X357">LET(
    _xlpm.thresholds, XLOOKUP('2. Результаты'!$D357, Sections!$K$3:$K$23, Sections!$L$3:$N$23),
    XLOOKUP('2. Результаты'!$W357, _xlpm.thresholds, Sections!$L$2:$N$2, "Ниже базового", -1)
)</f>
        <v>Средний</v>
      </c>
    </row>
    <row r="358" ht="15.75" customHeight="1">
      <c r="A358" s="7">
        <v>5.14003715E8</v>
      </c>
      <c r="B358" s="6" t="s">
        <v>572</v>
      </c>
      <c r="C358" s="6" t="s">
        <v>579</v>
      </c>
      <c r="D358" s="9">
        <v>1.0</v>
      </c>
      <c r="E358" s="9">
        <v>155.0</v>
      </c>
      <c r="F358" s="9">
        <v>213.0</v>
      </c>
      <c r="G358" s="9">
        <v>3.0</v>
      </c>
      <c r="H358" s="9" t="s">
        <v>1465</v>
      </c>
      <c r="I358" s="9">
        <v>21.0</v>
      </c>
      <c r="J358" s="9" t="str">
        <f t="array" ref="J358">LET(
    _xlpm.thresholds, XLOOKUP('2. Результаты'!$D358, Sections!$F$27:$F$47, Sections!$G$27:$I$47),
    XLOOKUP('2. Результаты'!$I358, _xlpm.thresholds, Sections!$G$26:$I$26, "Ниже базового", -1)
)</f>
        <v>Средний</v>
      </c>
      <c r="K358" s="9">
        <v>14.0</v>
      </c>
      <c r="L358" s="9" t="str">
        <f t="array" ref="L358">LET(
    _xlpm.thresholds, XLOOKUP('2. Результаты'!$D358, Sections!$P$27:$P$47, Sections!$Q$27:$S$47),
    XLOOKUP('2. Результаты'!$K358, _xlpm.thresholds, Sections!$Q$26:$S$26, "Ниже базового", -1)
)</f>
        <v>Средний</v>
      </c>
      <c r="M358" s="9">
        <v>16.0</v>
      </c>
      <c r="N358" s="9" t="str">
        <f t="array" ref="N358">LET(
    _xlpm.thresholds, XLOOKUP('2. Результаты'!$D358, Sections!$K$27:$K$47, Sections!$L$27:$N$47),
    XLOOKUP('2. Результаты'!$M358, _xlpm.thresholds, Sections!$L$26:$N$26, "Ниже базового", -1)
)</f>
        <v>Средний</v>
      </c>
      <c r="O358" s="9">
        <v>22.0</v>
      </c>
      <c r="P358" s="9" t="str">
        <f t="array" ref="P358">LET(
    _xlpm.thresholds, XLOOKUP('2. Результаты'!$D358, Sections!$P$3:$P$23, Sections!$Q$3:$S$23),
    XLOOKUP('2. Результаты'!$O358, _xlpm.thresholds, Sections!$Q$2:$S$2, "Ниже базового", -1)
)</f>
        <v>Высокий</v>
      </c>
      <c r="Q358" s="9">
        <v>17.0</v>
      </c>
      <c r="R358" s="9" t="str">
        <f t="array" ref="R358">LET(
    _xlpm.thresholds, XLOOKUP('2. Результаты'!$D358, Sections!$F$3:$F$23, Sections!$G$3:$I$23),
    XLOOKUP('2. Результаты'!$Q358, _xlpm.thresholds, Sections!$G$2:$I$2, "Ниже базового", -1)
)</f>
        <v>Средний</v>
      </c>
      <c r="S358" s="9">
        <v>34.0</v>
      </c>
      <c r="T358" s="9" t="str">
        <f t="array" ref="T358">LET(
    _xlpm.thresholds, XLOOKUP('2. Результаты'!$D358, Sections!$A$3:$A$23, Sections!$B$3:$D$23),
    XLOOKUP('2. Результаты'!$S358, _xlpm.thresholds, Sections!$B$2:$D$2, "Ниже базового", -1)
)</f>
        <v>Средний</v>
      </c>
      <c r="U358" s="9">
        <v>11.0</v>
      </c>
      <c r="V358" s="9" t="str">
        <f t="array" ref="V358">LET(
    _xlpm.thresholds, XLOOKUP('2. Результаты'!$D358, Sections!$A$27:$A$47, Sections!$B$27:$D$47),
    XLOOKUP('2. Результаты'!$U358, _xlpm.thresholds, Sections!$B$26:$D$26, "Ниже базового", -1)
)</f>
        <v>Средний</v>
      </c>
      <c r="W358" s="9">
        <v>20.0</v>
      </c>
      <c r="X358" s="9" t="str">
        <f t="array" ref="X358">LET(
    _xlpm.thresholds, XLOOKUP('2. Результаты'!$D358, Sections!$K$3:$K$23, Sections!$L$3:$N$23),
    XLOOKUP('2. Результаты'!$W358, _xlpm.thresholds, Sections!$L$2:$N$2, "Ниже базового", -1)
)</f>
        <v>Средний</v>
      </c>
    </row>
    <row r="359" ht="15.75" customHeight="1">
      <c r="A359" s="7">
        <v>5.14003271E8</v>
      </c>
      <c r="B359" s="6" t="s">
        <v>572</v>
      </c>
      <c r="C359" s="6" t="s">
        <v>580</v>
      </c>
      <c r="D359" s="9">
        <v>3.0</v>
      </c>
      <c r="E359" s="9">
        <v>120.0</v>
      </c>
      <c r="F359" s="9">
        <v>182.0</v>
      </c>
      <c r="G359" s="9">
        <v>3.0</v>
      </c>
      <c r="H359" s="9" t="s">
        <v>1465</v>
      </c>
      <c r="I359" s="9">
        <v>18.0</v>
      </c>
      <c r="J359" s="9" t="str">
        <f t="array" ref="J359">LET(
    _xlpm.thresholds, XLOOKUP('2. Результаты'!$D359, Sections!$F$27:$F$47, Sections!$G$27:$I$47),
    XLOOKUP('2. Результаты'!$I359, _xlpm.thresholds, Sections!$G$26:$I$26, "Ниже базового", -1)
)</f>
        <v>Средний</v>
      </c>
      <c r="K359" s="9">
        <v>16.0</v>
      </c>
      <c r="L359" s="9" t="str">
        <f t="array" ref="L359">LET(
    _xlpm.thresholds, XLOOKUP('2. Результаты'!$D359, Sections!$P$27:$P$47, Sections!$Q$27:$S$47),
    XLOOKUP('2. Результаты'!$K359, _xlpm.thresholds, Sections!$Q$26:$S$26, "Ниже базового", -1)
)</f>
        <v>Высокий</v>
      </c>
      <c r="M359" s="9">
        <v>10.0</v>
      </c>
      <c r="N359" s="9" t="str">
        <f t="array" ref="N359">LET(
    _xlpm.thresholds, XLOOKUP('2. Результаты'!$D359, Sections!$K$27:$K$47, Sections!$L$27:$N$47),
    XLOOKUP('2. Результаты'!$M359, _xlpm.thresholds, Sections!$L$26:$N$26, "Ниже базового", -1)
)</f>
        <v>Базовый</v>
      </c>
      <c r="O359" s="9">
        <v>16.0</v>
      </c>
      <c r="P359" s="9" t="str">
        <f t="array" ref="P359">LET(
    _xlpm.thresholds, XLOOKUP('2. Результаты'!$D359, Sections!$P$3:$P$23, Sections!$Q$3:$S$23),
    XLOOKUP('2. Результаты'!$O359, _xlpm.thresholds, Sections!$Q$2:$S$2, "Ниже базового", -1)
)</f>
        <v>Средний</v>
      </c>
      <c r="Q359" s="9">
        <v>15.0</v>
      </c>
      <c r="R359" s="9" t="str">
        <f t="array" ref="R359">LET(
    _xlpm.thresholds, XLOOKUP('2. Результаты'!$D359, Sections!$F$3:$F$23, Sections!$G$3:$I$23),
    XLOOKUP('2. Результаты'!$Q359, _xlpm.thresholds, Sections!$G$2:$I$2, "Ниже базового", -1)
)</f>
        <v>Средний</v>
      </c>
      <c r="S359" s="9">
        <v>25.0</v>
      </c>
      <c r="T359" s="9" t="str">
        <f t="array" ref="T359">LET(
    _xlpm.thresholds, XLOOKUP('2. Результаты'!$D359, Sections!$A$3:$A$23, Sections!$B$3:$D$23),
    XLOOKUP('2. Результаты'!$S359, _xlpm.thresholds, Sections!$B$2:$D$2, "Ниже базового", -1)
)</f>
        <v>Средний</v>
      </c>
      <c r="U359" s="9">
        <v>1.0</v>
      </c>
      <c r="V359" s="9" t="str">
        <f t="array" ref="V359">LET(
    _xlpm.thresholds, XLOOKUP('2. Результаты'!$D359, Sections!$A$27:$A$47, Sections!$B$27:$D$47),
    XLOOKUP('2. Результаты'!$U359, _xlpm.thresholds, Sections!$B$26:$D$26, "Ниже базового", -1)
)</f>
        <v>Высокий</v>
      </c>
      <c r="W359" s="9">
        <v>19.0</v>
      </c>
      <c r="X359" s="9" t="str">
        <f t="array" ref="X359">LET(
    _xlpm.thresholds, XLOOKUP('2. Результаты'!$D359, Sections!$K$3:$K$23, Sections!$L$3:$N$23),
    XLOOKUP('2. Результаты'!$W359, _xlpm.thresholds, Sections!$L$2:$N$2, "Ниже базового", -1)
)</f>
        <v>Средний</v>
      </c>
    </row>
    <row r="360" ht="15.75" customHeight="1">
      <c r="A360" s="7">
        <v>5.14003666E8</v>
      </c>
      <c r="B360" s="6" t="s">
        <v>572</v>
      </c>
      <c r="C360" s="6" t="s">
        <v>581</v>
      </c>
      <c r="D360" s="9">
        <v>3.0</v>
      </c>
      <c r="E360" s="9">
        <v>125.0</v>
      </c>
      <c r="F360" s="9">
        <v>182.0</v>
      </c>
      <c r="G360" s="9">
        <v>2.0</v>
      </c>
      <c r="H360" s="9" t="s">
        <v>1467</v>
      </c>
      <c r="I360" s="9">
        <v>22.0</v>
      </c>
      <c r="J360" s="9" t="str">
        <f t="array" ref="J360">LET(
    _xlpm.thresholds, XLOOKUP('2. Результаты'!$D360, Sections!$F$27:$F$47, Sections!$G$27:$I$47),
    XLOOKUP('2. Результаты'!$I360, _xlpm.thresholds, Sections!$G$26:$I$26, "Ниже базового", -1)
)</f>
        <v>Средний</v>
      </c>
      <c r="K360" s="9">
        <v>15.0</v>
      </c>
      <c r="L360" s="9" t="str">
        <f t="array" ref="L360">LET(
    _xlpm.thresholds, XLOOKUP('2. Результаты'!$D360, Sections!$P$27:$P$47, Sections!$Q$27:$S$47),
    XLOOKUP('2. Результаты'!$K360, _xlpm.thresholds, Sections!$Q$26:$S$26, "Ниже базового", -1)
)</f>
        <v>Средний</v>
      </c>
      <c r="M360" s="9">
        <v>9.0</v>
      </c>
      <c r="N360" s="9" t="str">
        <f t="array" ref="N360">LET(
    _xlpm.thresholds, XLOOKUP('2. Результаты'!$D360, Sections!$K$27:$K$47, Sections!$L$27:$N$47),
    XLOOKUP('2. Результаты'!$M360, _xlpm.thresholds, Sections!$L$26:$N$26, "Ниже базового", -1)
)</f>
        <v>Базовый</v>
      </c>
      <c r="O360" s="9">
        <v>16.0</v>
      </c>
      <c r="P360" s="9" t="str">
        <f t="array" ref="P360">LET(
    _xlpm.thresholds, XLOOKUP('2. Результаты'!$D360, Sections!$P$3:$P$23, Sections!$Q$3:$S$23),
    XLOOKUP('2. Результаты'!$O360, _xlpm.thresholds, Sections!$Q$2:$S$2, "Ниже базового", -1)
)</f>
        <v>Средний</v>
      </c>
      <c r="Q360" s="9">
        <v>15.0</v>
      </c>
      <c r="R360" s="9" t="str">
        <f t="array" ref="R360">LET(
    _xlpm.thresholds, XLOOKUP('2. Результаты'!$D360, Sections!$F$3:$F$23, Sections!$G$3:$I$23),
    XLOOKUP('2. Результаты'!$Q360, _xlpm.thresholds, Sections!$G$2:$I$2, "Ниже базового", -1)
)</f>
        <v>Средний</v>
      </c>
      <c r="S360" s="9">
        <v>29.0</v>
      </c>
      <c r="T360" s="9" t="str">
        <f t="array" ref="T360">LET(
    _xlpm.thresholds, XLOOKUP('2. Результаты'!$D360, Sections!$A$3:$A$23, Sections!$B$3:$D$23),
    XLOOKUP('2. Результаты'!$S360, _xlpm.thresholds, Sections!$B$2:$D$2, "Ниже базового", -1)
)</f>
        <v>Средний</v>
      </c>
      <c r="U360" s="9">
        <v>0.0</v>
      </c>
      <c r="V360" s="9" t="str">
        <f t="array" ref="V360">LET(
    _xlpm.thresholds, XLOOKUP('2. Результаты'!$D360, Sections!$A$27:$A$47, Sections!$B$27:$D$47),
    XLOOKUP('2. Результаты'!$U360, _xlpm.thresholds, Sections!$B$26:$D$26, "Ниже базового", -1)
)</f>
        <v>Базовый</v>
      </c>
      <c r="W360" s="9">
        <v>19.0</v>
      </c>
      <c r="X360" s="9" t="str">
        <f t="array" ref="X360">LET(
    _xlpm.thresholds, XLOOKUP('2. Результаты'!$D360, Sections!$K$3:$K$23, Sections!$L$3:$N$23),
    XLOOKUP('2. Результаты'!$W360, _xlpm.thresholds, Sections!$L$2:$N$2, "Ниже базового", -1)
)</f>
        <v>Средний</v>
      </c>
    </row>
    <row r="361" ht="15.75" customHeight="1">
      <c r="A361" s="7">
        <v>5.14003842E8</v>
      </c>
      <c r="B361" s="6" t="s">
        <v>572</v>
      </c>
      <c r="C361" s="6" t="s">
        <v>582</v>
      </c>
      <c r="D361" s="9">
        <v>1.0</v>
      </c>
      <c r="E361" s="9">
        <v>159.0</v>
      </c>
      <c r="F361" s="9">
        <v>213.0</v>
      </c>
      <c r="G361" s="9">
        <v>3.0</v>
      </c>
      <c r="H361" s="9" t="s">
        <v>1465</v>
      </c>
      <c r="I361" s="9">
        <v>23.0</v>
      </c>
      <c r="J361" s="9" t="str">
        <f t="array" ref="J361">LET(
    _xlpm.thresholds, XLOOKUP('2. Результаты'!$D361, Sections!$F$27:$F$47, Sections!$G$27:$I$47),
    XLOOKUP('2. Результаты'!$I361, _xlpm.thresholds, Sections!$G$26:$I$26, "Ниже базового", -1)
)</f>
        <v>Средний</v>
      </c>
      <c r="K361" s="9">
        <v>15.0</v>
      </c>
      <c r="L361" s="9" t="str">
        <f t="array" ref="L361">LET(
    _xlpm.thresholds, XLOOKUP('2. Результаты'!$D361, Sections!$P$27:$P$47, Sections!$Q$27:$S$47),
    XLOOKUP('2. Результаты'!$K361, _xlpm.thresholds, Sections!$Q$26:$S$26, "Ниже базового", -1)
)</f>
        <v>Средний</v>
      </c>
      <c r="M361" s="9">
        <v>14.0</v>
      </c>
      <c r="N361" s="9" t="str">
        <f t="array" ref="N361">LET(
    _xlpm.thresholds, XLOOKUP('2. Результаты'!$D361, Sections!$K$27:$K$47, Sections!$L$27:$N$47),
    XLOOKUP('2. Результаты'!$M361, _xlpm.thresholds, Sections!$L$26:$N$26, "Ниже базового", -1)
)</f>
        <v>Средний</v>
      </c>
      <c r="O361" s="9">
        <v>18.0</v>
      </c>
      <c r="P361" s="9" t="str">
        <f t="array" ref="P361">LET(
    _xlpm.thresholds, XLOOKUP('2. Результаты'!$D361, Sections!$P$3:$P$23, Sections!$Q$3:$S$23),
    XLOOKUP('2. Результаты'!$O361, _xlpm.thresholds, Sections!$Q$2:$S$2, "Ниже базового", -1)
)</f>
        <v>Средний</v>
      </c>
      <c r="Q361" s="9">
        <v>17.0</v>
      </c>
      <c r="R361" s="9" t="str">
        <f t="array" ref="R361">LET(
    _xlpm.thresholds, XLOOKUP('2. Результаты'!$D361, Sections!$F$3:$F$23, Sections!$G$3:$I$23),
    XLOOKUP('2. Результаты'!$Q361, _xlpm.thresholds, Sections!$G$2:$I$2, "Ниже базового", -1)
)</f>
        <v>Средний</v>
      </c>
      <c r="S361" s="9">
        <v>41.0</v>
      </c>
      <c r="T361" s="9" t="str">
        <f t="array" ref="T361">LET(
    _xlpm.thresholds, XLOOKUP('2. Результаты'!$D361, Sections!$A$3:$A$23, Sections!$B$3:$D$23),
    XLOOKUP('2. Результаты'!$S361, _xlpm.thresholds, Sections!$B$2:$D$2, "Ниже базового", -1)
)</f>
        <v>Высокий</v>
      </c>
      <c r="U361" s="9">
        <v>11.0</v>
      </c>
      <c r="V361" s="9" t="str">
        <f t="array" ref="V361">LET(
    _xlpm.thresholds, XLOOKUP('2. Результаты'!$D361, Sections!$A$27:$A$47, Sections!$B$27:$D$47),
    XLOOKUP('2. Результаты'!$U361, _xlpm.thresholds, Sections!$B$26:$D$26, "Ниже базового", -1)
)</f>
        <v>Средний</v>
      </c>
      <c r="W361" s="9">
        <v>20.0</v>
      </c>
      <c r="X361" s="9" t="str">
        <f t="array" ref="X361">LET(
    _xlpm.thresholds, XLOOKUP('2. Результаты'!$D361, Sections!$K$3:$K$23, Sections!$L$3:$N$23),
    XLOOKUP('2. Результаты'!$W361, _xlpm.thresholds, Sections!$L$2:$N$2, "Ниже базового", -1)
)</f>
        <v>Средний</v>
      </c>
    </row>
    <row r="362" ht="15.75" customHeight="1">
      <c r="A362" s="7">
        <v>5.14003112E8</v>
      </c>
      <c r="B362" s="6" t="s">
        <v>572</v>
      </c>
      <c r="C362" s="6" t="s">
        <v>583</v>
      </c>
      <c r="D362" s="9">
        <v>2.0</v>
      </c>
      <c r="E362" s="9">
        <v>165.0</v>
      </c>
      <c r="F362" s="9">
        <v>197.0</v>
      </c>
      <c r="G362" s="9">
        <v>4.0</v>
      </c>
      <c r="H362" s="9" t="s">
        <v>1466</v>
      </c>
      <c r="I362" s="9">
        <v>25.0</v>
      </c>
      <c r="J362" s="9" t="str">
        <f t="array" ref="J362">LET(
    _xlpm.thresholds, XLOOKUP('2. Результаты'!$D362, Sections!$F$27:$F$47, Sections!$G$27:$I$47),
    XLOOKUP('2. Результаты'!$I362, _xlpm.thresholds, Sections!$G$26:$I$26, "Ниже базового", -1)
)</f>
        <v>Средний</v>
      </c>
      <c r="K362" s="9">
        <v>18.0</v>
      </c>
      <c r="L362" s="9" t="str">
        <f t="array" ref="L362">LET(
    _xlpm.thresholds, XLOOKUP('2. Результаты'!$D362, Sections!$P$27:$P$47, Sections!$Q$27:$S$47),
    XLOOKUP('2. Результаты'!$K362, _xlpm.thresholds, Sections!$Q$26:$S$26, "Ниже базового", -1)
)</f>
        <v>Высокий</v>
      </c>
      <c r="M362" s="9">
        <v>13.0</v>
      </c>
      <c r="N362" s="9" t="str">
        <f t="array" ref="N362">LET(
    _xlpm.thresholds, XLOOKUP('2. Результаты'!$D362, Sections!$K$27:$K$47, Sections!$L$27:$N$47),
    XLOOKUP('2. Результаты'!$M362, _xlpm.thresholds, Sections!$L$26:$N$26, "Ниже базового", -1)
)</f>
        <v>Средний</v>
      </c>
      <c r="O362" s="9">
        <v>20.0</v>
      </c>
      <c r="P362" s="9" t="str">
        <f t="array" ref="P362">LET(
    _xlpm.thresholds, XLOOKUP('2. Результаты'!$D362, Sections!$P$3:$P$23, Sections!$Q$3:$S$23),
    XLOOKUP('2. Результаты'!$O362, _xlpm.thresholds, Sections!$Q$2:$S$2, "Ниже базового", -1)
)</f>
        <v>Высокий</v>
      </c>
      <c r="Q362" s="9">
        <v>20.0</v>
      </c>
      <c r="R362" s="9" t="str">
        <f t="array" ref="R362">LET(
    _xlpm.thresholds, XLOOKUP('2. Результаты'!$D362, Sections!$F$3:$F$23, Sections!$G$3:$I$23),
    XLOOKUP('2. Результаты'!$Q362, _xlpm.thresholds, Sections!$G$2:$I$2, "Ниже базового", -1)
)</f>
        <v>Высокий</v>
      </c>
      <c r="S362" s="9">
        <v>30.0</v>
      </c>
      <c r="T362" s="9" t="str">
        <f t="array" ref="T362">LET(
    _xlpm.thresholds, XLOOKUP('2. Результаты'!$D362, Sections!$A$3:$A$23, Sections!$B$3:$D$23),
    XLOOKUP('2. Результаты'!$S362, _xlpm.thresholds, Sections!$B$2:$D$2, "Ниже базового", -1)
)</f>
        <v>Средний</v>
      </c>
      <c r="U362" s="9">
        <v>12.0</v>
      </c>
      <c r="V362" s="9" t="str">
        <f t="array" ref="V362">LET(
    _xlpm.thresholds, XLOOKUP('2. Результаты'!$D362, Sections!$A$27:$A$47, Sections!$B$27:$D$47),
    XLOOKUP('2. Результаты'!$U362, _xlpm.thresholds, Sections!$B$26:$D$26, "Ниже базового", -1)
)</f>
        <v>Высокий</v>
      </c>
      <c r="W362" s="9">
        <v>27.0</v>
      </c>
      <c r="X362" s="9" t="str">
        <f t="array" ref="X362">LET(
    _xlpm.thresholds, XLOOKUP('2. Результаты'!$D362, Sections!$K$3:$K$23, Sections!$L$3:$N$23),
    XLOOKUP('2. Результаты'!$W362, _xlpm.thresholds, Sections!$L$2:$N$2, "Ниже базового", -1)
)</f>
        <v>Высокий</v>
      </c>
    </row>
    <row r="363" ht="15.75" customHeight="1">
      <c r="A363" s="7">
        <v>5.14003151E8</v>
      </c>
      <c r="B363" s="6" t="s">
        <v>572</v>
      </c>
      <c r="C363" s="6" t="s">
        <v>584</v>
      </c>
      <c r="D363" s="9">
        <v>1.0</v>
      </c>
      <c r="E363" s="9">
        <v>163.0</v>
      </c>
      <c r="F363" s="9">
        <v>213.0</v>
      </c>
      <c r="G363" s="9">
        <v>3.0</v>
      </c>
      <c r="H363" s="9" t="s">
        <v>1465</v>
      </c>
      <c r="I363" s="9">
        <v>22.0</v>
      </c>
      <c r="J363" s="9" t="str">
        <f t="array" ref="J363">LET(
    _xlpm.thresholds, XLOOKUP('2. Результаты'!$D363, Sections!$F$27:$F$47, Sections!$G$27:$I$47),
    XLOOKUP('2. Результаты'!$I363, _xlpm.thresholds, Sections!$G$26:$I$26, "Ниже базового", -1)
)</f>
        <v>Средний</v>
      </c>
      <c r="K363" s="9">
        <v>18.0</v>
      </c>
      <c r="L363" s="9" t="str">
        <f t="array" ref="L363">LET(
    _xlpm.thresholds, XLOOKUP('2. Результаты'!$D363, Sections!$P$27:$P$47, Sections!$Q$27:$S$47),
    XLOOKUP('2. Результаты'!$K363, _xlpm.thresholds, Sections!$Q$26:$S$26, "Ниже базового", -1)
)</f>
        <v>Высокий</v>
      </c>
      <c r="M363" s="9">
        <v>12.0</v>
      </c>
      <c r="N363" s="9" t="str">
        <f t="array" ref="N363">LET(
    _xlpm.thresholds, XLOOKUP('2. Результаты'!$D363, Sections!$K$27:$K$47, Sections!$L$27:$N$47),
    XLOOKUP('2. Результаты'!$M363, _xlpm.thresholds, Sections!$L$26:$N$26, "Ниже базового", -1)
)</f>
        <v>Базовый</v>
      </c>
      <c r="O363" s="9">
        <v>20.0</v>
      </c>
      <c r="P363" s="9" t="str">
        <f t="array" ref="P363">LET(
    _xlpm.thresholds, XLOOKUP('2. Результаты'!$D363, Sections!$P$3:$P$23, Sections!$Q$3:$S$23),
    XLOOKUP('2. Результаты'!$O363, _xlpm.thresholds, Sections!$Q$2:$S$2, "Ниже базового", -1)
)</f>
        <v>Высокий</v>
      </c>
      <c r="Q363" s="9">
        <v>18.0</v>
      </c>
      <c r="R363" s="9" t="str">
        <f t="array" ref="R363">LET(
    _xlpm.thresholds, XLOOKUP('2. Результаты'!$D363, Sections!$F$3:$F$23, Sections!$G$3:$I$23),
    XLOOKUP('2. Результаты'!$Q363, _xlpm.thresholds, Sections!$G$2:$I$2, "Ниже базового", -1)
)</f>
        <v>Средний</v>
      </c>
      <c r="S363" s="9">
        <v>37.0</v>
      </c>
      <c r="T363" s="9" t="str">
        <f t="array" ref="T363">LET(
    _xlpm.thresholds, XLOOKUP('2. Результаты'!$D363, Sections!$A$3:$A$23, Sections!$B$3:$D$23),
    XLOOKUP('2. Результаты'!$S363, _xlpm.thresholds, Sections!$B$2:$D$2, "Ниже базового", -1)
)</f>
        <v>Средний</v>
      </c>
      <c r="U363" s="9">
        <v>12.0</v>
      </c>
      <c r="V363" s="9" t="str">
        <f t="array" ref="V363">LET(
    _xlpm.thresholds, XLOOKUP('2. Результаты'!$D363, Sections!$A$27:$A$47, Sections!$B$27:$D$47),
    XLOOKUP('2. Результаты'!$U363, _xlpm.thresholds, Sections!$B$26:$D$26, "Ниже базового", -1)
)</f>
        <v>Высокий</v>
      </c>
      <c r="W363" s="9">
        <v>24.0</v>
      </c>
      <c r="X363" s="9" t="str">
        <f t="array" ref="X363">LET(
    _xlpm.thresholds, XLOOKUP('2. Результаты'!$D363, Sections!$K$3:$K$23, Sections!$L$3:$N$23),
    XLOOKUP('2. Результаты'!$W363, _xlpm.thresholds, Sections!$L$2:$N$2, "Ниже базового", -1)
)</f>
        <v>Средний</v>
      </c>
    </row>
    <row r="364" ht="15.75" customHeight="1">
      <c r="A364" s="7">
        <v>5.14003218E8</v>
      </c>
      <c r="B364" s="6" t="s">
        <v>572</v>
      </c>
      <c r="C364" s="6" t="s">
        <v>585</v>
      </c>
      <c r="D364" s="9">
        <v>1.0</v>
      </c>
      <c r="E364" s="9">
        <v>163.0</v>
      </c>
      <c r="F364" s="9">
        <v>213.0</v>
      </c>
      <c r="G364" s="9">
        <v>3.0</v>
      </c>
      <c r="H364" s="9" t="s">
        <v>1465</v>
      </c>
      <c r="I364" s="9">
        <v>20.0</v>
      </c>
      <c r="J364" s="9" t="str">
        <f t="array" ref="J364">LET(
    _xlpm.thresholds, XLOOKUP('2. Результаты'!$D364, Sections!$F$27:$F$47, Sections!$G$27:$I$47),
    XLOOKUP('2. Результаты'!$I364, _xlpm.thresholds, Sections!$G$26:$I$26, "Ниже базового", -1)
)</f>
        <v>Средний</v>
      </c>
      <c r="K364" s="9">
        <v>19.0</v>
      </c>
      <c r="L364" s="9" t="str">
        <f t="array" ref="L364">LET(
    _xlpm.thresholds, XLOOKUP('2. Результаты'!$D364, Sections!$P$27:$P$47, Sections!$Q$27:$S$47),
    XLOOKUP('2. Результаты'!$K364, _xlpm.thresholds, Sections!$Q$26:$S$26, "Ниже базового", -1)
)</f>
        <v>Высокий</v>
      </c>
      <c r="M364" s="9">
        <v>16.0</v>
      </c>
      <c r="N364" s="9" t="str">
        <f t="array" ref="N364">LET(
    _xlpm.thresholds, XLOOKUP('2. Результаты'!$D364, Sections!$K$27:$K$47, Sections!$L$27:$N$47),
    XLOOKUP('2. Результаты'!$M364, _xlpm.thresholds, Sections!$L$26:$N$26, "Ниже базового", -1)
)</f>
        <v>Средний</v>
      </c>
      <c r="O364" s="9">
        <v>20.0</v>
      </c>
      <c r="P364" s="9" t="str">
        <f t="array" ref="P364">LET(
    _xlpm.thresholds, XLOOKUP('2. Результаты'!$D364, Sections!$P$3:$P$23, Sections!$Q$3:$S$23),
    XLOOKUP('2. Результаты'!$O364, _xlpm.thresholds, Sections!$Q$2:$S$2, "Ниже базового", -1)
)</f>
        <v>Высокий</v>
      </c>
      <c r="Q364" s="9">
        <v>17.0</v>
      </c>
      <c r="R364" s="9" t="str">
        <f t="array" ref="R364">LET(
    _xlpm.thresholds, XLOOKUP('2. Результаты'!$D364, Sections!$F$3:$F$23, Sections!$G$3:$I$23),
    XLOOKUP('2. Результаты'!$Q364, _xlpm.thresholds, Sections!$G$2:$I$2, "Ниже базового", -1)
)</f>
        <v>Средний</v>
      </c>
      <c r="S364" s="9">
        <v>39.0</v>
      </c>
      <c r="T364" s="9" t="str">
        <f t="array" ref="T364">LET(
    _xlpm.thresholds, XLOOKUP('2. Результаты'!$D364, Sections!$A$3:$A$23, Sections!$B$3:$D$23),
    XLOOKUP('2. Результаты'!$S364, _xlpm.thresholds, Sections!$B$2:$D$2, "Ниже базового", -1)
)</f>
        <v>Средний</v>
      </c>
      <c r="U364" s="9">
        <v>10.0</v>
      </c>
      <c r="V364" s="9" t="str">
        <f t="array" ref="V364">LET(
    _xlpm.thresholds, XLOOKUP('2. Результаты'!$D364, Sections!$A$27:$A$47, Sections!$B$27:$D$47),
    XLOOKUP('2. Результаты'!$U364, _xlpm.thresholds, Sections!$B$26:$D$26, "Ниже базового", -1)
)</f>
        <v>Средний</v>
      </c>
      <c r="W364" s="9">
        <v>22.0</v>
      </c>
      <c r="X364" s="9" t="str">
        <f t="array" ref="X364">LET(
    _xlpm.thresholds, XLOOKUP('2. Результаты'!$D364, Sections!$K$3:$K$23, Sections!$L$3:$N$23),
    XLOOKUP('2. Результаты'!$W364, _xlpm.thresholds, Sections!$L$2:$N$2, "Ниже базового", -1)
)</f>
        <v>Средний</v>
      </c>
    </row>
    <row r="365" ht="15.75" customHeight="1">
      <c r="A365" s="7">
        <v>5.14003673E8</v>
      </c>
      <c r="B365" s="6" t="s">
        <v>572</v>
      </c>
      <c r="C365" s="6" t="s">
        <v>586</v>
      </c>
      <c r="D365" s="9">
        <v>4.0</v>
      </c>
      <c r="E365" s="9">
        <v>123.0</v>
      </c>
      <c r="F365" s="9">
        <v>166.0</v>
      </c>
      <c r="G365" s="9">
        <v>3.0</v>
      </c>
      <c r="H365" s="9" t="s">
        <v>1465</v>
      </c>
      <c r="I365" s="9">
        <v>21.0</v>
      </c>
      <c r="J365" s="9" t="str">
        <f t="array" ref="J365">LET(
    _xlpm.thresholds, XLOOKUP('2. Результаты'!$D365, Sections!$F$27:$F$47, Sections!$G$27:$I$47),
    XLOOKUP('2. Результаты'!$I365, _xlpm.thresholds, Sections!$G$26:$I$26, "Ниже базового", -1)
)</f>
        <v>Средний</v>
      </c>
      <c r="K365" s="9">
        <v>18.0</v>
      </c>
      <c r="L365" s="9" t="str">
        <f t="array" ref="L365">LET(
    _xlpm.thresholds, XLOOKUP('2. Результаты'!$D365, Sections!$P$27:$P$47, Sections!$Q$27:$S$47),
    XLOOKUP('2. Результаты'!$K365, _xlpm.thresholds, Sections!$Q$26:$S$26, "Ниже базового", -1)
)</f>
        <v>Высокий</v>
      </c>
      <c r="M365" s="9">
        <v>11.0</v>
      </c>
      <c r="N365" s="9" t="str">
        <f t="array" ref="N365">LET(
    _xlpm.thresholds, XLOOKUP('2. Результаты'!$D365, Sections!$K$27:$K$47, Sections!$L$27:$N$47),
    XLOOKUP('2. Результаты'!$M365, _xlpm.thresholds, Sections!$L$26:$N$26, "Ниже базового", -1)
)</f>
        <v>Средний</v>
      </c>
      <c r="O365" s="9">
        <v>17.0</v>
      </c>
      <c r="P365" s="9" t="str">
        <f t="array" ref="P365">LET(
    _xlpm.thresholds, XLOOKUP('2. Результаты'!$D365, Sections!$P$3:$P$23, Sections!$Q$3:$S$23),
    XLOOKUP('2. Результаты'!$O365, _xlpm.thresholds, Sections!$Q$2:$S$2, "Ниже базового", -1)
)</f>
        <v>Средний</v>
      </c>
      <c r="Q365" s="9">
        <v>12.0</v>
      </c>
      <c r="R365" s="9" t="str">
        <f t="array" ref="R365">LET(
    _xlpm.thresholds, XLOOKUP('2. Результаты'!$D365, Sections!$F$3:$F$23, Sections!$G$3:$I$23),
    XLOOKUP('2. Результаты'!$Q365, _xlpm.thresholds, Sections!$G$2:$I$2, "Ниже базового", -1)
)</f>
        <v>Базовый</v>
      </c>
      <c r="S365" s="9">
        <v>22.0</v>
      </c>
      <c r="T365" s="9" t="str">
        <f t="array" ref="T365">LET(
    _xlpm.thresholds, XLOOKUP('2. Результаты'!$D365, Sections!$A$3:$A$23, Sections!$B$3:$D$23),
    XLOOKUP('2. Результаты'!$S365, _xlpm.thresholds, Sections!$B$2:$D$2, "Ниже базового", -1)
)</f>
        <v>Средний</v>
      </c>
      <c r="U365" s="9">
        <v>1.0</v>
      </c>
      <c r="V365" s="9" t="str">
        <f t="array" ref="V365">LET(
    _xlpm.thresholds, XLOOKUP('2. Результаты'!$D365, Sections!$A$27:$A$47, Sections!$B$27:$D$47),
    XLOOKUP('2. Результаты'!$U365, _xlpm.thresholds, Sections!$B$26:$D$26, "Ниже базового", -1)
)</f>
        <v>Высокий</v>
      </c>
      <c r="W365" s="9">
        <v>21.0</v>
      </c>
      <c r="X365" s="9" t="str">
        <f t="array" ref="X365">LET(
    _xlpm.thresholds, XLOOKUP('2. Результаты'!$D365, Sections!$K$3:$K$23, Sections!$L$3:$N$23),
    XLOOKUP('2. Результаты'!$W365, _xlpm.thresholds, Sections!$L$2:$N$2, "Ниже базового", -1)
)</f>
        <v>Средний</v>
      </c>
    </row>
    <row r="366" ht="15.75" customHeight="1">
      <c r="A366" s="7">
        <v>5.1400381E8</v>
      </c>
      <c r="B366" s="6" t="s">
        <v>572</v>
      </c>
      <c r="C366" s="6" t="s">
        <v>587</v>
      </c>
      <c r="D366" s="9">
        <v>1.0</v>
      </c>
      <c r="E366" s="9">
        <v>183.0</v>
      </c>
      <c r="F366" s="9">
        <v>213.0</v>
      </c>
      <c r="G366" s="9">
        <v>4.0</v>
      </c>
      <c r="H366" s="9" t="s">
        <v>1466</v>
      </c>
      <c r="I366" s="9">
        <v>27.0</v>
      </c>
      <c r="J366" s="9" t="str">
        <f t="array" ref="J366">LET(
    _xlpm.thresholds, XLOOKUP('2. Результаты'!$D366, Sections!$F$27:$F$47, Sections!$G$27:$I$47),
    XLOOKUP('2. Результаты'!$I366, _xlpm.thresholds, Sections!$G$26:$I$26, "Ниже базового", -1)
)</f>
        <v>Высокий</v>
      </c>
      <c r="K366" s="9">
        <v>17.0</v>
      </c>
      <c r="L366" s="9" t="str">
        <f t="array" ref="L366">LET(
    _xlpm.thresholds, XLOOKUP('2. Результаты'!$D366, Sections!$P$27:$P$47, Sections!$Q$27:$S$47),
    XLOOKUP('2. Результаты'!$K366, _xlpm.thresholds, Sections!$Q$26:$S$26, "Ниже базового", -1)
)</f>
        <v>Высокий</v>
      </c>
      <c r="M366" s="9">
        <v>15.0</v>
      </c>
      <c r="N366" s="9" t="str">
        <f t="array" ref="N366">LET(
    _xlpm.thresholds, XLOOKUP('2. Результаты'!$D366, Sections!$K$27:$K$47, Sections!$L$27:$N$47),
    XLOOKUP('2. Результаты'!$M366, _xlpm.thresholds, Sections!$L$26:$N$26, "Ниже базового", -1)
)</f>
        <v>Средний</v>
      </c>
      <c r="O366" s="9">
        <v>20.0</v>
      </c>
      <c r="P366" s="9" t="str">
        <f t="array" ref="P366">LET(
    _xlpm.thresholds, XLOOKUP('2. Результаты'!$D366, Sections!$P$3:$P$23, Sections!$Q$3:$S$23),
    XLOOKUP('2. Результаты'!$O366, _xlpm.thresholds, Sections!$Q$2:$S$2, "Ниже базового", -1)
)</f>
        <v>Высокий</v>
      </c>
      <c r="Q366" s="9">
        <v>19.0</v>
      </c>
      <c r="R366" s="9" t="str">
        <f t="array" ref="R366">LET(
    _xlpm.thresholds, XLOOKUP('2. Результаты'!$D366, Sections!$F$3:$F$23, Sections!$G$3:$I$23),
    XLOOKUP('2. Результаты'!$Q366, _xlpm.thresholds, Sections!$G$2:$I$2, "Ниже базового", -1)
)</f>
        <v>Средний</v>
      </c>
      <c r="S366" s="9">
        <v>45.0</v>
      </c>
      <c r="T366" s="9" t="str">
        <f t="array" ref="T366">LET(
    _xlpm.thresholds, XLOOKUP('2. Результаты'!$D366, Sections!$A$3:$A$23, Sections!$B$3:$D$23),
    XLOOKUP('2. Результаты'!$S366, _xlpm.thresholds, Sections!$B$2:$D$2, "Ниже базового", -1)
)</f>
        <v>Высокий</v>
      </c>
      <c r="U366" s="9">
        <v>13.0</v>
      </c>
      <c r="V366" s="9" t="str">
        <f t="array" ref="V366">LET(
    _xlpm.thresholds, XLOOKUP('2. Результаты'!$D366, Sections!$A$27:$A$47, Sections!$B$27:$D$47),
    XLOOKUP('2. Результаты'!$U366, _xlpm.thresholds, Sections!$B$26:$D$26, "Ниже базового", -1)
)</f>
        <v>Высокий</v>
      </c>
      <c r="W366" s="9">
        <v>27.0</v>
      </c>
      <c r="X366" s="9" t="str">
        <f t="array" ref="X366">LET(
    _xlpm.thresholds, XLOOKUP('2. Результаты'!$D366, Sections!$K$3:$K$23, Sections!$L$3:$N$23),
    XLOOKUP('2. Результаты'!$W366, _xlpm.thresholds, Sections!$L$2:$N$2, "Ниже базового", -1)
)</f>
        <v>Высокий</v>
      </c>
    </row>
    <row r="367" ht="15.75" customHeight="1">
      <c r="A367" s="7">
        <v>5.14003176E8</v>
      </c>
      <c r="B367" s="6" t="s">
        <v>572</v>
      </c>
      <c r="C367" s="6" t="s">
        <v>588</v>
      </c>
      <c r="D367" s="9">
        <v>4.0</v>
      </c>
      <c r="E367" s="9">
        <v>113.0</v>
      </c>
      <c r="F367" s="9">
        <v>166.0</v>
      </c>
      <c r="G367" s="9">
        <v>3.0</v>
      </c>
      <c r="H367" s="9" t="s">
        <v>1465</v>
      </c>
      <c r="I367" s="9">
        <v>19.0</v>
      </c>
      <c r="J367" s="9" t="str">
        <f t="array" ref="J367">LET(
    _xlpm.thresholds, XLOOKUP('2. Результаты'!$D367, Sections!$F$27:$F$47, Sections!$G$27:$I$47),
    XLOOKUP('2. Результаты'!$I367, _xlpm.thresholds, Sections!$G$26:$I$26, "Ниже базового", -1)
)</f>
        <v>Средний</v>
      </c>
      <c r="K367" s="9">
        <v>15.0</v>
      </c>
      <c r="L367" s="9" t="str">
        <f t="array" ref="L367">LET(
    _xlpm.thresholds, XLOOKUP('2. Результаты'!$D367, Sections!$P$27:$P$47, Sections!$Q$27:$S$47),
    XLOOKUP('2. Результаты'!$K367, _xlpm.thresholds, Sections!$Q$26:$S$26, "Ниже базового", -1)
)</f>
        <v>Средний</v>
      </c>
      <c r="M367" s="9">
        <v>10.0</v>
      </c>
      <c r="N367" s="9" t="str">
        <f t="array" ref="N367">LET(
    _xlpm.thresholds, XLOOKUP('2. Результаты'!$D367, Sections!$K$27:$K$47, Sections!$L$27:$N$47),
    XLOOKUP('2. Результаты'!$M367, _xlpm.thresholds, Sections!$L$26:$N$26, "Ниже базового", -1)
)</f>
        <v>Базовый</v>
      </c>
      <c r="O367" s="9">
        <v>15.0</v>
      </c>
      <c r="P367" s="9" t="str">
        <f t="array" ref="P367">LET(
    _xlpm.thresholds, XLOOKUP('2. Результаты'!$D367, Sections!$P$3:$P$23, Sections!$Q$3:$S$23),
    XLOOKUP('2. Результаты'!$O367, _xlpm.thresholds, Sections!$Q$2:$S$2, "Ниже базового", -1)
)</f>
        <v>Средний</v>
      </c>
      <c r="Q367" s="9">
        <v>13.0</v>
      </c>
      <c r="R367" s="9" t="str">
        <f t="array" ref="R367">LET(
    _xlpm.thresholds, XLOOKUP('2. Результаты'!$D367, Sections!$F$3:$F$23, Sections!$G$3:$I$23),
    XLOOKUP('2. Результаты'!$Q367, _xlpm.thresholds, Sections!$G$2:$I$2, "Ниже базового", -1)
)</f>
        <v>Средний</v>
      </c>
      <c r="S367" s="9">
        <v>21.0</v>
      </c>
      <c r="T367" s="9" t="str">
        <f t="array" ref="T367">LET(
    _xlpm.thresholds, XLOOKUP('2. Результаты'!$D367, Sections!$A$3:$A$23, Sections!$B$3:$D$23),
    XLOOKUP('2. Результаты'!$S367, _xlpm.thresholds, Sections!$B$2:$D$2, "Ниже базового", -1)
)</f>
        <v>Средний</v>
      </c>
      <c r="U367" s="9">
        <v>1.0</v>
      </c>
      <c r="V367" s="9" t="str">
        <f t="array" ref="V367">LET(
    _xlpm.thresholds, XLOOKUP('2. Результаты'!$D367, Sections!$A$27:$A$47, Sections!$B$27:$D$47),
    XLOOKUP('2. Результаты'!$U367, _xlpm.thresholds, Sections!$B$26:$D$26, "Ниже базового", -1)
)</f>
        <v>Высокий</v>
      </c>
      <c r="W367" s="9">
        <v>19.0</v>
      </c>
      <c r="X367" s="9" t="str">
        <f t="array" ref="X367">LET(
    _xlpm.thresholds, XLOOKUP('2. Результаты'!$D367, Sections!$K$3:$K$23, Sections!$L$3:$N$23),
    XLOOKUP('2. Результаты'!$W367, _xlpm.thresholds, Sections!$L$2:$N$2, "Ниже базового", -1)
)</f>
        <v>Средний</v>
      </c>
    </row>
    <row r="368" ht="15.75" customHeight="1">
      <c r="A368" s="7">
        <v>5.1400373E8</v>
      </c>
      <c r="B368" s="6" t="s">
        <v>572</v>
      </c>
      <c r="C368" s="6" t="s">
        <v>589</v>
      </c>
      <c r="D368" s="9">
        <v>4.0</v>
      </c>
      <c r="E368" s="9">
        <v>100.0</v>
      </c>
      <c r="F368" s="9">
        <v>166.0</v>
      </c>
      <c r="G368" s="9">
        <v>2.0</v>
      </c>
      <c r="H368" s="9" t="s">
        <v>1467</v>
      </c>
      <c r="I368" s="9">
        <v>18.0</v>
      </c>
      <c r="J368" s="9" t="str">
        <f t="array" ref="J368">LET(
    _xlpm.thresholds, XLOOKUP('2. Результаты'!$D368, Sections!$F$27:$F$47, Sections!$G$27:$I$47),
    XLOOKUP('2. Результаты'!$I368, _xlpm.thresholds, Sections!$G$26:$I$26, "Ниже базового", -1)
)</f>
        <v>Средний</v>
      </c>
      <c r="K368" s="9">
        <v>13.0</v>
      </c>
      <c r="L368" s="9" t="str">
        <f t="array" ref="L368">LET(
    _xlpm.thresholds, XLOOKUP('2. Результаты'!$D368, Sections!$P$27:$P$47, Sections!$Q$27:$S$47),
    XLOOKUP('2. Результаты'!$K368, _xlpm.thresholds, Sections!$Q$26:$S$26, "Ниже базового", -1)
)</f>
        <v>Средний</v>
      </c>
      <c r="M368" s="9">
        <v>7.0</v>
      </c>
      <c r="N368" s="9" t="str">
        <f t="array" ref="N368">LET(
    _xlpm.thresholds, XLOOKUP('2. Результаты'!$D368, Sections!$K$27:$K$47, Sections!$L$27:$N$47),
    XLOOKUP('2. Результаты'!$M368, _xlpm.thresholds, Sections!$L$26:$N$26, "Ниже базового", -1)
)</f>
        <v>Базовый</v>
      </c>
      <c r="O368" s="9">
        <v>16.0</v>
      </c>
      <c r="P368" s="9" t="str">
        <f t="array" ref="P368">LET(
    _xlpm.thresholds, XLOOKUP('2. Результаты'!$D368, Sections!$P$3:$P$23, Sections!$Q$3:$S$23),
    XLOOKUP('2. Результаты'!$O368, _xlpm.thresholds, Sections!$Q$2:$S$2, "Ниже базового", -1)
)</f>
        <v>Средний</v>
      </c>
      <c r="Q368" s="9">
        <v>12.0</v>
      </c>
      <c r="R368" s="9" t="str">
        <f t="array" ref="R368">LET(
    _xlpm.thresholds, XLOOKUP('2. Результаты'!$D368, Sections!$F$3:$F$23, Sections!$G$3:$I$23),
    XLOOKUP('2. Результаты'!$Q368, _xlpm.thresholds, Sections!$G$2:$I$2, "Ниже базового", -1)
)</f>
        <v>Базовый</v>
      </c>
      <c r="S368" s="9">
        <v>17.0</v>
      </c>
      <c r="T368" s="9" t="str">
        <f t="array" ref="T368">LET(
    _xlpm.thresholds, XLOOKUP('2. Результаты'!$D368, Sections!$A$3:$A$23, Sections!$B$3:$D$23),
    XLOOKUP('2. Результаты'!$S368, _xlpm.thresholds, Sections!$B$2:$D$2, "Ниже базового", -1)
)</f>
        <v>Средний</v>
      </c>
      <c r="U368" s="9">
        <v>0.0</v>
      </c>
      <c r="V368" s="9" t="str">
        <f t="array" ref="V368">LET(
    _xlpm.thresholds, XLOOKUP('2. Результаты'!$D368, Sections!$A$27:$A$47, Sections!$B$27:$D$47),
    XLOOKUP('2. Результаты'!$U368, _xlpm.thresholds, Sections!$B$26:$D$26, "Ниже базового", -1)
)</f>
        <v>Базовый</v>
      </c>
      <c r="W368" s="9">
        <v>17.0</v>
      </c>
      <c r="X368" s="9" t="str">
        <f t="array" ref="X368">LET(
    _xlpm.thresholds, XLOOKUP('2. Результаты'!$D368, Sections!$K$3:$K$23, Sections!$L$3:$N$23),
    XLOOKUP('2. Результаты'!$W368, _xlpm.thresholds, Sections!$L$2:$N$2, "Ниже базового", -1)
)</f>
        <v>Средний</v>
      </c>
    </row>
    <row r="369" ht="15.75" customHeight="1">
      <c r="A369" s="7">
        <v>5.14003017E8</v>
      </c>
      <c r="B369" s="6" t="s">
        <v>572</v>
      </c>
      <c r="C369" s="6" t="s">
        <v>590</v>
      </c>
      <c r="D369" s="9">
        <v>6.0</v>
      </c>
      <c r="E369" s="9">
        <v>132.0</v>
      </c>
      <c r="F369" s="9">
        <v>192.0</v>
      </c>
      <c r="G369" s="9">
        <v>3.0</v>
      </c>
      <c r="H369" s="9" t="s">
        <v>1465</v>
      </c>
      <c r="I369" s="9">
        <v>24.0</v>
      </c>
      <c r="J369" s="9" t="str">
        <f t="array" ref="J369">LET(
    _xlpm.thresholds, XLOOKUP('2. Результаты'!$D369, Sections!$F$27:$F$47, Sections!$G$27:$I$47),
    XLOOKUP('2. Результаты'!$I369, _xlpm.thresholds, Sections!$G$26:$I$26, "Ниже базового", -1)
)</f>
        <v>Средний</v>
      </c>
      <c r="K369" s="9">
        <v>15.0</v>
      </c>
      <c r="L369" s="9" t="str">
        <f t="array" ref="L369">LET(
    _xlpm.thresholds, XLOOKUP('2. Результаты'!$D369, Sections!$P$27:$P$47, Sections!$Q$27:$S$47),
    XLOOKUP('2. Результаты'!$K369, _xlpm.thresholds, Sections!$Q$26:$S$26, "Ниже базового", -1)
)</f>
        <v>Средний</v>
      </c>
      <c r="M369" s="9">
        <v>13.0</v>
      </c>
      <c r="N369" s="9" t="str">
        <f t="array" ref="N369">LET(
    _xlpm.thresholds, XLOOKUP('2. Результаты'!$D369, Sections!$K$27:$K$47, Sections!$L$27:$N$47),
    XLOOKUP('2. Результаты'!$M369, _xlpm.thresholds, Sections!$L$26:$N$26, "Ниже базового", -1)
)</f>
        <v>Средний</v>
      </c>
      <c r="O369" s="9">
        <v>16.0</v>
      </c>
      <c r="P369" s="9" t="str">
        <f t="array" ref="P369">LET(
    _xlpm.thresholds, XLOOKUP('2. Результаты'!$D369, Sections!$P$3:$P$23, Sections!$Q$3:$S$23),
    XLOOKUP('2. Результаты'!$O369, _xlpm.thresholds, Sections!$Q$2:$S$2, "Ниже базового", -1)
)</f>
        <v>Средний</v>
      </c>
      <c r="Q369" s="9">
        <v>15.0</v>
      </c>
      <c r="R369" s="9" t="str">
        <f t="array" ref="R369">LET(
    _xlpm.thresholds, XLOOKUP('2. Результаты'!$D369, Sections!$F$3:$F$23, Sections!$G$3:$I$23),
    XLOOKUP('2. Результаты'!$Q369, _xlpm.thresholds, Sections!$G$2:$I$2, "Ниже базового", -1)
)</f>
        <v>Средний</v>
      </c>
      <c r="S369" s="9">
        <v>20.0</v>
      </c>
      <c r="T369" s="9" t="str">
        <f t="array" ref="T369">LET(
    _xlpm.thresholds, XLOOKUP('2. Результаты'!$D369, Sections!$A$3:$A$23, Sections!$B$3:$D$23),
    XLOOKUP('2. Результаты'!$S369, _xlpm.thresholds, Sections!$B$2:$D$2, "Ниже базового", -1)
)</f>
        <v>Базовый</v>
      </c>
      <c r="U369" s="9">
        <v>10.0</v>
      </c>
      <c r="V369" s="9" t="str">
        <f t="array" ref="V369">LET(
    _xlpm.thresholds, XLOOKUP('2. Результаты'!$D369, Sections!$A$27:$A$47, Sections!$B$27:$D$47),
    XLOOKUP('2. Результаты'!$U369, _xlpm.thresholds, Sections!$B$26:$D$26, "Ниже базового", -1)
)</f>
        <v>Средний</v>
      </c>
      <c r="W369" s="9">
        <v>19.0</v>
      </c>
      <c r="X369" s="9" t="str">
        <f t="array" ref="X369">LET(
    _xlpm.thresholds, XLOOKUP('2. Результаты'!$D369, Sections!$K$3:$K$23, Sections!$L$3:$N$23),
    XLOOKUP('2. Результаты'!$W369, _xlpm.thresholds, Sections!$L$2:$N$2, "Ниже базового", -1)
)</f>
        <v>Средний</v>
      </c>
    </row>
    <row r="370" ht="15.75" customHeight="1">
      <c r="A370" s="7">
        <v>5.14003497E8</v>
      </c>
      <c r="B370" s="6" t="s">
        <v>572</v>
      </c>
      <c r="C370" s="6" t="s">
        <v>591</v>
      </c>
      <c r="D370" s="9">
        <v>6.0</v>
      </c>
      <c r="E370" s="9">
        <v>138.0</v>
      </c>
      <c r="F370" s="9">
        <v>192.0</v>
      </c>
      <c r="G370" s="9">
        <v>3.0</v>
      </c>
      <c r="H370" s="9" t="s">
        <v>1465</v>
      </c>
      <c r="I370" s="9">
        <v>23.0</v>
      </c>
      <c r="J370" s="9" t="str">
        <f t="array" ref="J370">LET(
    _xlpm.thresholds, XLOOKUP('2. Результаты'!$D370, Sections!$F$27:$F$47, Sections!$G$27:$I$47),
    XLOOKUP('2. Результаты'!$I370, _xlpm.thresholds, Sections!$G$26:$I$26, "Ниже базового", -1)
)</f>
        <v>Средний</v>
      </c>
      <c r="K370" s="9">
        <v>17.0</v>
      </c>
      <c r="L370" s="9" t="str">
        <f t="array" ref="L370">LET(
    _xlpm.thresholds, XLOOKUP('2. Результаты'!$D370, Sections!$P$27:$P$47, Sections!$Q$27:$S$47),
    XLOOKUP('2. Результаты'!$K370, _xlpm.thresholds, Sections!$Q$26:$S$26, "Ниже базового", -1)
)</f>
        <v>Высокий</v>
      </c>
      <c r="M370" s="9">
        <v>14.0</v>
      </c>
      <c r="N370" s="9" t="str">
        <f t="array" ref="N370">LET(
    _xlpm.thresholds, XLOOKUP('2. Результаты'!$D370, Sections!$K$27:$K$47, Sections!$L$27:$N$47),
    XLOOKUP('2. Результаты'!$M370, _xlpm.thresholds, Sections!$L$26:$N$26, "Ниже базового", -1)
)</f>
        <v>Средний</v>
      </c>
      <c r="O370" s="9">
        <v>18.0</v>
      </c>
      <c r="P370" s="9" t="str">
        <f t="array" ref="P370">LET(
    _xlpm.thresholds, XLOOKUP('2. Результаты'!$D370, Sections!$P$3:$P$23, Sections!$Q$3:$S$23),
    XLOOKUP('2. Результаты'!$O370, _xlpm.thresholds, Sections!$Q$2:$S$2, "Ниже базового", -1)
)</f>
        <v>Средний</v>
      </c>
      <c r="Q370" s="9">
        <v>14.0</v>
      </c>
      <c r="R370" s="9" t="str">
        <f t="array" ref="R370">LET(
    _xlpm.thresholds, XLOOKUP('2. Результаты'!$D370, Sections!$F$3:$F$23, Sections!$G$3:$I$23),
    XLOOKUP('2. Результаты'!$Q370, _xlpm.thresholds, Sections!$G$2:$I$2, "Ниже базового", -1)
)</f>
        <v>Средний</v>
      </c>
      <c r="S370" s="9">
        <v>24.0</v>
      </c>
      <c r="T370" s="9" t="str">
        <f t="array" ref="T370">LET(
    _xlpm.thresholds, XLOOKUP('2. Результаты'!$D370, Sections!$A$3:$A$23, Sections!$B$3:$D$23),
    XLOOKUP('2. Результаты'!$S370, _xlpm.thresholds, Sections!$B$2:$D$2, "Ниже базового", -1)
)</f>
        <v>Средний</v>
      </c>
      <c r="U370" s="9">
        <v>9.0</v>
      </c>
      <c r="V370" s="9" t="str">
        <f t="array" ref="V370">LET(
    _xlpm.thresholds, XLOOKUP('2. Результаты'!$D370, Sections!$A$27:$A$47, Sections!$B$27:$D$47),
    XLOOKUP('2. Результаты'!$U370, _xlpm.thresholds, Sections!$B$26:$D$26, "Ниже базового", -1)
)</f>
        <v>Средний</v>
      </c>
      <c r="W370" s="9">
        <v>19.0</v>
      </c>
      <c r="X370" s="9" t="str">
        <f t="array" ref="X370">LET(
    _xlpm.thresholds, XLOOKUP('2. Результаты'!$D370, Sections!$K$3:$K$23, Sections!$L$3:$N$23),
    XLOOKUP('2. Результаты'!$W370, _xlpm.thresholds, Sections!$L$2:$N$2, "Ниже базового", -1)
)</f>
        <v>Средний</v>
      </c>
    </row>
    <row r="371" ht="15.75" customHeight="1">
      <c r="A371" s="7">
        <v>5.14003056E8</v>
      </c>
      <c r="B371" s="6" t="s">
        <v>572</v>
      </c>
      <c r="C371" s="6" t="s">
        <v>593</v>
      </c>
      <c r="D371" s="9">
        <v>1.0</v>
      </c>
      <c r="E371" s="9">
        <v>167.0</v>
      </c>
      <c r="F371" s="9">
        <v>213.0</v>
      </c>
      <c r="G371" s="9">
        <v>3.0</v>
      </c>
      <c r="H371" s="9" t="s">
        <v>1465</v>
      </c>
      <c r="I371" s="9">
        <v>27.0</v>
      </c>
      <c r="J371" s="9" t="str">
        <f t="array" ref="J371">LET(
    _xlpm.thresholds, XLOOKUP('2. Результаты'!$D371, Sections!$F$27:$F$47, Sections!$G$27:$I$47),
    XLOOKUP('2. Результаты'!$I371, _xlpm.thresholds, Sections!$G$26:$I$26, "Ниже базового", -1)
)</f>
        <v>Высокий</v>
      </c>
      <c r="K371" s="9">
        <v>17.0</v>
      </c>
      <c r="L371" s="9" t="str">
        <f t="array" ref="L371">LET(
    _xlpm.thresholds, XLOOKUP('2. Результаты'!$D371, Sections!$P$27:$P$47, Sections!$Q$27:$S$47),
    XLOOKUP('2. Результаты'!$K371, _xlpm.thresholds, Sections!$Q$26:$S$26, "Ниже базового", -1)
)</f>
        <v>Высокий</v>
      </c>
      <c r="M371" s="9">
        <v>16.0</v>
      </c>
      <c r="N371" s="9" t="str">
        <f t="array" ref="N371">LET(
    _xlpm.thresholds, XLOOKUP('2. Результаты'!$D371, Sections!$K$27:$K$47, Sections!$L$27:$N$47),
    XLOOKUP('2. Результаты'!$M371, _xlpm.thresholds, Sections!$L$26:$N$26, "Ниже базового", -1)
)</f>
        <v>Средний</v>
      </c>
      <c r="O371" s="9">
        <v>18.0</v>
      </c>
      <c r="P371" s="9" t="str">
        <f t="array" ref="P371">LET(
    _xlpm.thresholds, XLOOKUP('2. Результаты'!$D371, Sections!$P$3:$P$23, Sections!$Q$3:$S$23),
    XLOOKUP('2. Результаты'!$O371, _xlpm.thresholds, Sections!$Q$2:$S$2, "Ниже базового", -1)
)</f>
        <v>Средний</v>
      </c>
      <c r="Q371" s="9">
        <v>17.0</v>
      </c>
      <c r="R371" s="9" t="str">
        <f t="array" ref="R371">LET(
    _xlpm.thresholds, XLOOKUP('2. Результаты'!$D371, Sections!$F$3:$F$23, Sections!$G$3:$I$23),
    XLOOKUP('2. Результаты'!$Q371, _xlpm.thresholds, Sections!$G$2:$I$2, "Ниже базового", -1)
)</f>
        <v>Средний</v>
      </c>
      <c r="S371" s="9">
        <v>37.0</v>
      </c>
      <c r="T371" s="9" t="str">
        <f t="array" ref="T371">LET(
    _xlpm.thresholds, XLOOKUP('2. Результаты'!$D371, Sections!$A$3:$A$23, Sections!$B$3:$D$23),
    XLOOKUP('2. Результаты'!$S371, _xlpm.thresholds, Sections!$B$2:$D$2, "Ниже базового", -1)
)</f>
        <v>Средний</v>
      </c>
      <c r="U371" s="9">
        <v>12.0</v>
      </c>
      <c r="V371" s="9" t="str">
        <f t="array" ref="V371">LET(
    _xlpm.thresholds, XLOOKUP('2. Результаты'!$D371, Sections!$A$27:$A$47, Sections!$B$27:$D$47),
    XLOOKUP('2. Результаты'!$U371, _xlpm.thresholds, Sections!$B$26:$D$26, "Ниже базового", -1)
)</f>
        <v>Высокий</v>
      </c>
      <c r="W371" s="9">
        <v>23.0</v>
      </c>
      <c r="X371" s="9" t="str">
        <f t="array" ref="X371">LET(
    _xlpm.thresholds, XLOOKUP('2. Результаты'!$D371, Sections!$K$3:$K$23, Sections!$L$3:$N$23),
    XLOOKUP('2. Результаты'!$W371, _xlpm.thresholds, Sections!$L$2:$N$2, "Ниже базового", -1)
)</f>
        <v>Средний</v>
      </c>
    </row>
    <row r="372" ht="15.75" customHeight="1">
      <c r="A372" s="7">
        <v>5.14003377E8</v>
      </c>
      <c r="B372" s="6" t="s">
        <v>572</v>
      </c>
      <c r="C372" s="6" t="s">
        <v>592</v>
      </c>
      <c r="D372" s="9">
        <v>1.0</v>
      </c>
      <c r="E372" s="9">
        <v>183.0</v>
      </c>
      <c r="F372" s="9">
        <v>213.0</v>
      </c>
      <c r="G372" s="9">
        <v>4.0</v>
      </c>
      <c r="H372" s="9" t="s">
        <v>1466</v>
      </c>
      <c r="I372" s="9">
        <v>24.0</v>
      </c>
      <c r="J372" s="9" t="str">
        <f t="array" ref="J372">LET(
    _xlpm.thresholds, XLOOKUP('2. Результаты'!$D372, Sections!$F$27:$F$47, Sections!$G$27:$I$47),
    XLOOKUP('2. Результаты'!$I372, _xlpm.thresholds, Sections!$G$26:$I$26, "Ниже базового", -1)
)</f>
        <v>Средний</v>
      </c>
      <c r="K372" s="9">
        <v>19.0</v>
      </c>
      <c r="L372" s="9" t="str">
        <f t="array" ref="L372">LET(
    _xlpm.thresholds, XLOOKUP('2. Результаты'!$D372, Sections!$P$27:$P$47, Sections!$Q$27:$S$47),
    XLOOKUP('2. Результаты'!$K372, _xlpm.thresholds, Sections!$Q$26:$S$26, "Ниже базового", -1)
)</f>
        <v>Высокий</v>
      </c>
      <c r="M372" s="9">
        <v>17.0</v>
      </c>
      <c r="N372" s="9" t="str">
        <f t="array" ref="N372">LET(
    _xlpm.thresholds, XLOOKUP('2. Результаты'!$D372, Sections!$K$27:$K$47, Sections!$L$27:$N$47),
    XLOOKUP('2. Результаты'!$M372, _xlpm.thresholds, Sections!$L$26:$N$26, "Ниже базового", -1)
)</f>
        <v>Высокий</v>
      </c>
      <c r="O372" s="9">
        <v>21.0</v>
      </c>
      <c r="P372" s="9" t="str">
        <f t="array" ref="P372">LET(
    _xlpm.thresholds, XLOOKUP('2. Результаты'!$D372, Sections!$P$3:$P$23, Sections!$Q$3:$S$23),
    XLOOKUP('2. Результаты'!$O372, _xlpm.thresholds, Sections!$Q$2:$S$2, "Ниже базового", -1)
)</f>
        <v>Высокий</v>
      </c>
      <c r="Q372" s="9">
        <v>18.0</v>
      </c>
      <c r="R372" s="9" t="str">
        <f t="array" ref="R372">LET(
    _xlpm.thresholds, XLOOKUP('2. Результаты'!$D372, Sections!$F$3:$F$23, Sections!$G$3:$I$23),
    XLOOKUP('2. Результаты'!$Q372, _xlpm.thresholds, Sections!$G$2:$I$2, "Ниже базового", -1)
)</f>
        <v>Средний</v>
      </c>
      <c r="S372" s="9">
        <v>44.0</v>
      </c>
      <c r="T372" s="9" t="str">
        <f t="array" ref="T372">LET(
    _xlpm.thresholds, XLOOKUP('2. Результаты'!$D372, Sections!$A$3:$A$23, Sections!$B$3:$D$23),
    XLOOKUP('2. Результаты'!$S372, _xlpm.thresholds, Sections!$B$2:$D$2, "Ниже базового", -1)
)</f>
        <v>Высокий</v>
      </c>
      <c r="U372" s="9">
        <v>14.0</v>
      </c>
      <c r="V372" s="9" t="str">
        <f t="array" ref="V372">LET(
    _xlpm.thresholds, XLOOKUP('2. Результаты'!$D372, Sections!$A$27:$A$47, Sections!$B$27:$D$47),
    XLOOKUP('2. Результаты'!$U372, _xlpm.thresholds, Sections!$B$26:$D$26, "Ниже базового", -1)
)</f>
        <v>Высокий</v>
      </c>
      <c r="W372" s="9">
        <v>26.0</v>
      </c>
      <c r="X372" s="9" t="str">
        <f t="array" ref="X372">LET(
    _xlpm.thresholds, XLOOKUP('2. Результаты'!$D372, Sections!$K$3:$K$23, Sections!$L$3:$N$23),
    XLOOKUP('2. Результаты'!$W372, _xlpm.thresholds, Sections!$L$2:$N$2, "Ниже базового", -1)
)</f>
        <v>Высокий</v>
      </c>
    </row>
    <row r="373" ht="15.75" customHeight="1">
      <c r="A373" s="7">
        <v>5.14003264E8</v>
      </c>
      <c r="B373" s="6" t="s">
        <v>572</v>
      </c>
      <c r="C373" s="6" t="s">
        <v>594</v>
      </c>
      <c r="D373" s="9">
        <v>6.0</v>
      </c>
      <c r="E373" s="9">
        <v>140.0</v>
      </c>
      <c r="F373" s="9">
        <v>192.0</v>
      </c>
      <c r="G373" s="9">
        <v>3.0</v>
      </c>
      <c r="H373" s="9" t="s">
        <v>1465</v>
      </c>
      <c r="I373" s="9">
        <v>25.0</v>
      </c>
      <c r="J373" s="9" t="str">
        <f t="array" ref="J373">LET(
    _xlpm.thresholds, XLOOKUP('2. Результаты'!$D373, Sections!$F$27:$F$47, Sections!$G$27:$I$47),
    XLOOKUP('2. Результаты'!$I373, _xlpm.thresholds, Sections!$G$26:$I$26, "Ниже базового", -1)
)</f>
        <v>Средний</v>
      </c>
      <c r="K373" s="9">
        <v>14.0</v>
      </c>
      <c r="L373" s="9" t="str">
        <f t="array" ref="L373">LET(
    _xlpm.thresholds, XLOOKUP('2. Результаты'!$D373, Sections!$P$27:$P$47, Sections!$Q$27:$S$47),
    XLOOKUP('2. Результаты'!$K373, _xlpm.thresholds, Sections!$Q$26:$S$26, "Ниже базового", -1)
)</f>
        <v>Средний</v>
      </c>
      <c r="M373" s="9">
        <v>13.0</v>
      </c>
      <c r="N373" s="9" t="str">
        <f t="array" ref="N373">LET(
    _xlpm.thresholds, XLOOKUP('2. Результаты'!$D373, Sections!$K$27:$K$47, Sections!$L$27:$N$47),
    XLOOKUP('2. Результаты'!$M373, _xlpm.thresholds, Sections!$L$26:$N$26, "Ниже базового", -1)
)</f>
        <v>Средний</v>
      </c>
      <c r="O373" s="9">
        <v>17.0</v>
      </c>
      <c r="P373" s="9" t="str">
        <f t="array" ref="P373">LET(
    _xlpm.thresholds, XLOOKUP('2. Результаты'!$D373, Sections!$P$3:$P$23, Sections!$Q$3:$S$23),
    XLOOKUP('2. Результаты'!$O373, _xlpm.thresholds, Sections!$Q$2:$S$2, "Ниже базового", -1)
)</f>
        <v>Средний</v>
      </c>
      <c r="Q373" s="9">
        <v>15.0</v>
      </c>
      <c r="R373" s="9" t="str">
        <f t="array" ref="R373">LET(
    _xlpm.thresholds, XLOOKUP('2. Результаты'!$D373, Sections!$F$3:$F$23, Sections!$G$3:$I$23),
    XLOOKUP('2. Результаты'!$Q373, _xlpm.thresholds, Sections!$G$2:$I$2, "Ниже базового", -1)
)</f>
        <v>Средний</v>
      </c>
      <c r="S373" s="9">
        <v>26.0</v>
      </c>
      <c r="T373" s="9" t="str">
        <f t="array" ref="T373">LET(
    _xlpm.thresholds, XLOOKUP('2. Результаты'!$D373, Sections!$A$3:$A$23, Sections!$B$3:$D$23),
    XLOOKUP('2. Результаты'!$S373, _xlpm.thresholds, Sections!$B$2:$D$2, "Ниже базового", -1)
)</f>
        <v>Средний</v>
      </c>
      <c r="U373" s="9">
        <v>11.0</v>
      </c>
      <c r="V373" s="9" t="str">
        <f t="array" ref="V373">LET(
    _xlpm.thresholds, XLOOKUP('2. Результаты'!$D373, Sections!$A$27:$A$47, Sections!$B$27:$D$47),
    XLOOKUP('2. Результаты'!$U373, _xlpm.thresholds, Sections!$B$26:$D$26, "Ниже базового", -1)
)</f>
        <v>Средний</v>
      </c>
      <c r="W373" s="9">
        <v>19.0</v>
      </c>
      <c r="X373" s="9" t="str">
        <f t="array" ref="X373">LET(
    _xlpm.thresholds, XLOOKUP('2. Результаты'!$D373, Sections!$K$3:$K$23, Sections!$L$3:$N$23),
    XLOOKUP('2. Результаты'!$W373, _xlpm.thresholds, Sections!$L$2:$N$2, "Ниже базового", -1)
)</f>
        <v>Средний</v>
      </c>
    </row>
    <row r="374" ht="15.75" customHeight="1">
      <c r="A374" s="7">
        <v>5.1490032E8</v>
      </c>
      <c r="B374" s="6" t="s">
        <v>572</v>
      </c>
      <c r="C374" s="6" t="s">
        <v>595</v>
      </c>
      <c r="D374" s="9">
        <v>4.0</v>
      </c>
      <c r="E374" s="9">
        <v>95.0</v>
      </c>
      <c r="F374" s="9">
        <v>166.0</v>
      </c>
      <c r="G374" s="9">
        <v>1.0</v>
      </c>
      <c r="H374" s="9" t="s">
        <v>1468</v>
      </c>
      <c r="I374" s="9">
        <v>18.0</v>
      </c>
      <c r="J374" s="9" t="str">
        <f t="array" ref="J374">LET(
    _xlpm.thresholds, XLOOKUP('2. Результаты'!$D374, Sections!$F$27:$F$47, Sections!$G$27:$I$47),
    XLOOKUP('2. Результаты'!$I374, _xlpm.thresholds, Sections!$G$26:$I$26, "Ниже базового", -1)
)</f>
        <v>Средний</v>
      </c>
      <c r="K374" s="9">
        <v>13.0</v>
      </c>
      <c r="L374" s="9" t="str">
        <f t="array" ref="L374">LET(
    _xlpm.thresholds, XLOOKUP('2. Результаты'!$D374, Sections!$P$27:$P$47, Sections!$Q$27:$S$47),
    XLOOKUP('2. Результаты'!$K374, _xlpm.thresholds, Sections!$Q$26:$S$26, "Ниже базового", -1)
)</f>
        <v>Средний</v>
      </c>
      <c r="M374" s="9">
        <v>12.0</v>
      </c>
      <c r="N374" s="9" t="str">
        <f t="array" ref="N374">LET(
    _xlpm.thresholds, XLOOKUP('2. Результаты'!$D374, Sections!$K$27:$K$47, Sections!$L$27:$N$47),
    XLOOKUP('2. Результаты'!$M374, _xlpm.thresholds, Sections!$L$26:$N$26, "Ниже базового", -1)
)</f>
        <v>Средний</v>
      </c>
      <c r="O374" s="9">
        <v>0.0</v>
      </c>
      <c r="P374" s="9" t="str">
        <f t="array" ref="P374">LET(
    _xlpm.thresholds, XLOOKUP('2. Результаты'!$D374, Sections!$P$3:$P$23, Sections!$Q$3:$S$23),
    XLOOKUP('2. Результаты'!$O374, _xlpm.thresholds, Sections!$Q$2:$S$2, "Ниже базового", -1)
)</f>
        <v>Ниже базового</v>
      </c>
      <c r="Q374" s="9">
        <v>14.0</v>
      </c>
      <c r="R374" s="9" t="str">
        <f t="array" ref="R374">LET(
    _xlpm.thresholds, XLOOKUP('2. Результаты'!$D374, Sections!$F$3:$F$23, Sections!$G$3:$I$23),
    XLOOKUP('2. Результаты'!$Q374, _xlpm.thresholds, Sections!$G$2:$I$2, "Ниже базового", -1)
)</f>
        <v>Средний</v>
      </c>
      <c r="S374" s="9">
        <v>19.0</v>
      </c>
      <c r="T374" s="9" t="str">
        <f t="array" ref="T374">LET(
    _xlpm.thresholds, XLOOKUP('2. Результаты'!$D374, Sections!$A$3:$A$23, Sections!$B$3:$D$23),
    XLOOKUP('2. Результаты'!$S374, _xlpm.thresholds, Sections!$B$2:$D$2, "Ниже базового", -1)
)</f>
        <v>Средний</v>
      </c>
      <c r="U374" s="9">
        <v>0.0</v>
      </c>
      <c r="V374" s="9" t="str">
        <f t="array" ref="V374">LET(
    _xlpm.thresholds, XLOOKUP('2. Результаты'!$D374, Sections!$A$27:$A$47, Sections!$B$27:$D$47),
    XLOOKUP('2. Результаты'!$U374, _xlpm.thresholds, Sections!$B$26:$D$26, "Ниже базового", -1)
)</f>
        <v>Базовый</v>
      </c>
      <c r="W374" s="9">
        <v>19.0</v>
      </c>
      <c r="X374" s="9" t="str">
        <f t="array" ref="X374">LET(
    _xlpm.thresholds, XLOOKUP('2. Результаты'!$D374, Sections!$K$3:$K$23, Sections!$L$3:$N$23),
    XLOOKUP('2. Результаты'!$W374, _xlpm.thresholds, Sections!$L$2:$N$2, "Ниже базового", -1)
)</f>
        <v>Средний</v>
      </c>
    </row>
    <row r="375" ht="15.75" customHeight="1">
      <c r="A375" s="7">
        <v>5.14900338E8</v>
      </c>
      <c r="B375" s="6" t="s">
        <v>572</v>
      </c>
      <c r="C375" s="6" t="s">
        <v>596</v>
      </c>
      <c r="D375" s="9">
        <v>5.0</v>
      </c>
      <c r="E375" s="9">
        <v>137.0</v>
      </c>
      <c r="F375" s="9">
        <v>208.0</v>
      </c>
      <c r="G375" s="9">
        <v>3.0</v>
      </c>
      <c r="H375" s="9" t="s">
        <v>1465</v>
      </c>
      <c r="I375" s="9">
        <v>19.0</v>
      </c>
      <c r="J375" s="9" t="str">
        <f t="array" ref="J375">LET(
    _xlpm.thresholds, XLOOKUP('2. Результаты'!$D375, Sections!$F$27:$F$47, Sections!$G$27:$I$47),
    XLOOKUP('2. Результаты'!$I375, _xlpm.thresholds, Sections!$G$26:$I$26, "Ниже базового", -1)
)</f>
        <v>Средний</v>
      </c>
      <c r="K375" s="9">
        <v>15.0</v>
      </c>
      <c r="L375" s="9" t="str">
        <f t="array" ref="L375">LET(
    _xlpm.thresholds, XLOOKUP('2. Результаты'!$D375, Sections!$P$27:$P$47, Sections!$Q$27:$S$47),
    XLOOKUP('2. Результаты'!$K375, _xlpm.thresholds, Sections!$Q$26:$S$26, "Ниже базового", -1)
)</f>
        <v>Средний</v>
      </c>
      <c r="M375" s="9">
        <v>12.0</v>
      </c>
      <c r="N375" s="9" t="str">
        <f t="array" ref="N375">LET(
    _xlpm.thresholds, XLOOKUP('2. Результаты'!$D375, Sections!$K$27:$K$47, Sections!$L$27:$N$47),
    XLOOKUP('2. Результаты'!$M375, _xlpm.thresholds, Sections!$L$26:$N$26, "Ниже базового", -1)
)</f>
        <v>Базовый</v>
      </c>
      <c r="O375" s="9">
        <v>19.0</v>
      </c>
      <c r="P375" s="9" t="str">
        <f t="array" ref="P375">LET(
    _xlpm.thresholds, XLOOKUP('2. Результаты'!$D375, Sections!$P$3:$P$23, Sections!$Q$3:$S$23),
    XLOOKUP('2. Результаты'!$O375, _xlpm.thresholds, Sections!$Q$2:$S$2, "Ниже базового", -1)
)</f>
        <v>Средний</v>
      </c>
      <c r="Q375" s="9">
        <v>13.0</v>
      </c>
      <c r="R375" s="9" t="str">
        <f t="array" ref="R375">LET(
    _xlpm.thresholds, XLOOKUP('2. Результаты'!$D375, Sections!$F$3:$F$23, Sections!$G$3:$I$23),
    XLOOKUP('2. Результаты'!$Q375, _xlpm.thresholds, Sections!$G$2:$I$2, "Ниже базового", -1)
)</f>
        <v>Средний</v>
      </c>
      <c r="S375" s="9">
        <v>30.0</v>
      </c>
      <c r="T375" s="9" t="str">
        <f t="array" ref="T375">LET(
    _xlpm.thresholds, XLOOKUP('2. Результаты'!$D375, Sections!$A$3:$A$23, Sections!$B$3:$D$23),
    XLOOKUP('2. Результаты'!$S375, _xlpm.thresholds, Sections!$B$2:$D$2, "Ниже базового", -1)
)</f>
        <v>Средний</v>
      </c>
      <c r="U375" s="9">
        <v>11.0</v>
      </c>
      <c r="V375" s="9" t="str">
        <f t="array" ref="V375">LET(
    _xlpm.thresholds, XLOOKUP('2. Результаты'!$D375, Sections!$A$27:$A$47, Sections!$B$27:$D$47),
    XLOOKUP('2. Результаты'!$U375, _xlpm.thresholds, Sections!$B$26:$D$26, "Ниже базового", -1)
)</f>
        <v>Средний</v>
      </c>
      <c r="W375" s="9">
        <v>18.0</v>
      </c>
      <c r="X375" s="9" t="str">
        <f t="array" ref="X375">LET(
    _xlpm.thresholds, XLOOKUP('2. Результаты'!$D375, Sections!$K$3:$K$23, Sections!$L$3:$N$23),
    XLOOKUP('2. Результаты'!$W375, _xlpm.thresholds, Sections!$L$2:$N$2, "Ниже базового", -1)
)</f>
        <v>Средний</v>
      </c>
    </row>
    <row r="376" ht="15.75" customHeight="1">
      <c r="A376" s="7">
        <v>5.14003761E8</v>
      </c>
      <c r="B376" s="6" t="s">
        <v>572</v>
      </c>
      <c r="C376" s="6" t="s">
        <v>597</v>
      </c>
      <c r="D376" s="9">
        <v>6.0</v>
      </c>
      <c r="E376" s="9">
        <v>135.0</v>
      </c>
      <c r="F376" s="9">
        <v>192.0</v>
      </c>
      <c r="G376" s="9">
        <v>3.0</v>
      </c>
      <c r="H376" s="9" t="s">
        <v>1465</v>
      </c>
      <c r="I376" s="9">
        <v>24.0</v>
      </c>
      <c r="J376" s="9" t="str">
        <f t="array" ref="J376">LET(
    _xlpm.thresholds, XLOOKUP('2. Результаты'!$D376, Sections!$F$27:$F$47, Sections!$G$27:$I$47),
    XLOOKUP('2. Результаты'!$I376, _xlpm.thresholds, Sections!$G$26:$I$26, "Ниже базового", -1)
)</f>
        <v>Средний</v>
      </c>
      <c r="K376" s="9">
        <v>13.0</v>
      </c>
      <c r="L376" s="9" t="str">
        <f t="array" ref="L376">LET(
    _xlpm.thresholds, XLOOKUP('2. Результаты'!$D376, Sections!$P$27:$P$47, Sections!$Q$27:$S$47),
    XLOOKUP('2. Результаты'!$K376, _xlpm.thresholds, Sections!$Q$26:$S$26, "Ниже базового", -1)
)</f>
        <v>Средний</v>
      </c>
      <c r="M376" s="9">
        <v>15.0</v>
      </c>
      <c r="N376" s="9" t="str">
        <f t="array" ref="N376">LET(
    _xlpm.thresholds, XLOOKUP('2. Результаты'!$D376, Sections!$K$27:$K$47, Sections!$L$27:$N$47),
    XLOOKUP('2. Результаты'!$M376, _xlpm.thresholds, Sections!$L$26:$N$26, "Ниже базового", -1)
)</f>
        <v>Средний</v>
      </c>
      <c r="O376" s="9">
        <v>15.0</v>
      </c>
      <c r="P376" s="9" t="str">
        <f t="array" ref="P376">LET(
    _xlpm.thresholds, XLOOKUP('2. Результаты'!$D376, Sections!$P$3:$P$23, Sections!$Q$3:$S$23),
    XLOOKUP('2. Результаты'!$O376, _xlpm.thresholds, Sections!$Q$2:$S$2, "Ниже базового", -1)
)</f>
        <v>Базовый</v>
      </c>
      <c r="Q376" s="9">
        <v>14.0</v>
      </c>
      <c r="R376" s="9" t="str">
        <f t="array" ref="R376">LET(
    _xlpm.thresholds, XLOOKUP('2. Результаты'!$D376, Sections!$F$3:$F$23, Sections!$G$3:$I$23),
    XLOOKUP('2. Результаты'!$Q376, _xlpm.thresholds, Sections!$G$2:$I$2, "Ниже базового", -1)
)</f>
        <v>Средний</v>
      </c>
      <c r="S376" s="9">
        <v>23.0</v>
      </c>
      <c r="T376" s="9" t="str">
        <f t="array" ref="T376">LET(
    _xlpm.thresholds, XLOOKUP('2. Результаты'!$D376, Sections!$A$3:$A$23, Sections!$B$3:$D$23),
    XLOOKUP('2. Результаты'!$S376, _xlpm.thresholds, Sections!$B$2:$D$2, "Ниже базового", -1)
)</f>
        <v>Средний</v>
      </c>
      <c r="U376" s="9">
        <v>11.0</v>
      </c>
      <c r="V376" s="9" t="str">
        <f t="array" ref="V376">LET(
    _xlpm.thresholds, XLOOKUP('2. Результаты'!$D376, Sections!$A$27:$A$47, Sections!$B$27:$D$47),
    XLOOKUP('2. Результаты'!$U376, _xlpm.thresholds, Sections!$B$26:$D$26, "Ниже базового", -1)
)</f>
        <v>Средний</v>
      </c>
      <c r="W376" s="9">
        <v>20.0</v>
      </c>
      <c r="X376" s="9" t="str">
        <f t="array" ref="X376">LET(
    _xlpm.thresholds, XLOOKUP('2. Результаты'!$D376, Sections!$K$3:$K$23, Sections!$L$3:$N$23),
    XLOOKUP('2. Результаты'!$W376, _xlpm.thresholds, Sections!$L$2:$N$2, "Ниже базового", -1)
)</f>
        <v>Средний</v>
      </c>
    </row>
    <row r="377" ht="15.75" customHeight="1">
      <c r="A377" s="7">
        <v>5.1400368E8</v>
      </c>
      <c r="B377" s="6" t="s">
        <v>572</v>
      </c>
      <c r="C377" s="6" t="s">
        <v>598</v>
      </c>
      <c r="D377" s="9">
        <v>1.0</v>
      </c>
      <c r="E377" s="9">
        <v>178.0</v>
      </c>
      <c r="F377" s="9">
        <v>213.0</v>
      </c>
      <c r="G377" s="9">
        <v>4.0</v>
      </c>
      <c r="H377" s="9" t="s">
        <v>1466</v>
      </c>
      <c r="I377" s="9">
        <v>25.0</v>
      </c>
      <c r="J377" s="9" t="str">
        <f t="array" ref="J377">LET(
    _xlpm.thresholds, XLOOKUP('2. Результаты'!$D377, Sections!$F$27:$F$47, Sections!$G$27:$I$47),
    XLOOKUP('2. Результаты'!$I377, _xlpm.thresholds, Sections!$G$26:$I$26, "Ниже базового", -1)
)</f>
        <v>Средний</v>
      </c>
      <c r="K377" s="9">
        <v>18.0</v>
      </c>
      <c r="L377" s="9" t="str">
        <f t="array" ref="L377">LET(
    _xlpm.thresholds, XLOOKUP('2. Результаты'!$D377, Sections!$P$27:$P$47, Sections!$Q$27:$S$47),
    XLOOKUP('2. Результаты'!$K377, _xlpm.thresholds, Sections!$Q$26:$S$26, "Ниже базового", -1)
)</f>
        <v>Высокий</v>
      </c>
      <c r="M377" s="9">
        <v>17.0</v>
      </c>
      <c r="N377" s="9" t="str">
        <f t="array" ref="N377">LET(
    _xlpm.thresholds, XLOOKUP('2. Результаты'!$D377, Sections!$K$27:$K$47, Sections!$L$27:$N$47),
    XLOOKUP('2. Результаты'!$M377, _xlpm.thresholds, Sections!$L$26:$N$26, "Ниже базового", -1)
)</f>
        <v>Высокий</v>
      </c>
      <c r="O377" s="9">
        <v>18.0</v>
      </c>
      <c r="P377" s="9" t="str">
        <f t="array" ref="P377">LET(
    _xlpm.thresholds, XLOOKUP('2. Результаты'!$D377, Sections!$P$3:$P$23, Sections!$Q$3:$S$23),
    XLOOKUP('2. Результаты'!$O377, _xlpm.thresholds, Sections!$Q$2:$S$2, "Ниже базового", -1)
)</f>
        <v>Средний</v>
      </c>
      <c r="Q377" s="9">
        <v>15.0</v>
      </c>
      <c r="R377" s="9" t="str">
        <f t="array" ref="R377">LET(
    _xlpm.thresholds, XLOOKUP('2. Результаты'!$D377, Sections!$F$3:$F$23, Sections!$G$3:$I$23),
    XLOOKUP('2. Результаты'!$Q377, _xlpm.thresholds, Sections!$G$2:$I$2, "Ниже базового", -1)
)</f>
        <v>Средний</v>
      </c>
      <c r="S377" s="9">
        <v>43.0</v>
      </c>
      <c r="T377" s="9" t="str">
        <f t="array" ref="T377">LET(
    _xlpm.thresholds, XLOOKUP('2. Результаты'!$D377, Sections!$A$3:$A$23, Sections!$B$3:$D$23),
    XLOOKUP('2. Результаты'!$S377, _xlpm.thresholds, Sections!$B$2:$D$2, "Ниже базового", -1)
)</f>
        <v>Высокий</v>
      </c>
      <c r="U377" s="9">
        <v>13.0</v>
      </c>
      <c r="V377" s="9" t="str">
        <f t="array" ref="V377">LET(
    _xlpm.thresholds, XLOOKUP('2. Результаты'!$D377, Sections!$A$27:$A$47, Sections!$B$27:$D$47),
    XLOOKUP('2. Результаты'!$U377, _xlpm.thresholds, Sections!$B$26:$D$26, "Ниже базового", -1)
)</f>
        <v>Высокий</v>
      </c>
      <c r="W377" s="9">
        <v>29.0</v>
      </c>
      <c r="X377" s="9" t="str">
        <f t="array" ref="X377">LET(
    _xlpm.thresholds, XLOOKUP('2. Результаты'!$D377, Sections!$K$3:$K$23, Sections!$L$3:$N$23),
    XLOOKUP('2. Результаты'!$W377, _xlpm.thresholds, Sections!$L$2:$N$2, "Ниже базового", -1)
)</f>
        <v>Высокий</v>
      </c>
    </row>
    <row r="378" ht="15.75" customHeight="1">
      <c r="A378" s="7">
        <v>5.14003708E8</v>
      </c>
      <c r="B378" s="6" t="s">
        <v>572</v>
      </c>
      <c r="C378" s="6" t="s">
        <v>599</v>
      </c>
      <c r="D378" s="9">
        <v>6.0</v>
      </c>
      <c r="E378" s="9">
        <v>135.0</v>
      </c>
      <c r="F378" s="9">
        <v>192.0</v>
      </c>
      <c r="G378" s="9">
        <v>3.0</v>
      </c>
      <c r="H378" s="9" t="s">
        <v>1465</v>
      </c>
      <c r="I378" s="9">
        <v>17.0</v>
      </c>
      <c r="J378" s="9" t="str">
        <f t="array" ref="J378">LET(
    _xlpm.thresholds, XLOOKUP('2. Результаты'!$D378, Sections!$F$27:$F$47, Sections!$G$27:$I$47),
    XLOOKUP('2. Результаты'!$I378, _xlpm.thresholds, Sections!$G$26:$I$26, "Ниже базового", -1)
)</f>
        <v>Средний</v>
      </c>
      <c r="K378" s="9">
        <v>14.0</v>
      </c>
      <c r="L378" s="9" t="str">
        <f t="array" ref="L378">LET(
    _xlpm.thresholds, XLOOKUP('2. Результаты'!$D378, Sections!$P$27:$P$47, Sections!$Q$27:$S$47),
    XLOOKUP('2. Результаты'!$K378, _xlpm.thresholds, Sections!$Q$26:$S$26, "Ниже базового", -1)
)</f>
        <v>Средний</v>
      </c>
      <c r="M378" s="9">
        <v>13.0</v>
      </c>
      <c r="N378" s="9" t="str">
        <f t="array" ref="N378">LET(
    _xlpm.thresholds, XLOOKUP('2. Результаты'!$D378, Sections!$K$27:$K$47, Sections!$L$27:$N$47),
    XLOOKUP('2. Результаты'!$M378, _xlpm.thresholds, Sections!$L$26:$N$26, "Ниже базового", -1)
)</f>
        <v>Средний</v>
      </c>
      <c r="O378" s="9">
        <v>18.0</v>
      </c>
      <c r="P378" s="9" t="str">
        <f t="array" ref="P378">LET(
    _xlpm.thresholds, XLOOKUP('2. Результаты'!$D378, Sections!$P$3:$P$23, Sections!$Q$3:$S$23),
    XLOOKUP('2. Результаты'!$O378, _xlpm.thresholds, Sections!$Q$2:$S$2, "Ниже базового", -1)
)</f>
        <v>Средний</v>
      </c>
      <c r="Q378" s="9">
        <v>15.0</v>
      </c>
      <c r="R378" s="9" t="str">
        <f t="array" ref="R378">LET(
    _xlpm.thresholds, XLOOKUP('2. Результаты'!$D378, Sections!$F$3:$F$23, Sections!$G$3:$I$23),
    XLOOKUP('2. Результаты'!$Q378, _xlpm.thresholds, Sections!$G$2:$I$2, "Ниже базового", -1)
)</f>
        <v>Средний</v>
      </c>
      <c r="S378" s="9">
        <v>27.0</v>
      </c>
      <c r="T378" s="9" t="str">
        <f t="array" ref="T378">LET(
    _xlpm.thresholds, XLOOKUP('2. Результаты'!$D378, Sections!$A$3:$A$23, Sections!$B$3:$D$23),
    XLOOKUP('2. Результаты'!$S378, _xlpm.thresholds, Sections!$B$2:$D$2, "Ниже базового", -1)
)</f>
        <v>Средний</v>
      </c>
      <c r="U378" s="9">
        <v>11.0</v>
      </c>
      <c r="V378" s="9" t="str">
        <f t="array" ref="V378">LET(
    _xlpm.thresholds, XLOOKUP('2. Результаты'!$D378, Sections!$A$27:$A$47, Sections!$B$27:$D$47),
    XLOOKUP('2. Результаты'!$U378, _xlpm.thresholds, Sections!$B$26:$D$26, "Ниже базового", -1)
)</f>
        <v>Средний</v>
      </c>
      <c r="W378" s="9">
        <v>20.0</v>
      </c>
      <c r="X378" s="9" t="str">
        <f t="array" ref="X378">LET(
    _xlpm.thresholds, XLOOKUP('2. Результаты'!$D378, Sections!$K$3:$K$23, Sections!$L$3:$N$23),
    XLOOKUP('2. Результаты'!$W378, _xlpm.thresholds, Sections!$L$2:$N$2, "Ниже базового", -1)
)</f>
        <v>Средний</v>
      </c>
    </row>
    <row r="379" ht="15.75" customHeight="1">
      <c r="A379" s="7">
        <v>5.14003169E8</v>
      </c>
      <c r="B379" s="6" t="s">
        <v>572</v>
      </c>
      <c r="C379" s="6" t="s">
        <v>600</v>
      </c>
      <c r="D379" s="9">
        <v>6.0</v>
      </c>
      <c r="E379" s="9">
        <v>135.0</v>
      </c>
      <c r="F379" s="9">
        <v>192.0</v>
      </c>
      <c r="G379" s="9">
        <v>3.0</v>
      </c>
      <c r="H379" s="9" t="s">
        <v>1465</v>
      </c>
      <c r="I379" s="9">
        <v>17.0</v>
      </c>
      <c r="J379" s="9" t="str">
        <f t="array" ref="J379">LET(
    _xlpm.thresholds, XLOOKUP('2. Результаты'!$D379, Sections!$F$27:$F$47, Sections!$G$27:$I$47),
    XLOOKUP('2. Результаты'!$I379, _xlpm.thresholds, Sections!$G$26:$I$26, "Ниже базового", -1)
)</f>
        <v>Средний</v>
      </c>
      <c r="K379" s="9">
        <v>16.0</v>
      </c>
      <c r="L379" s="9" t="str">
        <f t="array" ref="L379">LET(
    _xlpm.thresholds, XLOOKUP('2. Результаты'!$D379, Sections!$P$27:$P$47, Sections!$Q$27:$S$47),
    XLOOKUP('2. Результаты'!$K379, _xlpm.thresholds, Sections!$Q$26:$S$26, "Ниже базового", -1)
)</f>
        <v>Высокий</v>
      </c>
      <c r="M379" s="9">
        <v>13.0</v>
      </c>
      <c r="N379" s="9" t="str">
        <f t="array" ref="N379">LET(
    _xlpm.thresholds, XLOOKUP('2. Результаты'!$D379, Sections!$K$27:$K$47, Sections!$L$27:$N$47),
    XLOOKUP('2. Результаты'!$M379, _xlpm.thresholds, Sections!$L$26:$N$26, "Ниже базового", -1)
)</f>
        <v>Средний</v>
      </c>
      <c r="O379" s="9">
        <v>17.0</v>
      </c>
      <c r="P379" s="9" t="str">
        <f t="array" ref="P379">LET(
    _xlpm.thresholds, XLOOKUP('2. Результаты'!$D379, Sections!$P$3:$P$23, Sections!$Q$3:$S$23),
    XLOOKUP('2. Результаты'!$O379, _xlpm.thresholds, Sections!$Q$2:$S$2, "Ниже базового", -1)
)</f>
        <v>Средний</v>
      </c>
      <c r="Q379" s="9">
        <v>15.0</v>
      </c>
      <c r="R379" s="9" t="str">
        <f t="array" ref="R379">LET(
    _xlpm.thresholds, XLOOKUP('2. Результаты'!$D379, Sections!$F$3:$F$23, Sections!$G$3:$I$23),
    XLOOKUP('2. Результаты'!$Q379, _xlpm.thresholds, Sections!$G$2:$I$2, "Ниже базового", -1)
)</f>
        <v>Средний</v>
      </c>
      <c r="S379" s="9">
        <v>26.0</v>
      </c>
      <c r="T379" s="9" t="str">
        <f t="array" ref="T379">LET(
    _xlpm.thresholds, XLOOKUP('2. Результаты'!$D379, Sections!$A$3:$A$23, Sections!$B$3:$D$23),
    XLOOKUP('2. Результаты'!$S379, _xlpm.thresholds, Sections!$B$2:$D$2, "Ниже базового", -1)
)</f>
        <v>Средний</v>
      </c>
      <c r="U379" s="9">
        <v>10.0</v>
      </c>
      <c r="V379" s="9" t="str">
        <f t="array" ref="V379">LET(
    _xlpm.thresholds, XLOOKUP('2. Результаты'!$D379, Sections!$A$27:$A$47, Sections!$B$27:$D$47),
    XLOOKUP('2. Результаты'!$U379, _xlpm.thresholds, Sections!$B$26:$D$26, "Ниже базового", -1)
)</f>
        <v>Средний</v>
      </c>
      <c r="W379" s="9">
        <v>21.0</v>
      </c>
      <c r="X379" s="9" t="str">
        <f t="array" ref="X379">LET(
    _xlpm.thresholds, XLOOKUP('2. Результаты'!$D379, Sections!$K$3:$K$23, Sections!$L$3:$N$23),
    XLOOKUP('2. Результаты'!$W379, _xlpm.thresholds, Sections!$L$2:$N$2, "Ниже базового", -1)
)</f>
        <v>Средний</v>
      </c>
    </row>
    <row r="380" ht="15.75" customHeight="1">
      <c r="A380" s="7">
        <v>5.14003105E8</v>
      </c>
      <c r="B380" s="6" t="s">
        <v>572</v>
      </c>
      <c r="C380" s="6" t="s">
        <v>601</v>
      </c>
      <c r="D380" s="9">
        <v>6.0</v>
      </c>
      <c r="E380" s="9">
        <v>125.0</v>
      </c>
      <c r="F380" s="9">
        <v>192.0</v>
      </c>
      <c r="G380" s="9">
        <v>3.0</v>
      </c>
      <c r="H380" s="9" t="s">
        <v>1465</v>
      </c>
      <c r="I380" s="9">
        <v>23.0</v>
      </c>
      <c r="J380" s="9" t="str">
        <f t="array" ref="J380">LET(
    _xlpm.thresholds, XLOOKUP('2. Результаты'!$D380, Sections!$F$27:$F$47, Sections!$G$27:$I$47),
    XLOOKUP('2. Результаты'!$I380, _xlpm.thresholds, Sections!$G$26:$I$26, "Ниже базового", -1)
)</f>
        <v>Средний</v>
      </c>
      <c r="K380" s="9">
        <v>13.0</v>
      </c>
      <c r="L380" s="9" t="str">
        <f t="array" ref="L380">LET(
    _xlpm.thresholds, XLOOKUP('2. Результаты'!$D380, Sections!$P$27:$P$47, Sections!$Q$27:$S$47),
    XLOOKUP('2. Результаты'!$K380, _xlpm.thresholds, Sections!$Q$26:$S$26, "Ниже базового", -1)
)</f>
        <v>Средний</v>
      </c>
      <c r="M380" s="9">
        <v>9.0</v>
      </c>
      <c r="N380" s="9" t="str">
        <f t="array" ref="N380">LET(
    _xlpm.thresholds, XLOOKUP('2. Результаты'!$D380, Sections!$K$27:$K$47, Sections!$L$27:$N$47),
    XLOOKUP('2. Результаты'!$M380, _xlpm.thresholds, Sections!$L$26:$N$26, "Ниже базового", -1)
)</f>
        <v>Базовый</v>
      </c>
      <c r="O380" s="9">
        <v>15.0</v>
      </c>
      <c r="P380" s="9" t="str">
        <f t="array" ref="P380">LET(
    _xlpm.thresholds, XLOOKUP('2. Результаты'!$D380, Sections!$P$3:$P$23, Sections!$Q$3:$S$23),
    XLOOKUP('2. Результаты'!$O380, _xlpm.thresholds, Sections!$Q$2:$S$2, "Ниже базового", -1)
)</f>
        <v>Базовый</v>
      </c>
      <c r="Q380" s="9">
        <v>16.0</v>
      </c>
      <c r="R380" s="9" t="str">
        <f t="array" ref="R380">LET(
    _xlpm.thresholds, XLOOKUP('2. Результаты'!$D380, Sections!$F$3:$F$23, Sections!$G$3:$I$23),
    XLOOKUP('2. Результаты'!$Q380, _xlpm.thresholds, Sections!$G$2:$I$2, "Ниже базового", -1)
)</f>
        <v>Средний</v>
      </c>
      <c r="S380" s="9">
        <v>22.0</v>
      </c>
      <c r="T380" s="9" t="str">
        <f t="array" ref="T380">LET(
    _xlpm.thresholds, XLOOKUP('2. Результаты'!$D380, Sections!$A$3:$A$23, Sections!$B$3:$D$23),
    XLOOKUP('2. Результаты'!$S380, _xlpm.thresholds, Sections!$B$2:$D$2, "Ниже базового", -1)
)</f>
        <v>Базовый</v>
      </c>
      <c r="U380" s="9">
        <v>9.0</v>
      </c>
      <c r="V380" s="9" t="str">
        <f t="array" ref="V380">LET(
    _xlpm.thresholds, XLOOKUP('2. Результаты'!$D380, Sections!$A$27:$A$47, Sections!$B$27:$D$47),
    XLOOKUP('2. Результаты'!$U380, _xlpm.thresholds, Sections!$B$26:$D$26, "Ниже базового", -1)
)</f>
        <v>Средний</v>
      </c>
      <c r="W380" s="9">
        <v>18.0</v>
      </c>
      <c r="X380" s="9" t="str">
        <f t="array" ref="X380">LET(
    _xlpm.thresholds, XLOOKUP('2. Результаты'!$D380, Sections!$K$3:$K$23, Sections!$L$3:$N$23),
    XLOOKUP('2. Результаты'!$W380, _xlpm.thresholds, Sections!$L$2:$N$2, "Ниже базового", -1)
)</f>
        <v>Средний</v>
      </c>
    </row>
    <row r="381" ht="15.75" customHeight="1">
      <c r="A381" s="7">
        <v>5.14003183E8</v>
      </c>
      <c r="B381" s="6" t="s">
        <v>572</v>
      </c>
      <c r="C381" s="6" t="s">
        <v>602</v>
      </c>
      <c r="D381" s="9">
        <v>1.0</v>
      </c>
      <c r="E381" s="9">
        <v>158.0</v>
      </c>
      <c r="F381" s="9">
        <v>213.0</v>
      </c>
      <c r="G381" s="9">
        <v>3.0</v>
      </c>
      <c r="H381" s="9" t="s">
        <v>1465</v>
      </c>
      <c r="I381" s="9">
        <v>22.0</v>
      </c>
      <c r="J381" s="9" t="str">
        <f t="array" ref="J381">LET(
    _xlpm.thresholds, XLOOKUP('2. Результаты'!$D381, Sections!$F$27:$F$47, Sections!$G$27:$I$47),
    XLOOKUP('2. Результаты'!$I381, _xlpm.thresholds, Sections!$G$26:$I$26, "Ниже базового", -1)
)</f>
        <v>Средний</v>
      </c>
      <c r="K381" s="9">
        <v>16.0</v>
      </c>
      <c r="L381" s="9" t="str">
        <f t="array" ref="L381">LET(
    _xlpm.thresholds, XLOOKUP('2. Результаты'!$D381, Sections!$P$27:$P$47, Sections!$Q$27:$S$47),
    XLOOKUP('2. Результаты'!$K381, _xlpm.thresholds, Sections!$Q$26:$S$26, "Ниже базового", -1)
)</f>
        <v>Высокий</v>
      </c>
      <c r="M381" s="9">
        <v>16.0</v>
      </c>
      <c r="N381" s="9" t="str">
        <f t="array" ref="N381">LET(
    _xlpm.thresholds, XLOOKUP('2. Результаты'!$D381, Sections!$K$27:$K$47, Sections!$L$27:$N$47),
    XLOOKUP('2. Результаты'!$M381, _xlpm.thresholds, Sections!$L$26:$N$26, "Ниже базового", -1)
)</f>
        <v>Средний</v>
      </c>
      <c r="O381" s="9">
        <v>18.0</v>
      </c>
      <c r="P381" s="9" t="str">
        <f t="array" ref="P381">LET(
    _xlpm.thresholds, XLOOKUP('2. Результаты'!$D381, Sections!$P$3:$P$23, Sections!$Q$3:$S$23),
    XLOOKUP('2. Результаты'!$O381, _xlpm.thresholds, Sections!$Q$2:$S$2, "Ниже базового", -1)
)</f>
        <v>Средний</v>
      </c>
      <c r="Q381" s="9">
        <v>18.0</v>
      </c>
      <c r="R381" s="9" t="str">
        <f t="array" ref="R381">LET(
    _xlpm.thresholds, XLOOKUP('2. Результаты'!$D381, Sections!$F$3:$F$23, Sections!$G$3:$I$23),
    XLOOKUP('2. Результаты'!$Q381, _xlpm.thresholds, Sections!$G$2:$I$2, "Ниже базового", -1)
)</f>
        <v>Средний</v>
      </c>
      <c r="S381" s="9">
        <v>35.0</v>
      </c>
      <c r="T381" s="9" t="str">
        <f t="array" ref="T381">LET(
    _xlpm.thresholds, XLOOKUP('2. Результаты'!$D381, Sections!$A$3:$A$23, Sections!$B$3:$D$23),
    XLOOKUP('2. Результаты'!$S381, _xlpm.thresholds, Sections!$B$2:$D$2, "Ниже базового", -1)
)</f>
        <v>Средний</v>
      </c>
      <c r="U381" s="9">
        <v>10.0</v>
      </c>
      <c r="V381" s="9" t="str">
        <f t="array" ref="V381">LET(
    _xlpm.thresholds, XLOOKUP('2. Результаты'!$D381, Sections!$A$27:$A$47, Sections!$B$27:$D$47),
    XLOOKUP('2. Результаты'!$U381, _xlpm.thresholds, Sections!$B$26:$D$26, "Ниже базового", -1)
)</f>
        <v>Средний</v>
      </c>
      <c r="W381" s="9">
        <v>23.0</v>
      </c>
      <c r="X381" s="9" t="str">
        <f t="array" ref="X381">LET(
    _xlpm.thresholds, XLOOKUP('2. Результаты'!$D381, Sections!$K$3:$K$23, Sections!$L$3:$N$23),
    XLOOKUP('2. Результаты'!$W381, _xlpm.thresholds, Sections!$L$2:$N$2, "Ниже базового", -1)
)</f>
        <v>Средний</v>
      </c>
    </row>
    <row r="382" ht="15.75" customHeight="1">
      <c r="A382" s="7">
        <v>5.1400307E8</v>
      </c>
      <c r="B382" s="6" t="s">
        <v>572</v>
      </c>
      <c r="C382" s="6" t="s">
        <v>603</v>
      </c>
      <c r="D382" s="9">
        <v>11.0</v>
      </c>
      <c r="E382" s="9">
        <v>165.0</v>
      </c>
      <c r="F382" s="9">
        <v>210.0</v>
      </c>
      <c r="G382" s="9">
        <v>3.0</v>
      </c>
      <c r="H382" s="9" t="s">
        <v>1465</v>
      </c>
      <c r="I382" s="9">
        <v>27.0</v>
      </c>
      <c r="J382" s="9" t="str">
        <f t="array" ref="J382">LET(
    _xlpm.thresholds, XLOOKUP('2. Результаты'!$D382, Sections!$F$27:$F$47, Sections!$G$27:$I$47),
    XLOOKUP('2. Результаты'!$I382, _xlpm.thresholds, Sections!$G$26:$I$26, "Ниже базового", -1)
)</f>
        <v>Высокий</v>
      </c>
      <c r="K382" s="9">
        <v>19.0</v>
      </c>
      <c r="L382" s="9" t="str">
        <f t="array" ref="L382">LET(
    _xlpm.thresholds, XLOOKUP('2. Результаты'!$D382, Sections!$P$27:$P$47, Sections!$Q$27:$S$47),
    XLOOKUP('2. Результаты'!$K382, _xlpm.thresholds, Sections!$Q$26:$S$26, "Ниже базового", -1)
)</f>
        <v>Высокий</v>
      </c>
      <c r="M382" s="9">
        <v>12.0</v>
      </c>
      <c r="N382" s="9" t="str">
        <f t="array" ref="N382">LET(
    _xlpm.thresholds, XLOOKUP('2. Результаты'!$D382, Sections!$K$27:$K$47, Sections!$L$27:$N$47),
    XLOOKUP('2. Результаты'!$M382, _xlpm.thresholds, Sections!$L$26:$N$26, "Ниже базового", -1)
)</f>
        <v>Базовый</v>
      </c>
      <c r="O382" s="9">
        <v>17.0</v>
      </c>
      <c r="P382" s="9" t="str">
        <f t="array" ref="P382">LET(
    _xlpm.thresholds, XLOOKUP('2. Результаты'!$D382, Sections!$P$3:$P$23, Sections!$Q$3:$S$23),
    XLOOKUP('2. Результаты'!$O382, _xlpm.thresholds, Sections!$Q$2:$S$2, "Ниже базового", -1)
)</f>
        <v>Средний</v>
      </c>
      <c r="Q382" s="9">
        <v>17.0</v>
      </c>
      <c r="R382" s="9" t="str">
        <f t="array" ref="R382">LET(
    _xlpm.thresholds, XLOOKUP('2. Результаты'!$D382, Sections!$F$3:$F$23, Sections!$G$3:$I$23),
    XLOOKUP('2. Результаты'!$Q382, _xlpm.thresholds, Sections!$G$2:$I$2, "Ниже базового", -1)
)</f>
        <v>Средний</v>
      </c>
      <c r="S382" s="9">
        <v>38.0</v>
      </c>
      <c r="T382" s="9" t="str">
        <f t="array" ref="T382">LET(
    _xlpm.thresholds, XLOOKUP('2. Результаты'!$D382, Sections!$A$3:$A$23, Sections!$B$3:$D$23),
    XLOOKUP('2. Результаты'!$S382, _xlpm.thresholds, Sections!$B$2:$D$2, "Ниже базового", -1)
)</f>
        <v>Средний</v>
      </c>
      <c r="U382" s="9">
        <v>12.0</v>
      </c>
      <c r="V382" s="9" t="str">
        <f t="array" ref="V382">LET(
    _xlpm.thresholds, XLOOKUP('2. Результаты'!$D382, Sections!$A$27:$A$47, Sections!$B$27:$D$47),
    XLOOKUP('2. Результаты'!$U382, _xlpm.thresholds, Sections!$B$26:$D$26, "Ниже базового", -1)
)</f>
        <v>Высокий</v>
      </c>
      <c r="W382" s="9">
        <v>23.0</v>
      </c>
      <c r="X382" s="9" t="str">
        <f t="array" ref="X382">LET(
    _xlpm.thresholds, XLOOKUP('2. Результаты'!$D382, Sections!$K$3:$K$23, Sections!$L$3:$N$23),
    XLOOKUP('2. Результаты'!$W382, _xlpm.thresholds, Sections!$L$2:$N$2, "Ниже базового", -1)
)</f>
        <v>Средний</v>
      </c>
    </row>
    <row r="383" ht="15.75" customHeight="1">
      <c r="A383" s="7">
        <v>5.14003803E8</v>
      </c>
      <c r="B383" s="6" t="s">
        <v>572</v>
      </c>
      <c r="C383" s="6" t="s">
        <v>604</v>
      </c>
      <c r="D383" s="9">
        <v>1.0</v>
      </c>
      <c r="E383" s="9">
        <v>152.0</v>
      </c>
      <c r="F383" s="9">
        <v>213.0</v>
      </c>
      <c r="G383" s="9">
        <v>3.0</v>
      </c>
      <c r="H383" s="9" t="s">
        <v>1465</v>
      </c>
      <c r="I383" s="9">
        <v>18.0</v>
      </c>
      <c r="J383" s="9" t="str">
        <f t="array" ref="J383">LET(
    _xlpm.thresholds, XLOOKUP('2. Результаты'!$D383, Sections!$F$27:$F$47, Sections!$G$27:$I$47),
    XLOOKUP('2. Результаты'!$I383, _xlpm.thresholds, Sections!$G$26:$I$26, "Ниже базового", -1)
)</f>
        <v>Средний</v>
      </c>
      <c r="K383" s="9">
        <v>16.0</v>
      </c>
      <c r="L383" s="9" t="str">
        <f t="array" ref="L383">LET(
    _xlpm.thresholds, XLOOKUP('2. Результаты'!$D383, Sections!$P$27:$P$47, Sections!$Q$27:$S$47),
    XLOOKUP('2. Результаты'!$K383, _xlpm.thresholds, Sections!$Q$26:$S$26, "Ниже базового", -1)
)</f>
        <v>Высокий</v>
      </c>
      <c r="M383" s="9">
        <v>15.0</v>
      </c>
      <c r="N383" s="9" t="str">
        <f t="array" ref="N383">LET(
    _xlpm.thresholds, XLOOKUP('2. Результаты'!$D383, Sections!$K$27:$K$47, Sections!$L$27:$N$47),
    XLOOKUP('2. Результаты'!$M383, _xlpm.thresholds, Sections!$L$26:$N$26, "Ниже базового", -1)
)</f>
        <v>Средний</v>
      </c>
      <c r="O383" s="9">
        <v>17.0</v>
      </c>
      <c r="P383" s="9" t="str">
        <f t="array" ref="P383">LET(
    _xlpm.thresholds, XLOOKUP('2. Результаты'!$D383, Sections!$P$3:$P$23, Sections!$Q$3:$S$23),
    XLOOKUP('2. Результаты'!$O383, _xlpm.thresholds, Sections!$Q$2:$S$2, "Ниже базового", -1)
)</f>
        <v>Средний</v>
      </c>
      <c r="Q383" s="9">
        <v>19.0</v>
      </c>
      <c r="R383" s="9" t="str">
        <f t="array" ref="R383">LET(
    _xlpm.thresholds, XLOOKUP('2. Результаты'!$D383, Sections!$F$3:$F$23, Sections!$G$3:$I$23),
    XLOOKUP('2. Результаты'!$Q383, _xlpm.thresholds, Sections!$G$2:$I$2, "Ниже базового", -1)
)</f>
        <v>Средний</v>
      </c>
      <c r="S383" s="9">
        <v>34.0</v>
      </c>
      <c r="T383" s="9" t="str">
        <f t="array" ref="T383">LET(
    _xlpm.thresholds, XLOOKUP('2. Результаты'!$D383, Sections!$A$3:$A$23, Sections!$B$3:$D$23),
    XLOOKUP('2. Результаты'!$S383, _xlpm.thresholds, Sections!$B$2:$D$2, "Ниже базового", -1)
)</f>
        <v>Средний</v>
      </c>
      <c r="U383" s="9">
        <v>11.0</v>
      </c>
      <c r="V383" s="9" t="str">
        <f t="array" ref="V383">LET(
    _xlpm.thresholds, XLOOKUP('2. Результаты'!$D383, Sections!$A$27:$A$47, Sections!$B$27:$D$47),
    XLOOKUP('2. Результаты'!$U383, _xlpm.thresholds, Sections!$B$26:$D$26, "Ниже базового", -1)
)</f>
        <v>Средний</v>
      </c>
      <c r="W383" s="9">
        <v>22.0</v>
      </c>
      <c r="X383" s="9" t="str">
        <f t="array" ref="X383">LET(
    _xlpm.thresholds, XLOOKUP('2. Результаты'!$D383, Sections!$K$3:$K$23, Sections!$L$3:$N$23),
    XLOOKUP('2. Результаты'!$W383, _xlpm.thresholds, Sections!$L$2:$N$2, "Ниже базового", -1)
)</f>
        <v>Средний</v>
      </c>
    </row>
    <row r="384" ht="15.75" customHeight="1">
      <c r="A384" s="7">
        <v>5.14003144E8</v>
      </c>
      <c r="B384" s="6" t="s">
        <v>572</v>
      </c>
      <c r="C384" s="6" t="s">
        <v>605</v>
      </c>
      <c r="D384" s="9">
        <v>1.0</v>
      </c>
      <c r="E384" s="9">
        <v>156.0</v>
      </c>
      <c r="F384" s="9">
        <v>213.0</v>
      </c>
      <c r="G384" s="9">
        <v>3.0</v>
      </c>
      <c r="H384" s="9" t="s">
        <v>1465</v>
      </c>
      <c r="I384" s="9">
        <v>23.0</v>
      </c>
      <c r="J384" s="9" t="str">
        <f t="array" ref="J384">LET(
    _xlpm.thresholds, XLOOKUP('2. Результаты'!$D384, Sections!$F$27:$F$47, Sections!$G$27:$I$47),
    XLOOKUP('2. Результаты'!$I384, _xlpm.thresholds, Sections!$G$26:$I$26, "Ниже базового", -1)
)</f>
        <v>Средний</v>
      </c>
      <c r="K384" s="9">
        <v>18.0</v>
      </c>
      <c r="L384" s="9" t="str">
        <f t="array" ref="L384">LET(
    _xlpm.thresholds, XLOOKUP('2. Результаты'!$D384, Sections!$P$27:$P$47, Sections!$Q$27:$S$47),
    XLOOKUP('2. Результаты'!$K384, _xlpm.thresholds, Sections!$Q$26:$S$26, "Ниже базового", -1)
)</f>
        <v>Высокий</v>
      </c>
      <c r="M384" s="9">
        <v>15.0</v>
      </c>
      <c r="N384" s="9" t="str">
        <f t="array" ref="N384">LET(
    _xlpm.thresholds, XLOOKUP('2. Результаты'!$D384, Sections!$K$27:$K$47, Sections!$L$27:$N$47),
    XLOOKUP('2. Результаты'!$M384, _xlpm.thresholds, Sections!$L$26:$N$26, "Ниже базового", -1)
)</f>
        <v>Средний</v>
      </c>
      <c r="O384" s="9">
        <v>16.0</v>
      </c>
      <c r="P384" s="9" t="str">
        <f t="array" ref="P384">LET(
    _xlpm.thresholds, XLOOKUP('2. Результаты'!$D384, Sections!$P$3:$P$23, Sections!$Q$3:$S$23),
    XLOOKUP('2. Результаты'!$O384, _xlpm.thresholds, Sections!$Q$2:$S$2, "Ниже базового", -1)
)</f>
        <v>Средний</v>
      </c>
      <c r="Q384" s="9">
        <v>16.0</v>
      </c>
      <c r="R384" s="9" t="str">
        <f t="array" ref="R384">LET(
    _xlpm.thresholds, XLOOKUP('2. Результаты'!$D384, Sections!$F$3:$F$23, Sections!$G$3:$I$23),
    XLOOKUP('2. Результаты'!$Q384, _xlpm.thresholds, Sections!$G$2:$I$2, "Ниже базового", -1)
)</f>
        <v>Средний</v>
      </c>
      <c r="S384" s="9">
        <v>31.0</v>
      </c>
      <c r="T384" s="9" t="str">
        <f t="array" ref="T384">LET(
    _xlpm.thresholds, XLOOKUP('2. Результаты'!$D384, Sections!$A$3:$A$23, Sections!$B$3:$D$23),
    XLOOKUP('2. Результаты'!$S384, _xlpm.thresholds, Sections!$B$2:$D$2, "Ниже базового", -1)
)</f>
        <v>Средний</v>
      </c>
      <c r="U384" s="9">
        <v>12.0</v>
      </c>
      <c r="V384" s="9" t="str">
        <f t="array" ref="V384">LET(
    _xlpm.thresholds, XLOOKUP('2. Результаты'!$D384, Sections!$A$27:$A$47, Sections!$B$27:$D$47),
    XLOOKUP('2. Результаты'!$U384, _xlpm.thresholds, Sections!$B$26:$D$26, "Ниже базового", -1)
)</f>
        <v>Высокий</v>
      </c>
      <c r="W384" s="9">
        <v>25.0</v>
      </c>
      <c r="X384" s="9" t="str">
        <f t="array" ref="X384">LET(
    _xlpm.thresholds, XLOOKUP('2. Результаты'!$D384, Sections!$K$3:$K$23, Sections!$L$3:$N$23),
    XLOOKUP('2. Результаты'!$W384, _xlpm.thresholds, Sections!$L$2:$N$2, "Ниже базового", -1)
)</f>
        <v>Высокий</v>
      </c>
    </row>
    <row r="385" ht="15.75" customHeight="1">
      <c r="A385" s="7">
        <v>5.22009453E8</v>
      </c>
      <c r="B385" s="6" t="s">
        <v>606</v>
      </c>
      <c r="C385" s="6" t="s">
        <v>607</v>
      </c>
      <c r="D385" s="9">
        <v>1.0</v>
      </c>
      <c r="E385" s="9">
        <v>125.0</v>
      </c>
      <c r="F385" s="9">
        <v>213.0</v>
      </c>
      <c r="G385" s="9">
        <v>2.0</v>
      </c>
      <c r="H385" s="9" t="s">
        <v>1467</v>
      </c>
      <c r="I385" s="9">
        <v>16.0</v>
      </c>
      <c r="J385" s="9" t="str">
        <f t="array" ref="J385">LET(
    _xlpm.thresholds, XLOOKUP('2. Результаты'!$D385, Sections!$F$27:$F$47, Sections!$G$27:$I$47),
    XLOOKUP('2. Результаты'!$I385, _xlpm.thresholds, Sections!$G$26:$I$26, "Ниже базового", -1)
)</f>
        <v>Базовый</v>
      </c>
      <c r="K385" s="9">
        <v>16.0</v>
      </c>
      <c r="L385" s="9" t="str">
        <f t="array" ref="L385">LET(
    _xlpm.thresholds, XLOOKUP('2. Результаты'!$D385, Sections!$P$27:$P$47, Sections!$Q$27:$S$47),
    XLOOKUP('2. Результаты'!$K385, _xlpm.thresholds, Sections!$Q$26:$S$26, "Ниже базового", -1)
)</f>
        <v>Высокий</v>
      </c>
      <c r="M385" s="9">
        <v>12.0</v>
      </c>
      <c r="N385" s="9" t="str">
        <f t="array" ref="N385">LET(
    _xlpm.thresholds, XLOOKUP('2. Результаты'!$D385, Sections!$K$27:$K$47, Sections!$L$27:$N$47),
    XLOOKUP('2. Результаты'!$M385, _xlpm.thresholds, Sections!$L$26:$N$26, "Ниже базового", -1)
)</f>
        <v>Базовый</v>
      </c>
      <c r="O385" s="9">
        <v>17.0</v>
      </c>
      <c r="P385" s="9" t="str">
        <f t="array" ref="P385">LET(
    _xlpm.thresholds, XLOOKUP('2. Результаты'!$D385, Sections!$P$3:$P$23, Sections!$Q$3:$S$23),
    XLOOKUP('2. Результаты'!$O385, _xlpm.thresholds, Sections!$Q$2:$S$2, "Ниже базового", -1)
)</f>
        <v>Средний</v>
      </c>
      <c r="Q385" s="9">
        <v>14.0</v>
      </c>
      <c r="R385" s="9" t="str">
        <f t="array" ref="R385">LET(
    _xlpm.thresholds, XLOOKUP('2. Результаты'!$D385, Sections!$F$3:$F$23, Sections!$G$3:$I$23),
    XLOOKUP('2. Результаты'!$Q385, _xlpm.thresholds, Sections!$G$2:$I$2, "Ниже базового", -1)
)</f>
        <v>Средний</v>
      </c>
      <c r="S385" s="9">
        <v>25.0</v>
      </c>
      <c r="T385" s="9" t="str">
        <f t="array" ref="T385">LET(
    _xlpm.thresholds, XLOOKUP('2. Результаты'!$D385, Sections!$A$3:$A$23, Sections!$B$3:$D$23),
    XLOOKUP('2. Результаты'!$S385, _xlpm.thresholds, Sections!$B$2:$D$2, "Ниже базового", -1)
)</f>
        <v>Базовый</v>
      </c>
      <c r="U385" s="9">
        <v>9.0</v>
      </c>
      <c r="V385" s="9" t="str">
        <f t="array" ref="V385">LET(
    _xlpm.thresholds, XLOOKUP('2. Результаты'!$D385, Sections!$A$27:$A$47, Sections!$B$27:$D$47),
    XLOOKUP('2. Результаты'!$U385, _xlpm.thresholds, Sections!$B$26:$D$26, "Ниже базового", -1)
)</f>
        <v>Средний</v>
      </c>
      <c r="W385" s="9">
        <v>16.0</v>
      </c>
      <c r="X385" s="9" t="str">
        <f t="array" ref="X385">LET(
    _xlpm.thresholds, XLOOKUP('2. Результаты'!$D385, Sections!$K$3:$K$23, Sections!$L$3:$N$23),
    XLOOKUP('2. Результаты'!$W385, _xlpm.thresholds, Sections!$L$2:$N$2, "Ниже базового", -1)
)</f>
        <v>Базовый</v>
      </c>
    </row>
    <row r="386" ht="15.75" customHeight="1">
      <c r="A386" s="7">
        <v>5.22011043E8</v>
      </c>
      <c r="B386" s="6" t="s">
        <v>606</v>
      </c>
      <c r="C386" s="6" t="s">
        <v>608</v>
      </c>
      <c r="D386" s="9">
        <v>2.0</v>
      </c>
      <c r="E386" s="9">
        <v>132.0</v>
      </c>
      <c r="F386" s="9">
        <v>197.0</v>
      </c>
      <c r="G386" s="9">
        <v>3.0</v>
      </c>
      <c r="H386" s="9" t="s">
        <v>1465</v>
      </c>
      <c r="I386" s="9">
        <v>16.0</v>
      </c>
      <c r="J386" s="9" t="str">
        <f t="array" ref="J386">LET(
    _xlpm.thresholds, XLOOKUP('2. Результаты'!$D386, Sections!$F$27:$F$47, Sections!$G$27:$I$47),
    XLOOKUP('2. Результаты'!$I386, _xlpm.thresholds, Sections!$G$26:$I$26, "Ниже базового", -1)
)</f>
        <v>Базовый</v>
      </c>
      <c r="K386" s="9">
        <v>14.0</v>
      </c>
      <c r="L386" s="9" t="str">
        <f t="array" ref="L386">LET(
    _xlpm.thresholds, XLOOKUP('2. Результаты'!$D386, Sections!$P$27:$P$47, Sections!$Q$27:$S$47),
    XLOOKUP('2. Результаты'!$K386, _xlpm.thresholds, Sections!$Q$26:$S$26, "Ниже базового", -1)
)</f>
        <v>Средний</v>
      </c>
      <c r="M386" s="9">
        <v>14.0</v>
      </c>
      <c r="N386" s="9" t="str">
        <f t="array" ref="N386">LET(
    _xlpm.thresholds, XLOOKUP('2. Результаты'!$D386, Sections!$K$27:$K$47, Sections!$L$27:$N$47),
    XLOOKUP('2. Результаты'!$M386, _xlpm.thresholds, Sections!$L$26:$N$26, "Ниже базового", -1)
)</f>
        <v>Средний</v>
      </c>
      <c r="O386" s="9">
        <v>16.0</v>
      </c>
      <c r="P386" s="9" t="str">
        <f t="array" ref="P386">LET(
    _xlpm.thresholds, XLOOKUP('2. Результаты'!$D386, Sections!$P$3:$P$23, Sections!$Q$3:$S$23),
    XLOOKUP('2. Результаты'!$O386, _xlpm.thresholds, Sections!$Q$2:$S$2, "Ниже базового", -1)
)</f>
        <v>Средний</v>
      </c>
      <c r="Q386" s="9">
        <v>17.0</v>
      </c>
      <c r="R386" s="9" t="str">
        <f t="array" ref="R386">LET(
    _xlpm.thresholds, XLOOKUP('2. Результаты'!$D386, Sections!$F$3:$F$23, Sections!$G$3:$I$23),
    XLOOKUP('2. Результаты'!$Q386, _xlpm.thresholds, Sections!$G$2:$I$2, "Ниже базового", -1)
)</f>
        <v>Средний</v>
      </c>
      <c r="S386" s="9">
        <v>25.0</v>
      </c>
      <c r="T386" s="9" t="str">
        <f t="array" ref="T386">LET(
    _xlpm.thresholds, XLOOKUP('2. Результаты'!$D386, Sections!$A$3:$A$23, Sections!$B$3:$D$23),
    XLOOKUP('2. Результаты'!$S386, _xlpm.thresholds, Sections!$B$2:$D$2, "Ниже базового", -1)
)</f>
        <v>Средний</v>
      </c>
      <c r="U386" s="9">
        <v>9.0</v>
      </c>
      <c r="V386" s="9" t="str">
        <f t="array" ref="V386">LET(
    _xlpm.thresholds, XLOOKUP('2. Результаты'!$D386, Sections!$A$27:$A$47, Sections!$B$27:$D$47),
    XLOOKUP('2. Результаты'!$U386, _xlpm.thresholds, Sections!$B$26:$D$26, "Ниже базового", -1)
)</f>
        <v>Средний</v>
      </c>
      <c r="W386" s="9">
        <v>21.0</v>
      </c>
      <c r="X386" s="9" t="str">
        <f t="array" ref="X386">LET(
    _xlpm.thresholds, XLOOKUP('2. Результаты'!$D386, Sections!$K$3:$K$23, Sections!$L$3:$N$23),
    XLOOKUP('2. Результаты'!$W386, _xlpm.thresholds, Sections!$L$2:$N$2, "Ниже базового", -1)
)</f>
        <v>Средний</v>
      </c>
    </row>
    <row r="387" ht="15.75" customHeight="1">
      <c r="A387" s="7">
        <v>5.22010096E8</v>
      </c>
      <c r="B387" s="6" t="s">
        <v>606</v>
      </c>
      <c r="C387" s="6" t="s">
        <v>609</v>
      </c>
      <c r="D387" s="9">
        <v>1.0</v>
      </c>
      <c r="E387" s="9">
        <v>192.0</v>
      </c>
      <c r="F387" s="9">
        <v>213.0</v>
      </c>
      <c r="G387" s="9">
        <v>4.0</v>
      </c>
      <c r="H387" s="9" t="s">
        <v>1466</v>
      </c>
      <c r="I387" s="9">
        <v>30.0</v>
      </c>
      <c r="J387" s="9" t="str">
        <f t="array" ref="J387">LET(
    _xlpm.thresholds, XLOOKUP('2. Результаты'!$D387, Sections!$F$27:$F$47, Sections!$G$27:$I$47),
    XLOOKUP('2. Результаты'!$I387, _xlpm.thresholds, Sections!$G$26:$I$26, "Ниже базового", -1)
)</f>
        <v>Высокий</v>
      </c>
      <c r="K387" s="9">
        <v>21.0</v>
      </c>
      <c r="L387" s="9" t="str">
        <f t="array" ref="L387">LET(
    _xlpm.thresholds, XLOOKUP('2. Результаты'!$D387, Sections!$P$27:$P$47, Sections!$Q$27:$S$47),
    XLOOKUP('2. Результаты'!$K387, _xlpm.thresholds, Sections!$Q$26:$S$26, "Ниже базового", -1)
)</f>
        <v>Высокий</v>
      </c>
      <c r="M387" s="9">
        <v>16.0</v>
      </c>
      <c r="N387" s="9" t="str">
        <f t="array" ref="N387">LET(
    _xlpm.thresholds, XLOOKUP('2. Результаты'!$D387, Sections!$K$27:$K$47, Sections!$L$27:$N$47),
    XLOOKUP('2. Результаты'!$M387, _xlpm.thresholds, Sections!$L$26:$N$26, "Ниже базового", -1)
)</f>
        <v>Средний</v>
      </c>
      <c r="O387" s="9">
        <v>17.0</v>
      </c>
      <c r="P387" s="9" t="str">
        <f t="array" ref="P387">LET(
    _xlpm.thresholds, XLOOKUP('2. Результаты'!$D387, Sections!$P$3:$P$23, Sections!$Q$3:$S$23),
    XLOOKUP('2. Результаты'!$O387, _xlpm.thresholds, Sections!$Q$2:$S$2, "Ниже базового", -1)
)</f>
        <v>Средний</v>
      </c>
      <c r="Q387" s="9">
        <v>21.0</v>
      </c>
      <c r="R387" s="9" t="str">
        <f t="array" ref="R387">LET(
    _xlpm.thresholds, XLOOKUP('2. Результаты'!$D387, Sections!$F$3:$F$23, Sections!$G$3:$I$23),
    XLOOKUP('2. Результаты'!$Q387, _xlpm.thresholds, Sections!$G$2:$I$2, "Ниже базового", -1)
)</f>
        <v>Высокий</v>
      </c>
      <c r="S387" s="9">
        <v>44.0</v>
      </c>
      <c r="T387" s="9" t="str">
        <f t="array" ref="T387">LET(
    _xlpm.thresholds, XLOOKUP('2. Результаты'!$D387, Sections!$A$3:$A$23, Sections!$B$3:$D$23),
    XLOOKUP('2. Результаты'!$S387, _xlpm.thresholds, Sections!$B$2:$D$2, "Ниже базового", -1)
)</f>
        <v>Высокий</v>
      </c>
      <c r="U387" s="9">
        <v>14.0</v>
      </c>
      <c r="V387" s="9" t="str">
        <f t="array" ref="V387">LET(
    _xlpm.thresholds, XLOOKUP('2. Результаты'!$D387, Sections!$A$27:$A$47, Sections!$B$27:$D$47),
    XLOOKUP('2. Результаты'!$U387, _xlpm.thresholds, Sections!$B$26:$D$26, "Ниже базового", -1)
)</f>
        <v>Высокий</v>
      </c>
      <c r="W387" s="9">
        <v>29.0</v>
      </c>
      <c r="X387" s="9" t="str">
        <f t="array" ref="X387">LET(
    _xlpm.thresholds, XLOOKUP('2. Результаты'!$D387, Sections!$K$3:$K$23, Sections!$L$3:$N$23),
    XLOOKUP('2. Результаты'!$W387, _xlpm.thresholds, Sections!$L$2:$N$2, "Ниже базового", -1)
)</f>
        <v>Высокий</v>
      </c>
    </row>
    <row r="388" ht="15.75" customHeight="1">
      <c r="A388" s="7">
        <v>5.22010949E8</v>
      </c>
      <c r="B388" s="6" t="s">
        <v>606</v>
      </c>
      <c r="C388" s="6" t="s">
        <v>610</v>
      </c>
      <c r="D388" s="9">
        <v>1.0</v>
      </c>
      <c r="E388" s="9">
        <v>157.0</v>
      </c>
      <c r="F388" s="9">
        <v>213.0</v>
      </c>
      <c r="G388" s="9">
        <v>3.0</v>
      </c>
      <c r="H388" s="9" t="s">
        <v>1465</v>
      </c>
      <c r="I388" s="9">
        <v>18.0</v>
      </c>
      <c r="J388" s="9" t="str">
        <f t="array" ref="J388">LET(
    _xlpm.thresholds, XLOOKUP('2. Результаты'!$D388, Sections!$F$27:$F$47, Sections!$G$27:$I$47),
    XLOOKUP('2. Результаты'!$I388, _xlpm.thresholds, Sections!$G$26:$I$26, "Ниже базового", -1)
)</f>
        <v>Средний</v>
      </c>
      <c r="K388" s="9">
        <v>15.0</v>
      </c>
      <c r="L388" s="9" t="str">
        <f t="array" ref="L388">LET(
    _xlpm.thresholds, XLOOKUP('2. Результаты'!$D388, Sections!$P$27:$P$47, Sections!$Q$27:$S$47),
    XLOOKUP('2. Результаты'!$K388, _xlpm.thresholds, Sections!$Q$26:$S$26, "Ниже базового", -1)
)</f>
        <v>Средний</v>
      </c>
      <c r="M388" s="9">
        <v>15.0</v>
      </c>
      <c r="N388" s="9" t="str">
        <f t="array" ref="N388">LET(
    _xlpm.thresholds, XLOOKUP('2. Результаты'!$D388, Sections!$K$27:$K$47, Sections!$L$27:$N$47),
    XLOOKUP('2. Результаты'!$M388, _xlpm.thresholds, Sections!$L$26:$N$26, "Ниже базового", -1)
)</f>
        <v>Средний</v>
      </c>
      <c r="O388" s="9">
        <v>17.0</v>
      </c>
      <c r="P388" s="9" t="str">
        <f t="array" ref="P388">LET(
    _xlpm.thresholds, XLOOKUP('2. Результаты'!$D388, Sections!$P$3:$P$23, Sections!$Q$3:$S$23),
    XLOOKUP('2. Результаты'!$O388, _xlpm.thresholds, Sections!$Q$2:$S$2, "Ниже базового", -1)
)</f>
        <v>Средний</v>
      </c>
      <c r="Q388" s="9">
        <v>17.0</v>
      </c>
      <c r="R388" s="9" t="str">
        <f t="array" ref="R388">LET(
    _xlpm.thresholds, XLOOKUP('2. Результаты'!$D388, Sections!$F$3:$F$23, Sections!$G$3:$I$23),
    XLOOKUP('2. Результаты'!$Q388, _xlpm.thresholds, Sections!$G$2:$I$2, "Ниже базового", -1)
)</f>
        <v>Средний</v>
      </c>
      <c r="S388" s="9">
        <v>39.0</v>
      </c>
      <c r="T388" s="9" t="str">
        <f t="array" ref="T388">LET(
    _xlpm.thresholds, XLOOKUP('2. Результаты'!$D388, Sections!$A$3:$A$23, Sections!$B$3:$D$23),
    XLOOKUP('2. Результаты'!$S388, _xlpm.thresholds, Sections!$B$2:$D$2, "Ниже базового", -1)
)</f>
        <v>Средний</v>
      </c>
      <c r="U388" s="9">
        <v>11.0</v>
      </c>
      <c r="V388" s="9" t="str">
        <f t="array" ref="V388">LET(
    _xlpm.thresholds, XLOOKUP('2. Результаты'!$D388, Sections!$A$27:$A$47, Sections!$B$27:$D$47),
    XLOOKUP('2. Результаты'!$U388, _xlpm.thresholds, Sections!$B$26:$D$26, "Ниже базового", -1)
)</f>
        <v>Средний</v>
      </c>
      <c r="W388" s="9">
        <v>25.0</v>
      </c>
      <c r="X388" s="9" t="str">
        <f t="array" ref="X388">LET(
    _xlpm.thresholds, XLOOKUP('2. Результаты'!$D388, Sections!$K$3:$K$23, Sections!$L$3:$N$23),
    XLOOKUP('2. Результаты'!$W388, _xlpm.thresholds, Sections!$L$2:$N$2, "Ниже базового", -1)
)</f>
        <v>Высокий</v>
      </c>
    </row>
    <row r="389" ht="15.75" customHeight="1">
      <c r="A389" s="7">
        <v>5.22011124E8</v>
      </c>
      <c r="B389" s="6" t="s">
        <v>606</v>
      </c>
      <c r="C389" s="6" t="s">
        <v>611</v>
      </c>
      <c r="D389" s="9">
        <v>2.0</v>
      </c>
      <c r="E389" s="9">
        <v>149.0</v>
      </c>
      <c r="F389" s="9">
        <v>197.0</v>
      </c>
      <c r="G389" s="9">
        <v>3.0</v>
      </c>
      <c r="H389" s="9" t="s">
        <v>1465</v>
      </c>
      <c r="I389" s="9">
        <v>25.0</v>
      </c>
      <c r="J389" s="9" t="str">
        <f t="array" ref="J389">LET(
    _xlpm.thresholds, XLOOKUP('2. Результаты'!$D389, Sections!$F$27:$F$47, Sections!$G$27:$I$47),
    XLOOKUP('2. Результаты'!$I389, _xlpm.thresholds, Sections!$G$26:$I$26, "Ниже базового", -1)
)</f>
        <v>Средний</v>
      </c>
      <c r="K389" s="9">
        <v>18.0</v>
      </c>
      <c r="L389" s="9" t="str">
        <f t="array" ref="L389">LET(
    _xlpm.thresholds, XLOOKUP('2. Результаты'!$D389, Sections!$P$27:$P$47, Sections!$Q$27:$S$47),
    XLOOKUP('2. Результаты'!$K389, _xlpm.thresholds, Sections!$Q$26:$S$26, "Ниже базового", -1)
)</f>
        <v>Высокий</v>
      </c>
      <c r="M389" s="9">
        <v>13.0</v>
      </c>
      <c r="N389" s="9" t="str">
        <f t="array" ref="N389">LET(
    _xlpm.thresholds, XLOOKUP('2. Результаты'!$D389, Sections!$K$27:$K$47, Sections!$L$27:$N$47),
    XLOOKUP('2. Результаты'!$M389, _xlpm.thresholds, Sections!$L$26:$N$26, "Ниже базового", -1)
)</f>
        <v>Средний</v>
      </c>
      <c r="O389" s="9">
        <v>18.0</v>
      </c>
      <c r="P389" s="9" t="str">
        <f t="array" ref="P389">LET(
    _xlpm.thresholds, XLOOKUP('2. Результаты'!$D389, Sections!$P$3:$P$23, Sections!$Q$3:$S$23),
    XLOOKUP('2. Результаты'!$O389, _xlpm.thresholds, Sections!$Q$2:$S$2, "Ниже базового", -1)
)</f>
        <v>Средний</v>
      </c>
      <c r="Q389" s="9">
        <v>14.0</v>
      </c>
      <c r="R389" s="9" t="str">
        <f t="array" ref="R389">LET(
    _xlpm.thresholds, XLOOKUP('2. Результаты'!$D389, Sections!$F$3:$F$23, Sections!$G$3:$I$23),
    XLOOKUP('2. Результаты'!$Q389, _xlpm.thresholds, Sections!$G$2:$I$2, "Ниже базового", -1)
)</f>
        <v>Средний</v>
      </c>
      <c r="S389" s="9">
        <v>24.0</v>
      </c>
      <c r="T389" s="9" t="str">
        <f t="array" ref="T389">LET(
    _xlpm.thresholds, XLOOKUP('2. Результаты'!$D389, Sections!$A$3:$A$23, Sections!$B$3:$D$23),
    XLOOKUP('2. Результаты'!$S389, _xlpm.thresholds, Sections!$B$2:$D$2, "Ниже базового", -1)
)</f>
        <v>Средний</v>
      </c>
      <c r="U389" s="9">
        <v>10.0</v>
      </c>
      <c r="V389" s="9" t="str">
        <f t="array" ref="V389">LET(
    _xlpm.thresholds, XLOOKUP('2. Результаты'!$D389, Sections!$A$27:$A$47, Sections!$B$27:$D$47),
    XLOOKUP('2. Результаты'!$U389, _xlpm.thresholds, Sections!$B$26:$D$26, "Ниже базового", -1)
)</f>
        <v>Средний</v>
      </c>
      <c r="W389" s="9">
        <v>27.0</v>
      </c>
      <c r="X389" s="9" t="str">
        <f t="array" ref="X389">LET(
    _xlpm.thresholds, XLOOKUP('2. Результаты'!$D389, Sections!$K$3:$K$23, Sections!$L$3:$N$23),
    XLOOKUP('2. Результаты'!$W389, _xlpm.thresholds, Sections!$L$2:$N$2, "Ниже базового", -1)
)</f>
        <v>Высокий</v>
      </c>
    </row>
    <row r="390" ht="15.75" customHeight="1">
      <c r="A390" s="7">
        <v>5.22017479E8</v>
      </c>
      <c r="B390" s="6" t="s">
        <v>606</v>
      </c>
      <c r="C390" s="6" t="s">
        <v>612</v>
      </c>
      <c r="D390" s="9">
        <v>1.0</v>
      </c>
      <c r="E390" s="9">
        <v>170.0</v>
      </c>
      <c r="F390" s="9">
        <v>213.0</v>
      </c>
      <c r="G390" s="9">
        <v>3.0</v>
      </c>
      <c r="H390" s="9" t="s">
        <v>1465</v>
      </c>
      <c r="I390" s="9">
        <v>23.0</v>
      </c>
      <c r="J390" s="9" t="str">
        <f t="array" ref="J390">LET(
    _xlpm.thresholds, XLOOKUP('2. Результаты'!$D390, Sections!$F$27:$F$47, Sections!$G$27:$I$47),
    XLOOKUP('2. Результаты'!$I390, _xlpm.thresholds, Sections!$G$26:$I$26, "Ниже базового", -1)
)</f>
        <v>Средний</v>
      </c>
      <c r="K390" s="9">
        <v>16.0</v>
      </c>
      <c r="L390" s="9" t="str">
        <f t="array" ref="L390">LET(
    _xlpm.thresholds, XLOOKUP('2. Результаты'!$D390, Sections!$P$27:$P$47, Sections!$Q$27:$S$47),
    XLOOKUP('2. Результаты'!$K390, _xlpm.thresholds, Sections!$Q$26:$S$26, "Ниже базового", -1)
)</f>
        <v>Высокий</v>
      </c>
      <c r="M390" s="9">
        <v>15.0</v>
      </c>
      <c r="N390" s="9" t="str">
        <f t="array" ref="N390">LET(
    _xlpm.thresholds, XLOOKUP('2. Результаты'!$D390, Sections!$K$27:$K$47, Sections!$L$27:$N$47),
    XLOOKUP('2. Результаты'!$M390, _xlpm.thresholds, Sections!$L$26:$N$26, "Ниже базового", -1)
)</f>
        <v>Средний</v>
      </c>
      <c r="O390" s="9">
        <v>19.0</v>
      </c>
      <c r="P390" s="9" t="str">
        <f t="array" ref="P390">LET(
    _xlpm.thresholds, XLOOKUP('2. Результаты'!$D390, Sections!$P$3:$P$23, Sections!$Q$3:$S$23),
    XLOOKUP('2. Результаты'!$O390, _xlpm.thresholds, Sections!$Q$2:$S$2, "Ниже базового", -1)
)</f>
        <v>Средний</v>
      </c>
      <c r="Q390" s="9">
        <v>18.0</v>
      </c>
      <c r="R390" s="9" t="str">
        <f t="array" ref="R390">LET(
    _xlpm.thresholds, XLOOKUP('2. Результаты'!$D390, Sections!$F$3:$F$23, Sections!$G$3:$I$23),
    XLOOKUP('2. Результаты'!$Q390, _xlpm.thresholds, Sections!$G$2:$I$2, "Ниже базового", -1)
)</f>
        <v>Средний</v>
      </c>
      <c r="S390" s="9">
        <v>42.0</v>
      </c>
      <c r="T390" s="9" t="str">
        <f t="array" ref="T390">LET(
    _xlpm.thresholds, XLOOKUP('2. Результаты'!$D390, Sections!$A$3:$A$23, Sections!$B$3:$D$23),
    XLOOKUP('2. Результаты'!$S390, _xlpm.thresholds, Sections!$B$2:$D$2, "Ниже базового", -1)
)</f>
        <v>Высокий</v>
      </c>
      <c r="U390" s="9">
        <v>10.0</v>
      </c>
      <c r="V390" s="9" t="str">
        <f t="array" ref="V390">LET(
    _xlpm.thresholds, XLOOKUP('2. Результаты'!$D390, Sections!$A$27:$A$47, Sections!$B$27:$D$47),
    XLOOKUP('2. Результаты'!$U390, _xlpm.thresholds, Sections!$B$26:$D$26, "Ниже базового", -1)
)</f>
        <v>Средний</v>
      </c>
      <c r="W390" s="9">
        <v>27.0</v>
      </c>
      <c r="X390" s="9" t="str">
        <f t="array" ref="X390">LET(
    _xlpm.thresholds, XLOOKUP('2. Результаты'!$D390, Sections!$K$3:$K$23, Sections!$L$3:$N$23),
    XLOOKUP('2. Результаты'!$W390, _xlpm.thresholds, Sections!$L$2:$N$2, "Ниже базового", -1)
)</f>
        <v>Высокий</v>
      </c>
    </row>
    <row r="391" ht="15.75" customHeight="1">
      <c r="A391" s="7">
        <v>5.22011149E8</v>
      </c>
      <c r="B391" s="6" t="s">
        <v>606</v>
      </c>
      <c r="C391" s="6" t="s">
        <v>613</v>
      </c>
      <c r="D391" s="9">
        <v>2.0</v>
      </c>
      <c r="E391" s="9">
        <v>174.0</v>
      </c>
      <c r="F391" s="9">
        <v>197.0</v>
      </c>
      <c r="G391" s="9">
        <v>4.0</v>
      </c>
      <c r="H391" s="9" t="s">
        <v>1466</v>
      </c>
      <c r="I391" s="9">
        <v>27.0</v>
      </c>
      <c r="J391" s="9" t="str">
        <f t="array" ref="J391">LET(
    _xlpm.thresholds, XLOOKUP('2. Результаты'!$D391, Sections!$F$27:$F$47, Sections!$G$27:$I$47),
    XLOOKUP('2. Результаты'!$I391, _xlpm.thresholds, Sections!$G$26:$I$26, "Ниже базового", -1)
)</f>
        <v>Высокий</v>
      </c>
      <c r="K391" s="9">
        <v>21.0</v>
      </c>
      <c r="L391" s="9" t="str">
        <f t="array" ref="L391">LET(
    _xlpm.thresholds, XLOOKUP('2. Результаты'!$D391, Sections!$P$27:$P$47, Sections!$Q$27:$S$47),
    XLOOKUP('2. Результаты'!$K391, _xlpm.thresholds, Sections!$Q$26:$S$26, "Ниже базового", -1)
)</f>
        <v>Высокий</v>
      </c>
      <c r="M391" s="9">
        <v>15.0</v>
      </c>
      <c r="N391" s="9" t="str">
        <f t="array" ref="N391">LET(
    _xlpm.thresholds, XLOOKUP('2. Результаты'!$D391, Sections!$K$27:$K$47, Sections!$L$27:$N$47),
    XLOOKUP('2. Результаты'!$M391, _xlpm.thresholds, Sections!$L$26:$N$26, "Ниже базового", -1)
)</f>
        <v>Средний</v>
      </c>
      <c r="O391" s="9">
        <v>21.0</v>
      </c>
      <c r="P391" s="9" t="str">
        <f t="array" ref="P391">LET(
    _xlpm.thresholds, XLOOKUP('2. Результаты'!$D391, Sections!$P$3:$P$23, Sections!$Q$3:$S$23),
    XLOOKUP('2. Результаты'!$O391, _xlpm.thresholds, Sections!$Q$2:$S$2, "Ниже базового", -1)
)</f>
        <v>Высокий</v>
      </c>
      <c r="Q391" s="9">
        <v>21.0</v>
      </c>
      <c r="R391" s="9" t="str">
        <f t="array" ref="R391">LET(
    _xlpm.thresholds, XLOOKUP('2. Результаты'!$D391, Sections!$F$3:$F$23, Sections!$G$3:$I$23),
    XLOOKUP('2. Результаты'!$Q391, _xlpm.thresholds, Sections!$G$2:$I$2, "Ниже базового", -1)
)</f>
        <v>Высокий</v>
      </c>
      <c r="S391" s="9">
        <v>32.0</v>
      </c>
      <c r="T391" s="9" t="str">
        <f t="array" ref="T391">LET(
    _xlpm.thresholds, XLOOKUP('2. Результаты'!$D391, Sections!$A$3:$A$23, Sections!$B$3:$D$23),
    XLOOKUP('2. Результаты'!$S391, _xlpm.thresholds, Sections!$B$2:$D$2, "Ниже базового", -1)
)</f>
        <v>Высокий</v>
      </c>
      <c r="U391" s="9">
        <v>13.0</v>
      </c>
      <c r="V391" s="9" t="str">
        <f t="array" ref="V391">LET(
    _xlpm.thresholds, XLOOKUP('2. Результаты'!$D391, Sections!$A$27:$A$47, Sections!$B$27:$D$47),
    XLOOKUP('2. Результаты'!$U391, _xlpm.thresholds, Sections!$B$26:$D$26, "Ниже базового", -1)
)</f>
        <v>Высокий</v>
      </c>
      <c r="W391" s="9">
        <v>24.0</v>
      </c>
      <c r="X391" s="9" t="str">
        <f t="array" ref="X391">LET(
    _xlpm.thresholds, XLOOKUP('2. Результаты'!$D391, Sections!$K$3:$K$23, Sections!$L$3:$N$23),
    XLOOKUP('2. Результаты'!$W391, _xlpm.thresholds, Sections!$L$2:$N$2, "Ниже базового", -1)
)</f>
        <v>Средний</v>
      </c>
    </row>
    <row r="392" ht="15.75" customHeight="1">
      <c r="A392" s="7">
        <v>5.22011011E8</v>
      </c>
      <c r="B392" s="6" t="s">
        <v>606</v>
      </c>
      <c r="C392" s="6" t="s">
        <v>614</v>
      </c>
      <c r="D392" s="9">
        <v>1.0</v>
      </c>
      <c r="E392" s="9">
        <v>160.0</v>
      </c>
      <c r="F392" s="9">
        <v>213.0</v>
      </c>
      <c r="G392" s="9">
        <v>3.0</v>
      </c>
      <c r="H392" s="9" t="s">
        <v>1465</v>
      </c>
      <c r="I392" s="9">
        <v>21.0</v>
      </c>
      <c r="J392" s="9" t="str">
        <f t="array" ref="J392">LET(
    _xlpm.thresholds, XLOOKUP('2. Результаты'!$D392, Sections!$F$27:$F$47, Sections!$G$27:$I$47),
    XLOOKUP('2. Результаты'!$I392, _xlpm.thresholds, Sections!$G$26:$I$26, "Ниже базового", -1)
)</f>
        <v>Средний</v>
      </c>
      <c r="K392" s="9">
        <v>15.0</v>
      </c>
      <c r="L392" s="9" t="str">
        <f t="array" ref="L392">LET(
    _xlpm.thresholds, XLOOKUP('2. Результаты'!$D392, Sections!$P$27:$P$47, Sections!$Q$27:$S$47),
    XLOOKUP('2. Результаты'!$K392, _xlpm.thresholds, Sections!$Q$26:$S$26, "Ниже базового", -1)
)</f>
        <v>Средний</v>
      </c>
      <c r="M392" s="9">
        <v>16.0</v>
      </c>
      <c r="N392" s="9" t="str">
        <f t="array" ref="N392">LET(
    _xlpm.thresholds, XLOOKUP('2. Результаты'!$D392, Sections!$K$27:$K$47, Sections!$L$27:$N$47),
    XLOOKUP('2. Результаты'!$M392, _xlpm.thresholds, Sections!$L$26:$N$26, "Ниже базового", -1)
)</f>
        <v>Средний</v>
      </c>
      <c r="O392" s="9">
        <v>19.0</v>
      </c>
      <c r="P392" s="9" t="str">
        <f t="array" ref="P392">LET(
    _xlpm.thresholds, XLOOKUP('2. Результаты'!$D392, Sections!$P$3:$P$23, Sections!$Q$3:$S$23),
    XLOOKUP('2. Результаты'!$O392, _xlpm.thresholds, Sections!$Q$2:$S$2, "Ниже базового", -1)
)</f>
        <v>Средний</v>
      </c>
      <c r="Q392" s="9">
        <v>19.0</v>
      </c>
      <c r="R392" s="9" t="str">
        <f t="array" ref="R392">LET(
    _xlpm.thresholds, XLOOKUP('2. Результаты'!$D392, Sections!$F$3:$F$23, Sections!$G$3:$I$23),
    XLOOKUP('2. Результаты'!$Q392, _xlpm.thresholds, Sections!$G$2:$I$2, "Ниже базового", -1)
)</f>
        <v>Средний</v>
      </c>
      <c r="S392" s="9">
        <v>38.0</v>
      </c>
      <c r="T392" s="9" t="str">
        <f t="array" ref="T392">LET(
    _xlpm.thresholds, XLOOKUP('2. Результаты'!$D392, Sections!$A$3:$A$23, Sections!$B$3:$D$23),
    XLOOKUP('2. Результаты'!$S392, _xlpm.thresholds, Sections!$B$2:$D$2, "Ниже базового", -1)
)</f>
        <v>Средний</v>
      </c>
      <c r="U392" s="9">
        <v>12.0</v>
      </c>
      <c r="V392" s="9" t="str">
        <f t="array" ref="V392">LET(
    _xlpm.thresholds, XLOOKUP('2. Результаты'!$D392, Sections!$A$27:$A$47, Sections!$B$27:$D$47),
    XLOOKUP('2. Результаты'!$U392, _xlpm.thresholds, Sections!$B$26:$D$26, "Ниже базового", -1)
)</f>
        <v>Высокий</v>
      </c>
      <c r="W392" s="9">
        <v>20.0</v>
      </c>
      <c r="X392" s="9" t="str">
        <f t="array" ref="X392">LET(
    _xlpm.thresholds, XLOOKUP('2. Результаты'!$D392, Sections!$K$3:$K$23, Sections!$L$3:$N$23),
    XLOOKUP('2. Результаты'!$W392, _xlpm.thresholds, Sections!$L$2:$N$2, "Ниже базового", -1)
)</f>
        <v>Средний</v>
      </c>
    </row>
    <row r="393" ht="15.75" customHeight="1">
      <c r="A393" s="7">
        <v>5.22015778E8</v>
      </c>
      <c r="B393" s="6" t="s">
        <v>606</v>
      </c>
      <c r="C393" s="6" t="s">
        <v>615</v>
      </c>
      <c r="D393" s="9">
        <v>1.0</v>
      </c>
      <c r="E393" s="9">
        <v>147.0</v>
      </c>
      <c r="F393" s="9">
        <v>213.0</v>
      </c>
      <c r="G393" s="9">
        <v>3.0</v>
      </c>
      <c r="H393" s="9" t="s">
        <v>1465</v>
      </c>
      <c r="I393" s="9">
        <v>17.0</v>
      </c>
      <c r="J393" s="9" t="str">
        <f t="array" ref="J393">LET(
    _xlpm.thresholds, XLOOKUP('2. Результаты'!$D393, Sections!$F$27:$F$47, Sections!$G$27:$I$47),
    XLOOKUP('2. Результаты'!$I393, _xlpm.thresholds, Sections!$G$26:$I$26, "Ниже базового", -1)
)</f>
        <v>Средний</v>
      </c>
      <c r="K393" s="9">
        <v>18.0</v>
      </c>
      <c r="L393" s="9" t="str">
        <f t="array" ref="L393">LET(
    _xlpm.thresholds, XLOOKUP('2. Результаты'!$D393, Sections!$P$27:$P$47, Sections!$Q$27:$S$47),
    XLOOKUP('2. Результаты'!$K393, _xlpm.thresholds, Sections!$Q$26:$S$26, "Ниже базового", -1)
)</f>
        <v>Высокий</v>
      </c>
      <c r="M393" s="9">
        <v>16.0</v>
      </c>
      <c r="N393" s="9" t="str">
        <f t="array" ref="N393">LET(
    _xlpm.thresholds, XLOOKUP('2. Результаты'!$D393, Sections!$K$27:$K$47, Sections!$L$27:$N$47),
    XLOOKUP('2. Результаты'!$M393, _xlpm.thresholds, Sections!$L$26:$N$26, "Ниже базового", -1)
)</f>
        <v>Средний</v>
      </c>
      <c r="O393" s="9">
        <v>17.0</v>
      </c>
      <c r="P393" s="9" t="str">
        <f t="array" ref="P393">LET(
    _xlpm.thresholds, XLOOKUP('2. Результаты'!$D393, Sections!$P$3:$P$23, Sections!$Q$3:$S$23),
    XLOOKUP('2. Результаты'!$O393, _xlpm.thresholds, Sections!$Q$2:$S$2, "Ниже базового", -1)
)</f>
        <v>Средний</v>
      </c>
      <c r="Q393" s="9">
        <v>13.0</v>
      </c>
      <c r="R393" s="9" t="str">
        <f t="array" ref="R393">LET(
    _xlpm.thresholds, XLOOKUP('2. Результаты'!$D393, Sections!$F$3:$F$23, Sections!$G$3:$I$23),
    XLOOKUP('2. Результаты'!$Q393, _xlpm.thresholds, Sections!$G$2:$I$2, "Ниже базового", -1)
)</f>
        <v>Средний</v>
      </c>
      <c r="S393" s="9">
        <v>37.0</v>
      </c>
      <c r="T393" s="9" t="str">
        <f t="array" ref="T393">LET(
    _xlpm.thresholds, XLOOKUP('2. Результаты'!$D393, Sections!$A$3:$A$23, Sections!$B$3:$D$23),
    XLOOKUP('2. Результаты'!$S393, _xlpm.thresholds, Sections!$B$2:$D$2, "Ниже базового", -1)
)</f>
        <v>Средний</v>
      </c>
      <c r="U393" s="9">
        <v>10.0</v>
      </c>
      <c r="V393" s="9" t="str">
        <f t="array" ref="V393">LET(
    _xlpm.thresholds, XLOOKUP('2. Результаты'!$D393, Sections!$A$27:$A$47, Sections!$B$27:$D$47),
    XLOOKUP('2. Результаты'!$U393, _xlpm.thresholds, Sections!$B$26:$D$26, "Ниже базового", -1)
)</f>
        <v>Средний</v>
      </c>
      <c r="W393" s="9">
        <v>19.0</v>
      </c>
      <c r="X393" s="9" t="str">
        <f t="array" ref="X393">LET(
    _xlpm.thresholds, XLOOKUP('2. Результаты'!$D393, Sections!$K$3:$K$23, Sections!$L$3:$N$23),
    XLOOKUP('2. Результаты'!$W393, _xlpm.thresholds, Sections!$L$2:$N$2, "Ниже базового", -1)
)</f>
        <v>Средний</v>
      </c>
    </row>
    <row r="394" ht="15.75" customHeight="1">
      <c r="A394" s="7">
        <v>5.22011131E8</v>
      </c>
      <c r="B394" s="6" t="s">
        <v>606</v>
      </c>
      <c r="C394" s="6" t="s">
        <v>616</v>
      </c>
      <c r="D394" s="9">
        <v>1.0</v>
      </c>
      <c r="E394" s="9">
        <v>144.0</v>
      </c>
      <c r="F394" s="9">
        <v>213.0</v>
      </c>
      <c r="G394" s="9">
        <v>1.0</v>
      </c>
      <c r="H394" s="9" t="s">
        <v>1468</v>
      </c>
      <c r="I394" s="9">
        <v>27.0</v>
      </c>
      <c r="J394" s="9" t="str">
        <f t="array" ref="J394">LET(
    _xlpm.thresholds, XLOOKUP('2. Результаты'!$D394, Sections!$F$27:$F$47, Sections!$G$27:$I$47),
    XLOOKUP('2. Результаты'!$I394, _xlpm.thresholds, Sections!$G$26:$I$26, "Ниже базового", -1)
)</f>
        <v>Высокий</v>
      </c>
      <c r="K394" s="9">
        <v>18.0</v>
      </c>
      <c r="L394" s="9" t="str">
        <f t="array" ref="L394">LET(
    _xlpm.thresholds, XLOOKUP('2. Результаты'!$D394, Sections!$P$27:$P$47, Sections!$Q$27:$S$47),
    XLOOKUP('2. Результаты'!$K394, _xlpm.thresholds, Sections!$Q$26:$S$26, "Ниже базового", -1)
)</f>
        <v>Высокий</v>
      </c>
      <c r="M394" s="9">
        <v>19.0</v>
      </c>
      <c r="N394" s="9" t="str">
        <f t="array" ref="N394">LET(
    _xlpm.thresholds, XLOOKUP('2. Результаты'!$D394, Sections!$K$27:$K$47, Sections!$L$27:$N$47),
    XLOOKUP('2. Результаты'!$M394, _xlpm.thresholds, Sections!$L$26:$N$26, "Ниже базового", -1)
)</f>
        <v>Высокий</v>
      </c>
      <c r="O394" s="9">
        <v>20.0</v>
      </c>
      <c r="P394" s="9" t="str">
        <f t="array" ref="P394">LET(
    _xlpm.thresholds, XLOOKUP('2. Результаты'!$D394, Sections!$P$3:$P$23, Sections!$Q$3:$S$23),
    XLOOKUP('2. Результаты'!$O394, _xlpm.thresholds, Sections!$Q$2:$S$2, "Ниже базового", -1)
)</f>
        <v>Высокий</v>
      </c>
      <c r="Q394" s="9">
        <v>21.0</v>
      </c>
      <c r="R394" s="9" t="str">
        <f t="array" ref="R394">LET(
    _xlpm.thresholds, XLOOKUP('2. Результаты'!$D394, Sections!$F$3:$F$23, Sections!$G$3:$I$23),
    XLOOKUP('2. Результаты'!$Q394, _xlpm.thresholds, Sections!$G$2:$I$2, "Ниже базового", -1)
)</f>
        <v>Высокий</v>
      </c>
      <c r="S394" s="9">
        <v>0.0</v>
      </c>
      <c r="T394" s="9" t="str">
        <f t="array" ref="T394">LET(
    _xlpm.thresholds, XLOOKUP('2. Результаты'!$D394, Sections!$A$3:$A$23, Sections!$B$3:$D$23),
    XLOOKUP('2. Результаты'!$S394, _xlpm.thresholds, Sections!$B$2:$D$2, "Ниже базового", -1)
)</f>
        <v>Ниже базового</v>
      </c>
      <c r="U394" s="9">
        <v>13.0</v>
      </c>
      <c r="V394" s="9" t="str">
        <f t="array" ref="V394">LET(
    _xlpm.thresholds, XLOOKUP('2. Результаты'!$D394, Sections!$A$27:$A$47, Sections!$B$27:$D$47),
    XLOOKUP('2. Результаты'!$U394, _xlpm.thresholds, Sections!$B$26:$D$26, "Ниже базового", -1)
)</f>
        <v>Высокий</v>
      </c>
      <c r="W394" s="9">
        <v>26.0</v>
      </c>
      <c r="X394" s="9" t="str">
        <f t="array" ref="X394">LET(
    _xlpm.thresholds, XLOOKUP('2. Результаты'!$D394, Sections!$K$3:$K$23, Sections!$L$3:$N$23),
    XLOOKUP('2. Результаты'!$W394, _xlpm.thresholds, Sections!$L$2:$N$2, "Ниже базового", -1)
)</f>
        <v>Высокий</v>
      </c>
    </row>
    <row r="395" ht="15.75" customHeight="1">
      <c r="A395" s="7">
        <v>5.22011082E8</v>
      </c>
      <c r="B395" s="6" t="s">
        <v>606</v>
      </c>
      <c r="C395" s="6" t="s">
        <v>617</v>
      </c>
      <c r="D395" s="9">
        <v>1.0</v>
      </c>
      <c r="E395" s="9">
        <v>156.0</v>
      </c>
      <c r="F395" s="9">
        <v>213.0</v>
      </c>
      <c r="G395" s="9">
        <v>3.0</v>
      </c>
      <c r="H395" s="9" t="s">
        <v>1465</v>
      </c>
      <c r="I395" s="9">
        <v>22.0</v>
      </c>
      <c r="J395" s="9" t="str">
        <f t="array" ref="J395">LET(
    _xlpm.thresholds, XLOOKUP('2. Результаты'!$D395, Sections!$F$27:$F$47, Sections!$G$27:$I$47),
    XLOOKUP('2. Результаты'!$I395, _xlpm.thresholds, Sections!$G$26:$I$26, "Ниже базового", -1)
)</f>
        <v>Средний</v>
      </c>
      <c r="K395" s="9">
        <v>15.0</v>
      </c>
      <c r="L395" s="9" t="str">
        <f t="array" ref="L395">LET(
    _xlpm.thresholds, XLOOKUP('2. Результаты'!$D395, Sections!$P$27:$P$47, Sections!$Q$27:$S$47),
    XLOOKUP('2. Результаты'!$K395, _xlpm.thresholds, Sections!$Q$26:$S$26, "Ниже базового", -1)
)</f>
        <v>Средний</v>
      </c>
      <c r="M395" s="9">
        <v>16.0</v>
      </c>
      <c r="N395" s="9" t="str">
        <f t="array" ref="N395">LET(
    _xlpm.thresholds, XLOOKUP('2. Результаты'!$D395, Sections!$K$27:$K$47, Sections!$L$27:$N$47),
    XLOOKUP('2. Результаты'!$M395, _xlpm.thresholds, Sections!$L$26:$N$26, "Ниже базового", -1)
)</f>
        <v>Средний</v>
      </c>
      <c r="O395" s="9">
        <v>18.0</v>
      </c>
      <c r="P395" s="9" t="str">
        <f t="array" ref="P395">LET(
    _xlpm.thresholds, XLOOKUP('2. Результаты'!$D395, Sections!$P$3:$P$23, Sections!$Q$3:$S$23),
    XLOOKUP('2. Результаты'!$O395, _xlpm.thresholds, Sections!$Q$2:$S$2, "Ниже базового", -1)
)</f>
        <v>Средний</v>
      </c>
      <c r="Q395" s="9">
        <v>15.0</v>
      </c>
      <c r="R395" s="9" t="str">
        <f t="array" ref="R395">LET(
    _xlpm.thresholds, XLOOKUP('2. Результаты'!$D395, Sections!$F$3:$F$23, Sections!$G$3:$I$23),
    XLOOKUP('2. Результаты'!$Q395, _xlpm.thresholds, Sections!$G$2:$I$2, "Ниже базового", -1)
)</f>
        <v>Средний</v>
      </c>
      <c r="S395" s="9">
        <v>38.0</v>
      </c>
      <c r="T395" s="9" t="str">
        <f t="array" ref="T395">LET(
    _xlpm.thresholds, XLOOKUP('2. Результаты'!$D395, Sections!$A$3:$A$23, Sections!$B$3:$D$23),
    XLOOKUP('2. Результаты'!$S395, _xlpm.thresholds, Sections!$B$2:$D$2, "Ниже базового", -1)
)</f>
        <v>Средний</v>
      </c>
      <c r="U395" s="9">
        <v>11.0</v>
      </c>
      <c r="V395" s="9" t="str">
        <f t="array" ref="V395">LET(
    _xlpm.thresholds, XLOOKUP('2. Результаты'!$D395, Sections!$A$27:$A$47, Sections!$B$27:$D$47),
    XLOOKUP('2. Результаты'!$U395, _xlpm.thresholds, Sections!$B$26:$D$26, "Ниже базового", -1)
)</f>
        <v>Средний</v>
      </c>
      <c r="W395" s="9">
        <v>21.0</v>
      </c>
      <c r="X395" s="9" t="str">
        <f t="array" ref="X395">LET(
    _xlpm.thresholds, XLOOKUP('2. Результаты'!$D395, Sections!$K$3:$K$23, Sections!$L$3:$N$23),
    XLOOKUP('2. Результаты'!$W395, _xlpm.thresholds, Sections!$L$2:$N$2, "Ниже базового", -1)
)</f>
        <v>Средний</v>
      </c>
    </row>
    <row r="396" ht="15.75" customHeight="1">
      <c r="A396" s="7">
        <v>5.2201109E8</v>
      </c>
      <c r="B396" s="6" t="s">
        <v>606</v>
      </c>
      <c r="C396" s="6" t="s">
        <v>618</v>
      </c>
      <c r="D396" s="9">
        <v>1.0</v>
      </c>
      <c r="E396" s="9">
        <v>168.0</v>
      </c>
      <c r="F396" s="9">
        <v>213.0</v>
      </c>
      <c r="G396" s="9">
        <v>3.0</v>
      </c>
      <c r="H396" s="9" t="s">
        <v>1465</v>
      </c>
      <c r="I396" s="9">
        <v>28.0</v>
      </c>
      <c r="J396" s="9" t="str">
        <f t="array" ref="J396">LET(
    _xlpm.thresholds, XLOOKUP('2. Результаты'!$D396, Sections!$F$27:$F$47, Sections!$G$27:$I$47),
    XLOOKUP('2. Результаты'!$I396, _xlpm.thresholds, Sections!$G$26:$I$26, "Ниже базового", -1)
)</f>
        <v>Высокий</v>
      </c>
      <c r="K396" s="9">
        <v>19.0</v>
      </c>
      <c r="L396" s="9" t="str">
        <f t="array" ref="L396">LET(
    _xlpm.thresholds, XLOOKUP('2. Результаты'!$D396, Sections!$P$27:$P$47, Sections!$Q$27:$S$47),
    XLOOKUP('2. Результаты'!$K396, _xlpm.thresholds, Sections!$Q$26:$S$26, "Ниже базового", -1)
)</f>
        <v>Высокий</v>
      </c>
      <c r="M396" s="9">
        <v>16.0</v>
      </c>
      <c r="N396" s="9" t="str">
        <f t="array" ref="N396">LET(
    _xlpm.thresholds, XLOOKUP('2. Результаты'!$D396, Sections!$K$27:$K$47, Sections!$L$27:$N$47),
    XLOOKUP('2. Результаты'!$M396, _xlpm.thresholds, Sections!$L$26:$N$26, "Ниже базового", -1)
)</f>
        <v>Средний</v>
      </c>
      <c r="O396" s="9">
        <v>20.0</v>
      </c>
      <c r="P396" s="9" t="str">
        <f t="array" ref="P396">LET(
    _xlpm.thresholds, XLOOKUP('2. Результаты'!$D396, Sections!$P$3:$P$23, Sections!$Q$3:$S$23),
    XLOOKUP('2. Результаты'!$O396, _xlpm.thresholds, Sections!$Q$2:$S$2, "Ниже базового", -1)
)</f>
        <v>Высокий</v>
      </c>
      <c r="Q396" s="9">
        <v>16.0</v>
      </c>
      <c r="R396" s="9" t="str">
        <f t="array" ref="R396">LET(
    _xlpm.thresholds, XLOOKUP('2. Результаты'!$D396, Sections!$F$3:$F$23, Sections!$G$3:$I$23),
    XLOOKUP('2. Результаты'!$Q396, _xlpm.thresholds, Sections!$G$2:$I$2, "Ниже базового", -1)
)</f>
        <v>Средний</v>
      </c>
      <c r="S396" s="9">
        <v>33.0</v>
      </c>
      <c r="T396" s="9" t="str">
        <f t="array" ref="T396">LET(
    _xlpm.thresholds, XLOOKUP('2. Результаты'!$D396, Sections!$A$3:$A$23, Sections!$B$3:$D$23),
    XLOOKUP('2. Результаты'!$S396, _xlpm.thresholds, Sections!$B$2:$D$2, "Ниже базового", -1)
)</f>
        <v>Средний</v>
      </c>
      <c r="U396" s="9">
        <v>9.0</v>
      </c>
      <c r="V396" s="9" t="str">
        <f t="array" ref="V396">LET(
    _xlpm.thresholds, XLOOKUP('2. Результаты'!$D396, Sections!$A$27:$A$47, Sections!$B$27:$D$47),
    XLOOKUP('2. Результаты'!$U396, _xlpm.thresholds, Sections!$B$26:$D$26, "Ниже базового", -1)
)</f>
        <v>Средний</v>
      </c>
      <c r="W396" s="9">
        <v>27.0</v>
      </c>
      <c r="X396" s="9" t="str">
        <f t="array" ref="X396">LET(
    _xlpm.thresholds, XLOOKUP('2. Результаты'!$D396, Sections!$K$3:$K$23, Sections!$L$3:$N$23),
    XLOOKUP('2. Результаты'!$W396, _xlpm.thresholds, Sections!$L$2:$N$2, "Ниже базового", -1)
)</f>
        <v>Высокий</v>
      </c>
    </row>
    <row r="397" ht="15.75" customHeight="1">
      <c r="A397" s="7">
        <v>5.22011117E8</v>
      </c>
      <c r="B397" s="6" t="s">
        <v>606</v>
      </c>
      <c r="C397" s="6" t="s">
        <v>619</v>
      </c>
      <c r="D397" s="9">
        <v>5.0</v>
      </c>
      <c r="E397" s="9">
        <v>131.0</v>
      </c>
      <c r="F397" s="9">
        <v>208.0</v>
      </c>
      <c r="G397" s="9">
        <v>3.0</v>
      </c>
      <c r="H397" s="9" t="s">
        <v>1465</v>
      </c>
      <c r="I397" s="9">
        <v>17.0</v>
      </c>
      <c r="J397" s="9" t="str">
        <f t="array" ref="J397">LET(
    _xlpm.thresholds, XLOOKUP('2. Результаты'!$D397, Sections!$F$27:$F$47, Sections!$G$27:$I$47),
    XLOOKUP('2. Результаты'!$I397, _xlpm.thresholds, Sections!$G$26:$I$26, "Ниже базового", -1)
)</f>
        <v>Средний</v>
      </c>
      <c r="K397" s="9">
        <v>15.0</v>
      </c>
      <c r="L397" s="9" t="str">
        <f t="array" ref="L397">LET(
    _xlpm.thresholds, XLOOKUP('2. Результаты'!$D397, Sections!$P$27:$P$47, Sections!$Q$27:$S$47),
    XLOOKUP('2. Результаты'!$K397, _xlpm.thresholds, Sections!$Q$26:$S$26, "Ниже базового", -1)
)</f>
        <v>Средний</v>
      </c>
      <c r="M397" s="9">
        <v>14.0</v>
      </c>
      <c r="N397" s="9" t="str">
        <f t="array" ref="N397">LET(
    _xlpm.thresholds, XLOOKUP('2. Результаты'!$D397, Sections!$K$27:$K$47, Sections!$L$27:$N$47),
    XLOOKUP('2. Результаты'!$M397, _xlpm.thresholds, Sections!$L$26:$N$26, "Ниже базового", -1)
)</f>
        <v>Средний</v>
      </c>
      <c r="O397" s="9">
        <v>18.0</v>
      </c>
      <c r="P397" s="9" t="str">
        <f t="array" ref="P397">LET(
    _xlpm.thresholds, XLOOKUP('2. Результаты'!$D397, Sections!$P$3:$P$23, Sections!$Q$3:$S$23),
    XLOOKUP('2. Результаты'!$O397, _xlpm.thresholds, Sections!$Q$2:$S$2, "Ниже базового", -1)
)</f>
        <v>Средний</v>
      </c>
      <c r="Q397" s="9">
        <v>14.0</v>
      </c>
      <c r="R397" s="9" t="str">
        <f t="array" ref="R397">LET(
    _xlpm.thresholds, XLOOKUP('2. Результаты'!$D397, Sections!$F$3:$F$23, Sections!$G$3:$I$23),
    XLOOKUP('2. Результаты'!$Q397, _xlpm.thresholds, Sections!$G$2:$I$2, "Ниже базового", -1)
)</f>
        <v>Средний</v>
      </c>
      <c r="S397" s="9">
        <v>27.0</v>
      </c>
      <c r="T397" s="9" t="str">
        <f t="array" ref="T397">LET(
    _xlpm.thresholds, XLOOKUP('2. Результаты'!$D397, Sections!$A$3:$A$23, Sections!$B$3:$D$23),
    XLOOKUP('2. Результаты'!$S397, _xlpm.thresholds, Sections!$B$2:$D$2, "Ниже базового", -1)
)</f>
        <v>Средний</v>
      </c>
      <c r="U397" s="9">
        <v>9.0</v>
      </c>
      <c r="V397" s="9" t="str">
        <f t="array" ref="V397">LET(
    _xlpm.thresholds, XLOOKUP('2. Результаты'!$D397, Sections!$A$27:$A$47, Sections!$B$27:$D$47),
    XLOOKUP('2. Результаты'!$U397, _xlpm.thresholds, Sections!$B$26:$D$26, "Ниже базового", -1)
)</f>
        <v>Средний</v>
      </c>
      <c r="W397" s="9">
        <v>17.0</v>
      </c>
      <c r="X397" s="9" t="str">
        <f t="array" ref="X397">LET(
    _xlpm.thresholds, XLOOKUP('2. Результаты'!$D397, Sections!$K$3:$K$23, Sections!$L$3:$N$23),
    XLOOKUP('2. Результаты'!$W397, _xlpm.thresholds, Sections!$L$2:$N$2, "Ниже базового", -1)
)</f>
        <v>Средний</v>
      </c>
    </row>
    <row r="398" ht="15.75" customHeight="1">
      <c r="A398" s="7">
        <v>5.22010995E8</v>
      </c>
      <c r="B398" s="6" t="s">
        <v>606</v>
      </c>
      <c r="C398" s="6" t="s">
        <v>620</v>
      </c>
      <c r="D398" s="9">
        <v>1.0</v>
      </c>
      <c r="E398" s="9">
        <v>168.0</v>
      </c>
      <c r="F398" s="9">
        <v>213.0</v>
      </c>
      <c r="G398" s="9">
        <v>3.0</v>
      </c>
      <c r="H398" s="9" t="s">
        <v>1465</v>
      </c>
      <c r="I398" s="9">
        <v>23.0</v>
      </c>
      <c r="J398" s="9" t="str">
        <f t="array" ref="J398">LET(
    _xlpm.thresholds, XLOOKUP('2. Результаты'!$D398, Sections!$F$27:$F$47, Sections!$G$27:$I$47),
    XLOOKUP('2. Результаты'!$I398, _xlpm.thresholds, Sections!$G$26:$I$26, "Ниже базового", -1)
)</f>
        <v>Средний</v>
      </c>
      <c r="K398" s="9">
        <v>18.0</v>
      </c>
      <c r="L398" s="9" t="str">
        <f t="array" ref="L398">LET(
    _xlpm.thresholds, XLOOKUP('2. Результаты'!$D398, Sections!$P$27:$P$47, Sections!$Q$27:$S$47),
    XLOOKUP('2. Результаты'!$K398, _xlpm.thresholds, Sections!$Q$26:$S$26, "Ниже базового", -1)
)</f>
        <v>Высокий</v>
      </c>
      <c r="M398" s="9">
        <v>15.0</v>
      </c>
      <c r="N398" s="9" t="str">
        <f t="array" ref="N398">LET(
    _xlpm.thresholds, XLOOKUP('2. Результаты'!$D398, Sections!$K$27:$K$47, Sections!$L$27:$N$47),
    XLOOKUP('2. Результаты'!$M398, _xlpm.thresholds, Sections!$L$26:$N$26, "Ниже базового", -1)
)</f>
        <v>Средний</v>
      </c>
      <c r="O398" s="9">
        <v>17.0</v>
      </c>
      <c r="P398" s="9" t="str">
        <f t="array" ref="P398">LET(
    _xlpm.thresholds, XLOOKUP('2. Результаты'!$D398, Sections!$P$3:$P$23, Sections!$Q$3:$S$23),
    XLOOKUP('2. Результаты'!$O398, _xlpm.thresholds, Sections!$Q$2:$S$2, "Ниже базового", -1)
)</f>
        <v>Средний</v>
      </c>
      <c r="Q398" s="9">
        <v>20.0</v>
      </c>
      <c r="R398" s="9" t="str">
        <f t="array" ref="R398">LET(
    _xlpm.thresholds, XLOOKUP('2. Результаты'!$D398, Sections!$F$3:$F$23, Sections!$G$3:$I$23),
    XLOOKUP('2. Результаты'!$Q398, _xlpm.thresholds, Sections!$G$2:$I$2, "Ниже базового", -1)
)</f>
        <v>Средний</v>
      </c>
      <c r="S398" s="9">
        <v>40.0</v>
      </c>
      <c r="T398" s="9" t="str">
        <f t="array" ref="T398">LET(
    _xlpm.thresholds, XLOOKUP('2. Результаты'!$D398, Sections!$A$3:$A$23, Sections!$B$3:$D$23),
    XLOOKUP('2. Результаты'!$S398, _xlpm.thresholds, Sections!$B$2:$D$2, "Ниже базового", -1)
)</f>
        <v>Высокий</v>
      </c>
      <c r="U398" s="9">
        <v>11.0</v>
      </c>
      <c r="V398" s="9" t="str">
        <f t="array" ref="V398">LET(
    _xlpm.thresholds, XLOOKUP('2. Результаты'!$D398, Sections!$A$27:$A$47, Sections!$B$27:$D$47),
    XLOOKUP('2. Результаты'!$U398, _xlpm.thresholds, Sections!$B$26:$D$26, "Ниже базового", -1)
)</f>
        <v>Средний</v>
      </c>
      <c r="W398" s="9">
        <v>24.0</v>
      </c>
      <c r="X398" s="9" t="str">
        <f t="array" ref="X398">LET(
    _xlpm.thresholds, XLOOKUP('2. Результаты'!$D398, Sections!$K$3:$K$23, Sections!$L$3:$N$23),
    XLOOKUP('2. Результаты'!$W398, _xlpm.thresholds, Sections!$L$2:$N$2, "Ниже базового", -1)
)</f>
        <v>Средний</v>
      </c>
    </row>
    <row r="399" ht="15.75" customHeight="1">
      <c r="A399" s="7">
        <v>5.22011068E8</v>
      </c>
      <c r="B399" s="6" t="s">
        <v>606</v>
      </c>
      <c r="C399" s="6" t="s">
        <v>621</v>
      </c>
      <c r="D399" s="9">
        <v>1.0</v>
      </c>
      <c r="E399" s="9">
        <v>156.0</v>
      </c>
      <c r="F399" s="9">
        <v>213.0</v>
      </c>
      <c r="G399" s="9">
        <v>3.0</v>
      </c>
      <c r="H399" s="9" t="s">
        <v>1465</v>
      </c>
      <c r="I399" s="9">
        <v>22.0</v>
      </c>
      <c r="J399" s="9" t="str">
        <f t="array" ref="J399">LET(
    _xlpm.thresholds, XLOOKUP('2. Результаты'!$D399, Sections!$F$27:$F$47, Sections!$G$27:$I$47),
    XLOOKUP('2. Результаты'!$I399, _xlpm.thresholds, Sections!$G$26:$I$26, "Ниже базового", -1)
)</f>
        <v>Средний</v>
      </c>
      <c r="K399" s="9">
        <v>12.0</v>
      </c>
      <c r="L399" s="9" t="str">
        <f t="array" ref="L399">LET(
    _xlpm.thresholds, XLOOKUP('2. Результаты'!$D399, Sections!$P$27:$P$47, Sections!$Q$27:$S$47),
    XLOOKUP('2. Результаты'!$K399, _xlpm.thresholds, Sections!$Q$26:$S$26, "Ниже базового", -1)
)</f>
        <v>Базовый</v>
      </c>
      <c r="M399" s="9">
        <v>15.0</v>
      </c>
      <c r="N399" s="9" t="str">
        <f t="array" ref="N399">LET(
    _xlpm.thresholds, XLOOKUP('2. Результаты'!$D399, Sections!$K$27:$K$47, Sections!$L$27:$N$47),
    XLOOKUP('2. Результаты'!$M399, _xlpm.thresholds, Sections!$L$26:$N$26, "Ниже базового", -1)
)</f>
        <v>Средний</v>
      </c>
      <c r="O399" s="9">
        <v>17.0</v>
      </c>
      <c r="P399" s="9" t="str">
        <f t="array" ref="P399">LET(
    _xlpm.thresholds, XLOOKUP('2. Результаты'!$D399, Sections!$P$3:$P$23, Sections!$Q$3:$S$23),
    XLOOKUP('2. Результаты'!$O399, _xlpm.thresholds, Sections!$Q$2:$S$2, "Ниже базового", -1)
)</f>
        <v>Средний</v>
      </c>
      <c r="Q399" s="9">
        <v>14.0</v>
      </c>
      <c r="R399" s="9" t="str">
        <f t="array" ref="R399">LET(
    _xlpm.thresholds, XLOOKUP('2. Результаты'!$D399, Sections!$F$3:$F$23, Sections!$G$3:$I$23),
    XLOOKUP('2. Результаты'!$Q399, _xlpm.thresholds, Sections!$G$2:$I$2, "Ниже базового", -1)
)</f>
        <v>Средний</v>
      </c>
      <c r="S399" s="9">
        <v>40.0</v>
      </c>
      <c r="T399" s="9" t="str">
        <f t="array" ref="T399">LET(
    _xlpm.thresholds, XLOOKUP('2. Результаты'!$D399, Sections!$A$3:$A$23, Sections!$B$3:$D$23),
    XLOOKUP('2. Результаты'!$S399, _xlpm.thresholds, Sections!$B$2:$D$2, "Ниже базового", -1)
)</f>
        <v>Высокий</v>
      </c>
      <c r="U399" s="9">
        <v>12.0</v>
      </c>
      <c r="V399" s="9" t="str">
        <f t="array" ref="V399">LET(
    _xlpm.thresholds, XLOOKUP('2. Результаты'!$D399, Sections!$A$27:$A$47, Sections!$B$27:$D$47),
    XLOOKUP('2. Результаты'!$U399, _xlpm.thresholds, Sections!$B$26:$D$26, "Ниже базового", -1)
)</f>
        <v>Высокий</v>
      </c>
      <c r="W399" s="9">
        <v>24.0</v>
      </c>
      <c r="X399" s="9" t="str">
        <f t="array" ref="X399">LET(
    _xlpm.thresholds, XLOOKUP('2. Результаты'!$D399, Sections!$K$3:$K$23, Sections!$L$3:$N$23),
    XLOOKUP('2. Результаты'!$W399, _xlpm.thresholds, Sections!$L$2:$N$2, "Ниже базового", -1)
)</f>
        <v>Средний</v>
      </c>
    </row>
    <row r="400" ht="15.75" customHeight="1">
      <c r="A400" s="7">
        <v>5.22013611E8</v>
      </c>
      <c r="B400" s="6" t="s">
        <v>606</v>
      </c>
      <c r="C400" s="6" t="s">
        <v>622</v>
      </c>
      <c r="D400" s="9">
        <v>1.0</v>
      </c>
      <c r="E400" s="9">
        <v>157.0</v>
      </c>
      <c r="F400" s="9">
        <v>213.0</v>
      </c>
      <c r="G400" s="9">
        <v>3.0</v>
      </c>
      <c r="H400" s="9" t="s">
        <v>1465</v>
      </c>
      <c r="I400" s="9">
        <v>28.0</v>
      </c>
      <c r="J400" s="9" t="str">
        <f t="array" ref="J400">LET(
    _xlpm.thresholds, XLOOKUP('2. Результаты'!$D400, Sections!$F$27:$F$47, Sections!$G$27:$I$47),
    XLOOKUP('2. Результаты'!$I400, _xlpm.thresholds, Sections!$G$26:$I$26, "Ниже базового", -1)
)</f>
        <v>Высокий</v>
      </c>
      <c r="K400" s="9">
        <v>16.0</v>
      </c>
      <c r="L400" s="9" t="str">
        <f t="array" ref="L400">LET(
    _xlpm.thresholds, XLOOKUP('2. Результаты'!$D400, Sections!$P$27:$P$47, Sections!$Q$27:$S$47),
    XLOOKUP('2. Результаты'!$K400, _xlpm.thresholds, Sections!$Q$26:$S$26, "Ниже базового", -1)
)</f>
        <v>Высокий</v>
      </c>
      <c r="M400" s="9">
        <v>13.0</v>
      </c>
      <c r="N400" s="9" t="str">
        <f t="array" ref="N400">LET(
    _xlpm.thresholds, XLOOKUP('2. Результаты'!$D400, Sections!$K$27:$K$47, Sections!$L$27:$N$47),
    XLOOKUP('2. Результаты'!$M400, _xlpm.thresholds, Sections!$L$26:$N$26, "Ниже базового", -1)
)</f>
        <v>Базовый</v>
      </c>
      <c r="O400" s="9">
        <v>18.0</v>
      </c>
      <c r="P400" s="9" t="str">
        <f t="array" ref="P400">LET(
    _xlpm.thresholds, XLOOKUP('2. Результаты'!$D400, Sections!$P$3:$P$23, Sections!$Q$3:$S$23),
    XLOOKUP('2. Результаты'!$O400, _xlpm.thresholds, Sections!$Q$2:$S$2, "Ниже базового", -1)
)</f>
        <v>Средний</v>
      </c>
      <c r="Q400" s="9">
        <v>14.0</v>
      </c>
      <c r="R400" s="9" t="str">
        <f t="array" ref="R400">LET(
    _xlpm.thresholds, XLOOKUP('2. Результаты'!$D400, Sections!$F$3:$F$23, Sections!$G$3:$I$23),
    XLOOKUP('2. Результаты'!$Q400, _xlpm.thresholds, Sections!$G$2:$I$2, "Ниже базового", -1)
)</f>
        <v>Средний</v>
      </c>
      <c r="S400" s="9">
        <v>38.0</v>
      </c>
      <c r="T400" s="9" t="str">
        <f t="array" ref="T400">LET(
    _xlpm.thresholds, XLOOKUP('2. Результаты'!$D400, Sections!$A$3:$A$23, Sections!$B$3:$D$23),
    XLOOKUP('2. Результаты'!$S400, _xlpm.thresholds, Sections!$B$2:$D$2, "Ниже базового", -1)
)</f>
        <v>Средний</v>
      </c>
      <c r="U400" s="9">
        <v>11.0</v>
      </c>
      <c r="V400" s="9" t="str">
        <f t="array" ref="V400">LET(
    _xlpm.thresholds, XLOOKUP('2. Результаты'!$D400, Sections!$A$27:$A$47, Sections!$B$27:$D$47),
    XLOOKUP('2. Результаты'!$U400, _xlpm.thresholds, Sections!$B$26:$D$26, "Ниже базового", -1)
)</f>
        <v>Средний</v>
      </c>
      <c r="W400" s="9">
        <v>19.0</v>
      </c>
      <c r="X400" s="9" t="str">
        <f t="array" ref="X400">LET(
    _xlpm.thresholds, XLOOKUP('2. Результаты'!$D400, Sections!$K$3:$K$23, Sections!$L$3:$N$23),
    XLOOKUP('2. Результаты'!$W400, _xlpm.thresholds, Sections!$L$2:$N$2, "Ниже базового", -1)
)</f>
        <v>Средний</v>
      </c>
    </row>
    <row r="401" ht="15.75" customHeight="1">
      <c r="A401" s="7">
        <v>5.22011029E8</v>
      </c>
      <c r="B401" s="6" t="s">
        <v>606</v>
      </c>
      <c r="C401" s="6" t="s">
        <v>623</v>
      </c>
      <c r="D401" s="9">
        <v>2.0</v>
      </c>
      <c r="E401" s="9">
        <v>135.0</v>
      </c>
      <c r="F401" s="9">
        <v>197.0</v>
      </c>
      <c r="G401" s="9">
        <v>2.0</v>
      </c>
      <c r="H401" s="9" t="s">
        <v>1467</v>
      </c>
      <c r="I401" s="9">
        <v>18.0</v>
      </c>
      <c r="J401" s="9" t="str">
        <f t="array" ref="J401">LET(
    _xlpm.thresholds, XLOOKUP('2. Результаты'!$D401, Sections!$F$27:$F$47, Sections!$G$27:$I$47),
    XLOOKUP('2. Результаты'!$I401, _xlpm.thresholds, Sections!$G$26:$I$26, "Ниже базового", -1)
)</f>
        <v>Средний</v>
      </c>
      <c r="K401" s="9">
        <v>19.0</v>
      </c>
      <c r="L401" s="9" t="str">
        <f t="array" ref="L401">LET(
    _xlpm.thresholds, XLOOKUP('2. Результаты'!$D401, Sections!$P$27:$P$47, Sections!$Q$27:$S$47),
    XLOOKUP('2. Результаты'!$K401, _xlpm.thresholds, Sections!$Q$26:$S$26, "Ниже базового", -1)
)</f>
        <v>Высокий</v>
      </c>
      <c r="M401" s="9">
        <v>13.0</v>
      </c>
      <c r="N401" s="9" t="str">
        <f t="array" ref="N401">LET(
    _xlpm.thresholds, XLOOKUP('2. Результаты'!$D401, Sections!$K$27:$K$47, Sections!$L$27:$N$47),
    XLOOKUP('2. Результаты'!$M401, _xlpm.thresholds, Sections!$L$26:$N$26, "Ниже базового", -1)
)</f>
        <v>Средний</v>
      </c>
      <c r="O401" s="9">
        <v>17.0</v>
      </c>
      <c r="P401" s="9" t="str">
        <f t="array" ref="P401">LET(
    _xlpm.thresholds, XLOOKUP('2. Результаты'!$D401, Sections!$P$3:$P$23, Sections!$Q$3:$S$23),
    XLOOKUP('2. Результаты'!$O401, _xlpm.thresholds, Sections!$Q$2:$S$2, "Ниже базового", -1)
)</f>
        <v>Средний</v>
      </c>
      <c r="Q401" s="9">
        <v>16.0</v>
      </c>
      <c r="R401" s="9" t="str">
        <f t="array" ref="R401">LET(
    _xlpm.thresholds, XLOOKUP('2. Результаты'!$D401, Sections!$F$3:$F$23, Sections!$G$3:$I$23),
    XLOOKUP('2. Результаты'!$Q401, _xlpm.thresholds, Sections!$G$2:$I$2, "Ниже базового", -1)
)</f>
        <v>Средний</v>
      </c>
      <c r="S401" s="9">
        <v>19.0</v>
      </c>
      <c r="T401" s="9" t="str">
        <f t="array" ref="T401">LET(
    _xlpm.thresholds, XLOOKUP('2. Результаты'!$D401, Sections!$A$3:$A$23, Sections!$B$3:$D$23),
    XLOOKUP('2. Результаты'!$S401, _xlpm.thresholds, Sections!$B$2:$D$2, "Ниже базового", -1)
)</f>
        <v>Базовый</v>
      </c>
      <c r="U401" s="9">
        <v>10.0</v>
      </c>
      <c r="V401" s="9" t="str">
        <f t="array" ref="V401">LET(
    _xlpm.thresholds, XLOOKUP('2. Результаты'!$D401, Sections!$A$27:$A$47, Sections!$B$27:$D$47),
    XLOOKUP('2. Результаты'!$U401, _xlpm.thresholds, Sections!$B$26:$D$26, "Ниже базового", -1)
)</f>
        <v>Средний</v>
      </c>
      <c r="W401" s="9">
        <v>23.0</v>
      </c>
      <c r="X401" s="9" t="str">
        <f t="array" ref="X401">LET(
    _xlpm.thresholds, XLOOKUP('2. Результаты'!$D401, Sections!$K$3:$K$23, Sections!$L$3:$N$23),
    XLOOKUP('2. Результаты'!$W401, _xlpm.thresholds, Sections!$L$2:$N$2, "Ниже базового", -1)
)</f>
        <v>Средний</v>
      </c>
    </row>
    <row r="402" ht="15.75" customHeight="1">
      <c r="A402" s="7">
        <v>5.22011371E8</v>
      </c>
      <c r="B402" s="6" t="s">
        <v>606</v>
      </c>
      <c r="C402" s="6" t="s">
        <v>624</v>
      </c>
      <c r="D402" s="9">
        <v>1.0</v>
      </c>
      <c r="E402" s="9">
        <v>167.0</v>
      </c>
      <c r="F402" s="9">
        <v>213.0</v>
      </c>
      <c r="G402" s="9">
        <v>3.0</v>
      </c>
      <c r="H402" s="9" t="s">
        <v>1465</v>
      </c>
      <c r="I402" s="9">
        <v>28.0</v>
      </c>
      <c r="J402" s="9" t="str">
        <f t="array" ref="J402">LET(
    _xlpm.thresholds, XLOOKUP('2. Результаты'!$D402, Sections!$F$27:$F$47, Sections!$G$27:$I$47),
    XLOOKUP('2. Результаты'!$I402, _xlpm.thresholds, Sections!$G$26:$I$26, "Ниже базового", -1)
)</f>
        <v>Высокий</v>
      </c>
      <c r="K402" s="9">
        <v>14.0</v>
      </c>
      <c r="L402" s="9" t="str">
        <f t="array" ref="L402">LET(
    _xlpm.thresholds, XLOOKUP('2. Результаты'!$D402, Sections!$P$27:$P$47, Sections!$Q$27:$S$47),
    XLOOKUP('2. Результаты'!$K402, _xlpm.thresholds, Sections!$Q$26:$S$26, "Ниже базового", -1)
)</f>
        <v>Средний</v>
      </c>
      <c r="M402" s="9">
        <v>16.0</v>
      </c>
      <c r="N402" s="9" t="str">
        <f t="array" ref="N402">LET(
    _xlpm.thresholds, XLOOKUP('2. Результаты'!$D402, Sections!$K$27:$K$47, Sections!$L$27:$N$47),
    XLOOKUP('2. Результаты'!$M402, _xlpm.thresholds, Sections!$L$26:$N$26, "Ниже базового", -1)
)</f>
        <v>Средний</v>
      </c>
      <c r="O402" s="9">
        <v>17.0</v>
      </c>
      <c r="P402" s="9" t="str">
        <f t="array" ref="P402">LET(
    _xlpm.thresholds, XLOOKUP('2. Результаты'!$D402, Sections!$P$3:$P$23, Sections!$Q$3:$S$23),
    XLOOKUP('2. Результаты'!$O402, _xlpm.thresholds, Sections!$Q$2:$S$2, "Ниже базового", -1)
)</f>
        <v>Средний</v>
      </c>
      <c r="Q402" s="9">
        <v>19.0</v>
      </c>
      <c r="R402" s="9" t="str">
        <f t="array" ref="R402">LET(
    _xlpm.thresholds, XLOOKUP('2. Результаты'!$D402, Sections!$F$3:$F$23, Sections!$G$3:$I$23),
    XLOOKUP('2. Результаты'!$Q402, _xlpm.thresholds, Sections!$G$2:$I$2, "Ниже базового", -1)
)</f>
        <v>Средний</v>
      </c>
      <c r="S402" s="9">
        <v>37.0</v>
      </c>
      <c r="T402" s="9" t="str">
        <f t="array" ref="T402">LET(
    _xlpm.thresholds, XLOOKUP('2. Результаты'!$D402, Sections!$A$3:$A$23, Sections!$B$3:$D$23),
    XLOOKUP('2. Результаты'!$S402, _xlpm.thresholds, Sections!$B$2:$D$2, "Ниже базового", -1)
)</f>
        <v>Средний</v>
      </c>
      <c r="U402" s="9">
        <v>12.0</v>
      </c>
      <c r="V402" s="9" t="str">
        <f t="array" ref="V402">LET(
    _xlpm.thresholds, XLOOKUP('2. Результаты'!$D402, Sections!$A$27:$A$47, Sections!$B$27:$D$47),
    XLOOKUP('2. Результаты'!$U402, _xlpm.thresholds, Sections!$B$26:$D$26, "Ниже базового", -1)
)</f>
        <v>Высокий</v>
      </c>
      <c r="W402" s="9">
        <v>24.0</v>
      </c>
      <c r="X402" s="9" t="str">
        <f t="array" ref="X402">LET(
    _xlpm.thresholds, XLOOKUP('2. Результаты'!$D402, Sections!$K$3:$K$23, Sections!$L$3:$N$23),
    XLOOKUP('2. Результаты'!$W402, _xlpm.thresholds, Sections!$L$2:$N$2, "Ниже базового", -1)
)</f>
        <v>Средний</v>
      </c>
    </row>
    <row r="403" ht="15.75" customHeight="1">
      <c r="A403" s="7">
        <v>5.22010917E8</v>
      </c>
      <c r="B403" s="6" t="s">
        <v>606</v>
      </c>
      <c r="C403" s="6" t="s">
        <v>625</v>
      </c>
      <c r="D403" s="9">
        <v>1.0</v>
      </c>
      <c r="E403" s="9">
        <v>161.0</v>
      </c>
      <c r="F403" s="9">
        <v>213.0</v>
      </c>
      <c r="G403" s="9">
        <v>3.0</v>
      </c>
      <c r="H403" s="9" t="s">
        <v>1465</v>
      </c>
      <c r="I403" s="9">
        <v>21.0</v>
      </c>
      <c r="J403" s="9" t="str">
        <f t="array" ref="J403">LET(
    _xlpm.thresholds, XLOOKUP('2. Результаты'!$D403, Sections!$F$27:$F$47, Sections!$G$27:$I$47),
    XLOOKUP('2. Результаты'!$I403, _xlpm.thresholds, Sections!$G$26:$I$26, "Ниже базового", -1)
)</f>
        <v>Средний</v>
      </c>
      <c r="K403" s="9">
        <v>17.0</v>
      </c>
      <c r="L403" s="9" t="str">
        <f t="array" ref="L403">LET(
    _xlpm.thresholds, XLOOKUP('2. Результаты'!$D403, Sections!$P$27:$P$47, Sections!$Q$27:$S$47),
    XLOOKUP('2. Результаты'!$K403, _xlpm.thresholds, Sections!$Q$26:$S$26, "Ниже базового", -1)
)</f>
        <v>Высокий</v>
      </c>
      <c r="M403" s="9">
        <v>15.0</v>
      </c>
      <c r="N403" s="9" t="str">
        <f t="array" ref="N403">LET(
    _xlpm.thresholds, XLOOKUP('2. Результаты'!$D403, Sections!$K$27:$K$47, Sections!$L$27:$N$47),
    XLOOKUP('2. Результаты'!$M403, _xlpm.thresholds, Sections!$L$26:$N$26, "Ниже базового", -1)
)</f>
        <v>Средний</v>
      </c>
      <c r="O403" s="9">
        <v>20.0</v>
      </c>
      <c r="P403" s="9" t="str">
        <f t="array" ref="P403">LET(
    _xlpm.thresholds, XLOOKUP('2. Результаты'!$D403, Sections!$P$3:$P$23, Sections!$Q$3:$S$23),
    XLOOKUP('2. Результаты'!$O403, _xlpm.thresholds, Sections!$Q$2:$S$2, "Ниже базового", -1)
)</f>
        <v>Высокий</v>
      </c>
      <c r="Q403" s="9">
        <v>17.0</v>
      </c>
      <c r="R403" s="9" t="str">
        <f t="array" ref="R403">LET(
    _xlpm.thresholds, XLOOKUP('2. Результаты'!$D403, Sections!$F$3:$F$23, Sections!$G$3:$I$23),
    XLOOKUP('2. Результаты'!$Q403, _xlpm.thresholds, Sections!$G$2:$I$2, "Ниже базового", -1)
)</f>
        <v>Средний</v>
      </c>
      <c r="S403" s="9">
        <v>34.0</v>
      </c>
      <c r="T403" s="9" t="str">
        <f t="array" ref="T403">LET(
    _xlpm.thresholds, XLOOKUP('2. Результаты'!$D403, Sections!$A$3:$A$23, Sections!$B$3:$D$23),
    XLOOKUP('2. Результаты'!$S403, _xlpm.thresholds, Sections!$B$2:$D$2, "Ниже базового", -1)
)</f>
        <v>Средний</v>
      </c>
      <c r="U403" s="9">
        <v>11.0</v>
      </c>
      <c r="V403" s="9" t="str">
        <f t="array" ref="V403">LET(
    _xlpm.thresholds, XLOOKUP('2. Результаты'!$D403, Sections!$A$27:$A$47, Sections!$B$27:$D$47),
    XLOOKUP('2. Результаты'!$U403, _xlpm.thresholds, Sections!$B$26:$D$26, "Ниже базового", -1)
)</f>
        <v>Средний</v>
      </c>
      <c r="W403" s="9">
        <v>26.0</v>
      </c>
      <c r="X403" s="9" t="str">
        <f t="array" ref="X403">LET(
    _xlpm.thresholds, XLOOKUP('2. Результаты'!$D403, Sections!$K$3:$K$23, Sections!$L$3:$N$23),
    XLOOKUP('2. Результаты'!$W403, _xlpm.thresholds, Sections!$L$2:$N$2, "Ниже базового", -1)
)</f>
        <v>Высокий</v>
      </c>
    </row>
    <row r="404" ht="15.75" customHeight="1">
      <c r="A404" s="7">
        <v>5.22010963E8</v>
      </c>
      <c r="B404" s="6" t="s">
        <v>606</v>
      </c>
      <c r="C404" s="6" t="s">
        <v>626</v>
      </c>
      <c r="D404" s="9">
        <v>1.0</v>
      </c>
      <c r="E404" s="9">
        <v>139.0</v>
      </c>
      <c r="F404" s="9">
        <v>213.0</v>
      </c>
      <c r="G404" s="9">
        <v>3.0</v>
      </c>
      <c r="H404" s="9" t="s">
        <v>1465</v>
      </c>
      <c r="I404" s="9">
        <v>16.0</v>
      </c>
      <c r="J404" s="9" t="str">
        <f t="array" ref="J404">LET(
    _xlpm.thresholds, XLOOKUP('2. Результаты'!$D404, Sections!$F$27:$F$47, Sections!$G$27:$I$47),
    XLOOKUP('2. Результаты'!$I404, _xlpm.thresholds, Sections!$G$26:$I$26, "Ниже базового", -1)
)</f>
        <v>Базовый</v>
      </c>
      <c r="K404" s="9">
        <v>12.0</v>
      </c>
      <c r="L404" s="9" t="str">
        <f t="array" ref="L404">LET(
    _xlpm.thresholds, XLOOKUP('2. Результаты'!$D404, Sections!$P$27:$P$47, Sections!$Q$27:$S$47),
    XLOOKUP('2. Результаты'!$K404, _xlpm.thresholds, Sections!$Q$26:$S$26, "Ниже базового", -1)
)</f>
        <v>Базовый</v>
      </c>
      <c r="M404" s="9">
        <v>14.0</v>
      </c>
      <c r="N404" s="9" t="str">
        <f t="array" ref="N404">LET(
    _xlpm.thresholds, XLOOKUP('2. Результаты'!$D404, Sections!$K$27:$K$47, Sections!$L$27:$N$47),
    XLOOKUP('2. Результаты'!$M404, _xlpm.thresholds, Sections!$L$26:$N$26, "Ниже базового", -1)
)</f>
        <v>Средний</v>
      </c>
      <c r="O404" s="9">
        <v>17.0</v>
      </c>
      <c r="P404" s="9" t="str">
        <f t="array" ref="P404">LET(
    _xlpm.thresholds, XLOOKUP('2. Результаты'!$D404, Sections!$P$3:$P$23, Sections!$Q$3:$S$23),
    XLOOKUP('2. Результаты'!$O404, _xlpm.thresholds, Sections!$Q$2:$S$2, "Ниже базового", -1)
)</f>
        <v>Средний</v>
      </c>
      <c r="Q404" s="9">
        <v>16.0</v>
      </c>
      <c r="R404" s="9" t="str">
        <f t="array" ref="R404">LET(
    _xlpm.thresholds, XLOOKUP('2. Результаты'!$D404, Sections!$F$3:$F$23, Sections!$G$3:$I$23),
    XLOOKUP('2. Результаты'!$Q404, _xlpm.thresholds, Sections!$G$2:$I$2, "Ниже базового", -1)
)</f>
        <v>Средний</v>
      </c>
      <c r="S404" s="9">
        <v>37.0</v>
      </c>
      <c r="T404" s="9" t="str">
        <f t="array" ref="T404">LET(
    _xlpm.thresholds, XLOOKUP('2. Результаты'!$D404, Sections!$A$3:$A$23, Sections!$B$3:$D$23),
    XLOOKUP('2. Результаты'!$S404, _xlpm.thresholds, Sections!$B$2:$D$2, "Ниже базового", -1)
)</f>
        <v>Средний</v>
      </c>
      <c r="U404" s="9">
        <v>9.0</v>
      </c>
      <c r="V404" s="9" t="str">
        <f t="array" ref="V404">LET(
    _xlpm.thresholds, XLOOKUP('2. Результаты'!$D404, Sections!$A$27:$A$47, Sections!$B$27:$D$47),
    XLOOKUP('2. Результаты'!$U404, _xlpm.thresholds, Sections!$B$26:$D$26, "Ниже базового", -1)
)</f>
        <v>Средний</v>
      </c>
      <c r="W404" s="9">
        <v>18.0</v>
      </c>
      <c r="X404" s="9" t="str">
        <f t="array" ref="X404">LET(
    _xlpm.thresholds, XLOOKUP('2. Результаты'!$D404, Sections!$K$3:$K$23, Sections!$L$3:$N$23),
    XLOOKUP('2. Результаты'!$W404, _xlpm.thresholds, Sections!$L$2:$N$2, "Ниже базового", -1)
)</f>
        <v>Средний</v>
      </c>
    </row>
    <row r="405" ht="15.75" customHeight="1">
      <c r="A405" s="7">
        <v>5.22017172E8</v>
      </c>
      <c r="B405" s="6" t="s">
        <v>606</v>
      </c>
      <c r="C405" s="6" t="s">
        <v>627</v>
      </c>
      <c r="D405" s="9">
        <v>1.0</v>
      </c>
      <c r="E405" s="9">
        <v>194.0</v>
      </c>
      <c r="F405" s="9">
        <v>213.0</v>
      </c>
      <c r="G405" s="9">
        <v>4.0</v>
      </c>
      <c r="H405" s="9" t="s">
        <v>1466</v>
      </c>
      <c r="I405" s="9">
        <v>28.0</v>
      </c>
      <c r="J405" s="9" t="str">
        <f t="array" ref="J405">LET(
    _xlpm.thresholds, XLOOKUP('2. Результаты'!$D405, Sections!$F$27:$F$47, Sections!$G$27:$I$47),
    XLOOKUP('2. Результаты'!$I405, _xlpm.thresholds, Sections!$G$26:$I$26, "Ниже базового", -1)
)</f>
        <v>Высокий</v>
      </c>
      <c r="K405" s="9">
        <v>18.0</v>
      </c>
      <c r="L405" s="9" t="str">
        <f t="array" ref="L405">LET(
    _xlpm.thresholds, XLOOKUP('2. Результаты'!$D405, Sections!$P$27:$P$47, Sections!$Q$27:$S$47),
    XLOOKUP('2. Результаты'!$K405, _xlpm.thresholds, Sections!$Q$26:$S$26, "Ниже базового", -1)
)</f>
        <v>Высокий</v>
      </c>
      <c r="M405" s="9">
        <v>17.0</v>
      </c>
      <c r="N405" s="9" t="str">
        <f t="array" ref="N405">LET(
    _xlpm.thresholds, XLOOKUP('2. Результаты'!$D405, Sections!$K$27:$K$47, Sections!$L$27:$N$47),
    XLOOKUP('2. Результаты'!$M405, _xlpm.thresholds, Sections!$L$26:$N$26, "Ниже базового", -1)
)</f>
        <v>Высокий</v>
      </c>
      <c r="O405" s="9">
        <v>21.0</v>
      </c>
      <c r="P405" s="9" t="str">
        <f t="array" ref="P405">LET(
    _xlpm.thresholds, XLOOKUP('2. Результаты'!$D405, Sections!$P$3:$P$23, Sections!$Q$3:$S$23),
    XLOOKUP('2. Результаты'!$O405, _xlpm.thresholds, Sections!$Q$2:$S$2, "Ниже базового", -1)
)</f>
        <v>Высокий</v>
      </c>
      <c r="Q405" s="9">
        <v>20.0</v>
      </c>
      <c r="R405" s="9" t="str">
        <f t="array" ref="R405">LET(
    _xlpm.thresholds, XLOOKUP('2. Результаты'!$D405, Sections!$F$3:$F$23, Sections!$G$3:$I$23),
    XLOOKUP('2. Результаты'!$Q405, _xlpm.thresholds, Sections!$G$2:$I$2, "Ниже базового", -1)
)</f>
        <v>Средний</v>
      </c>
      <c r="S405" s="9">
        <v>48.0</v>
      </c>
      <c r="T405" s="9" t="str">
        <f t="array" ref="T405">LET(
    _xlpm.thresholds, XLOOKUP('2. Результаты'!$D405, Sections!$A$3:$A$23, Sections!$B$3:$D$23),
    XLOOKUP('2. Результаты'!$S405, _xlpm.thresholds, Sections!$B$2:$D$2, "Ниже базового", -1)
)</f>
        <v>Высокий</v>
      </c>
      <c r="U405" s="9">
        <v>14.0</v>
      </c>
      <c r="V405" s="9" t="str">
        <f t="array" ref="V405">LET(
    _xlpm.thresholds, XLOOKUP('2. Результаты'!$D405, Sections!$A$27:$A$47, Sections!$B$27:$D$47),
    XLOOKUP('2. Результаты'!$U405, _xlpm.thresholds, Sections!$B$26:$D$26, "Ниже базового", -1)
)</f>
        <v>Высокий</v>
      </c>
      <c r="W405" s="9">
        <v>28.0</v>
      </c>
      <c r="X405" s="9" t="str">
        <f t="array" ref="X405">LET(
    _xlpm.thresholds, XLOOKUP('2. Результаты'!$D405, Sections!$K$3:$K$23, Sections!$L$3:$N$23),
    XLOOKUP('2. Результаты'!$W405, _xlpm.thresholds, Sections!$L$2:$N$2, "Ниже базового", -1)
)</f>
        <v>Высокий</v>
      </c>
    </row>
    <row r="406" ht="15.75" customHeight="1">
      <c r="A406" s="7">
        <v>5.22011036E8</v>
      </c>
      <c r="B406" s="6" t="s">
        <v>606</v>
      </c>
      <c r="C406" s="6" t="s">
        <v>628</v>
      </c>
      <c r="D406" s="9">
        <v>2.0</v>
      </c>
      <c r="E406" s="9">
        <v>149.0</v>
      </c>
      <c r="F406" s="9">
        <v>197.0</v>
      </c>
      <c r="G406" s="9">
        <v>3.0</v>
      </c>
      <c r="H406" s="9" t="s">
        <v>1465</v>
      </c>
      <c r="I406" s="9">
        <v>25.0</v>
      </c>
      <c r="J406" s="9" t="str">
        <f t="array" ref="J406">LET(
    _xlpm.thresholds, XLOOKUP('2. Результаты'!$D406, Sections!$F$27:$F$47, Sections!$G$27:$I$47),
    XLOOKUP('2. Результаты'!$I406, _xlpm.thresholds, Sections!$G$26:$I$26, "Ниже базового", -1)
)</f>
        <v>Средний</v>
      </c>
      <c r="K406" s="9">
        <v>17.0</v>
      </c>
      <c r="L406" s="9" t="str">
        <f t="array" ref="L406">LET(
    _xlpm.thresholds, XLOOKUP('2. Результаты'!$D406, Sections!$P$27:$P$47, Sections!$Q$27:$S$47),
    XLOOKUP('2. Результаты'!$K406, _xlpm.thresholds, Sections!$Q$26:$S$26, "Ниже базового", -1)
)</f>
        <v>Высокий</v>
      </c>
      <c r="M406" s="9">
        <v>15.0</v>
      </c>
      <c r="N406" s="9" t="str">
        <f t="array" ref="N406">LET(
    _xlpm.thresholds, XLOOKUP('2. Результаты'!$D406, Sections!$K$27:$K$47, Sections!$L$27:$N$47),
    XLOOKUP('2. Результаты'!$M406, _xlpm.thresholds, Sections!$L$26:$N$26, "Ниже базового", -1)
)</f>
        <v>Средний</v>
      </c>
      <c r="O406" s="9">
        <v>18.0</v>
      </c>
      <c r="P406" s="9" t="str">
        <f t="array" ref="P406">LET(
    _xlpm.thresholds, XLOOKUP('2. Результаты'!$D406, Sections!$P$3:$P$23, Sections!$Q$3:$S$23),
    XLOOKUP('2. Результаты'!$O406, _xlpm.thresholds, Sections!$Q$2:$S$2, "Ниже базового", -1)
)</f>
        <v>Средний</v>
      </c>
      <c r="Q406" s="9">
        <v>14.0</v>
      </c>
      <c r="R406" s="9" t="str">
        <f t="array" ref="R406">LET(
    _xlpm.thresholds, XLOOKUP('2. Результаты'!$D406, Sections!$F$3:$F$23, Sections!$G$3:$I$23),
    XLOOKUP('2. Результаты'!$Q406, _xlpm.thresholds, Sections!$G$2:$I$2, "Ниже базового", -1)
)</f>
        <v>Средний</v>
      </c>
      <c r="S406" s="9">
        <v>28.0</v>
      </c>
      <c r="T406" s="9" t="str">
        <f t="array" ref="T406">LET(
    _xlpm.thresholds, XLOOKUP('2. Результаты'!$D406, Sections!$A$3:$A$23, Sections!$B$3:$D$23),
    XLOOKUP('2. Результаты'!$S406, _xlpm.thresholds, Sections!$B$2:$D$2, "Ниже базового", -1)
)</f>
        <v>Средний</v>
      </c>
      <c r="U406" s="9">
        <v>10.0</v>
      </c>
      <c r="V406" s="9" t="str">
        <f t="array" ref="V406">LET(
    _xlpm.thresholds, XLOOKUP('2. Результаты'!$D406, Sections!$A$27:$A$47, Sections!$B$27:$D$47),
    XLOOKUP('2. Результаты'!$U406, _xlpm.thresholds, Sections!$B$26:$D$26, "Ниже базового", -1)
)</f>
        <v>Средний</v>
      </c>
      <c r="W406" s="9">
        <v>22.0</v>
      </c>
      <c r="X406" s="9" t="str">
        <f t="array" ref="X406">LET(
    _xlpm.thresholds, XLOOKUP('2. Результаты'!$D406, Sections!$K$3:$K$23, Sections!$L$3:$N$23),
    XLOOKUP('2. Результаты'!$W406, _xlpm.thresholds, Sections!$L$2:$N$2, "Ниже базового", -1)
)</f>
        <v>Средний</v>
      </c>
    </row>
    <row r="407" ht="15.75" customHeight="1">
      <c r="A407" s="7">
        <v>5.22010988E8</v>
      </c>
      <c r="B407" s="6" t="s">
        <v>606</v>
      </c>
      <c r="C407" s="6" t="s">
        <v>629</v>
      </c>
      <c r="D407" s="9">
        <v>1.0</v>
      </c>
      <c r="E407" s="9">
        <v>178.0</v>
      </c>
      <c r="F407" s="9">
        <v>213.0</v>
      </c>
      <c r="G407" s="9">
        <v>4.0</v>
      </c>
      <c r="H407" s="9" t="s">
        <v>1466</v>
      </c>
      <c r="I407" s="9">
        <v>28.0</v>
      </c>
      <c r="J407" s="9" t="str">
        <f t="array" ref="J407">LET(
    _xlpm.thresholds, XLOOKUP('2. Результаты'!$D407, Sections!$F$27:$F$47, Sections!$G$27:$I$47),
    XLOOKUP('2. Результаты'!$I407, _xlpm.thresholds, Sections!$G$26:$I$26, "Ниже базового", -1)
)</f>
        <v>Высокий</v>
      </c>
      <c r="K407" s="9">
        <v>21.0</v>
      </c>
      <c r="L407" s="9" t="str">
        <f t="array" ref="L407">LET(
    _xlpm.thresholds, XLOOKUP('2. Результаты'!$D407, Sections!$P$27:$P$47, Sections!$Q$27:$S$47),
    XLOOKUP('2. Результаты'!$K407, _xlpm.thresholds, Sections!$Q$26:$S$26, "Ниже базового", -1)
)</f>
        <v>Высокий</v>
      </c>
      <c r="M407" s="9">
        <v>18.0</v>
      </c>
      <c r="N407" s="9" t="str">
        <f t="array" ref="N407">LET(
    _xlpm.thresholds, XLOOKUP('2. Результаты'!$D407, Sections!$K$27:$K$47, Sections!$L$27:$N$47),
    XLOOKUP('2. Результаты'!$M407, _xlpm.thresholds, Sections!$L$26:$N$26, "Ниже базового", -1)
)</f>
        <v>Высокий</v>
      </c>
      <c r="O407" s="9">
        <v>22.0</v>
      </c>
      <c r="P407" s="9" t="str">
        <f t="array" ref="P407">LET(
    _xlpm.thresholds, XLOOKUP('2. Результаты'!$D407, Sections!$P$3:$P$23, Sections!$Q$3:$S$23),
    XLOOKUP('2. Результаты'!$O407, _xlpm.thresholds, Sections!$Q$2:$S$2, "Ниже базового", -1)
)</f>
        <v>Высокий</v>
      </c>
      <c r="Q407" s="9">
        <v>19.0</v>
      </c>
      <c r="R407" s="9" t="str">
        <f t="array" ref="R407">LET(
    _xlpm.thresholds, XLOOKUP('2. Результаты'!$D407, Sections!$F$3:$F$23, Sections!$G$3:$I$23),
    XLOOKUP('2. Результаты'!$Q407, _xlpm.thresholds, Sections!$G$2:$I$2, "Ниже базового", -1)
)</f>
        <v>Средний</v>
      </c>
      <c r="S407" s="9">
        <v>31.0</v>
      </c>
      <c r="T407" s="9" t="str">
        <f t="array" ref="T407">LET(
    _xlpm.thresholds, XLOOKUP('2. Результаты'!$D407, Sections!$A$3:$A$23, Sections!$B$3:$D$23),
    XLOOKUP('2. Результаты'!$S407, _xlpm.thresholds, Sections!$B$2:$D$2, "Ниже базового", -1)
)</f>
        <v>Средний</v>
      </c>
      <c r="U407" s="9">
        <v>12.0</v>
      </c>
      <c r="V407" s="9" t="str">
        <f t="array" ref="V407">LET(
    _xlpm.thresholds, XLOOKUP('2. Результаты'!$D407, Sections!$A$27:$A$47, Sections!$B$27:$D$47),
    XLOOKUP('2. Результаты'!$U407, _xlpm.thresholds, Sections!$B$26:$D$26, "Ниже базового", -1)
)</f>
        <v>Высокий</v>
      </c>
      <c r="W407" s="9">
        <v>27.0</v>
      </c>
      <c r="X407" s="9" t="str">
        <f t="array" ref="X407">LET(
    _xlpm.thresholds, XLOOKUP('2. Результаты'!$D407, Sections!$K$3:$K$23, Sections!$L$3:$N$23),
    XLOOKUP('2. Результаты'!$W407, _xlpm.thresholds, Sections!$L$2:$N$2, "Ниже базового", -1)
)</f>
        <v>Высокий</v>
      </c>
    </row>
    <row r="408" ht="15.75" customHeight="1">
      <c r="A408" s="7">
        <v>5.2201097E8</v>
      </c>
      <c r="B408" s="6" t="s">
        <v>606</v>
      </c>
      <c r="C408" s="6" t="s">
        <v>630</v>
      </c>
      <c r="D408" s="9">
        <v>1.0</v>
      </c>
      <c r="E408" s="9">
        <v>179.0</v>
      </c>
      <c r="F408" s="9">
        <v>213.0</v>
      </c>
      <c r="G408" s="9">
        <v>4.0</v>
      </c>
      <c r="H408" s="9" t="s">
        <v>1466</v>
      </c>
      <c r="I408" s="9">
        <v>26.0</v>
      </c>
      <c r="J408" s="9" t="str">
        <f t="array" ref="J408">LET(
    _xlpm.thresholds, XLOOKUP('2. Результаты'!$D408, Sections!$F$27:$F$47, Sections!$G$27:$I$47),
    XLOOKUP('2. Результаты'!$I408, _xlpm.thresholds, Sections!$G$26:$I$26, "Ниже базового", -1)
)</f>
        <v>Средний</v>
      </c>
      <c r="K408" s="9">
        <v>16.0</v>
      </c>
      <c r="L408" s="9" t="str">
        <f t="array" ref="L408">LET(
    _xlpm.thresholds, XLOOKUP('2. Результаты'!$D408, Sections!$P$27:$P$47, Sections!$Q$27:$S$47),
    XLOOKUP('2. Результаты'!$K408, _xlpm.thresholds, Sections!$Q$26:$S$26, "Ниже базового", -1)
)</f>
        <v>Высокий</v>
      </c>
      <c r="M408" s="9">
        <v>14.0</v>
      </c>
      <c r="N408" s="9" t="str">
        <f t="array" ref="N408">LET(
    _xlpm.thresholds, XLOOKUP('2. Результаты'!$D408, Sections!$K$27:$K$47, Sections!$L$27:$N$47),
    XLOOKUP('2. Результаты'!$M408, _xlpm.thresholds, Sections!$L$26:$N$26, "Ниже базового", -1)
)</f>
        <v>Средний</v>
      </c>
      <c r="O408" s="9">
        <v>21.0</v>
      </c>
      <c r="P408" s="9" t="str">
        <f t="array" ref="P408">LET(
    _xlpm.thresholds, XLOOKUP('2. Результаты'!$D408, Sections!$P$3:$P$23, Sections!$Q$3:$S$23),
    XLOOKUP('2. Результаты'!$O408, _xlpm.thresholds, Sections!$Q$2:$S$2, "Ниже базового", -1)
)</f>
        <v>Высокий</v>
      </c>
      <c r="Q408" s="9">
        <v>20.0</v>
      </c>
      <c r="R408" s="9" t="str">
        <f t="array" ref="R408">LET(
    _xlpm.thresholds, XLOOKUP('2. Результаты'!$D408, Sections!$F$3:$F$23, Sections!$G$3:$I$23),
    XLOOKUP('2. Результаты'!$Q408, _xlpm.thresholds, Sections!$G$2:$I$2, "Ниже базового", -1)
)</f>
        <v>Средний</v>
      </c>
      <c r="S408" s="9">
        <v>40.0</v>
      </c>
      <c r="T408" s="9" t="str">
        <f t="array" ref="T408">LET(
    _xlpm.thresholds, XLOOKUP('2. Результаты'!$D408, Sections!$A$3:$A$23, Sections!$B$3:$D$23),
    XLOOKUP('2. Результаты'!$S408, _xlpm.thresholds, Sections!$B$2:$D$2, "Ниже базового", -1)
)</f>
        <v>Высокий</v>
      </c>
      <c r="U408" s="9">
        <v>14.0</v>
      </c>
      <c r="V408" s="9" t="str">
        <f t="array" ref="V408">LET(
    _xlpm.thresholds, XLOOKUP('2. Результаты'!$D408, Sections!$A$27:$A$47, Sections!$B$27:$D$47),
    XLOOKUP('2. Результаты'!$U408, _xlpm.thresholds, Sections!$B$26:$D$26, "Ниже базового", -1)
)</f>
        <v>Высокий</v>
      </c>
      <c r="W408" s="9">
        <v>28.0</v>
      </c>
      <c r="X408" s="9" t="str">
        <f t="array" ref="X408">LET(
    _xlpm.thresholds, XLOOKUP('2. Результаты'!$D408, Sections!$K$3:$K$23, Sections!$L$3:$N$23),
    XLOOKUP('2. Результаты'!$W408, _xlpm.thresholds, Sections!$L$2:$N$2, "Ниже базового", -1)
)</f>
        <v>Высокий</v>
      </c>
    </row>
    <row r="409" ht="15.75" customHeight="1">
      <c r="A409" s="7">
        <v>5.22011004E8</v>
      </c>
      <c r="B409" s="6" t="s">
        <v>606</v>
      </c>
      <c r="C409" s="6" t="s">
        <v>631</v>
      </c>
      <c r="D409" s="9">
        <v>1.0</v>
      </c>
      <c r="E409" s="9">
        <v>157.0</v>
      </c>
      <c r="F409" s="9">
        <v>213.0</v>
      </c>
      <c r="G409" s="9">
        <v>3.0</v>
      </c>
      <c r="H409" s="9" t="s">
        <v>1465</v>
      </c>
      <c r="I409" s="9">
        <v>20.0</v>
      </c>
      <c r="J409" s="9" t="str">
        <f t="array" ref="J409">LET(
    _xlpm.thresholds, XLOOKUP('2. Результаты'!$D409, Sections!$F$27:$F$47, Sections!$G$27:$I$47),
    XLOOKUP('2. Результаты'!$I409, _xlpm.thresholds, Sections!$G$26:$I$26, "Ниже базового", -1)
)</f>
        <v>Средний</v>
      </c>
      <c r="K409" s="9">
        <v>16.0</v>
      </c>
      <c r="L409" s="9" t="str">
        <f t="array" ref="L409">LET(
    _xlpm.thresholds, XLOOKUP('2. Результаты'!$D409, Sections!$P$27:$P$47, Sections!$Q$27:$S$47),
    XLOOKUP('2. Результаты'!$K409, _xlpm.thresholds, Sections!$Q$26:$S$26, "Ниже базового", -1)
)</f>
        <v>Высокий</v>
      </c>
      <c r="M409" s="9">
        <v>17.0</v>
      </c>
      <c r="N409" s="9" t="str">
        <f t="array" ref="N409">LET(
    _xlpm.thresholds, XLOOKUP('2. Результаты'!$D409, Sections!$K$27:$K$47, Sections!$L$27:$N$47),
    XLOOKUP('2. Результаты'!$M409, _xlpm.thresholds, Sections!$L$26:$N$26, "Ниже базового", -1)
)</f>
        <v>Высокий</v>
      </c>
      <c r="O409" s="9">
        <v>18.0</v>
      </c>
      <c r="P409" s="9" t="str">
        <f t="array" ref="P409">LET(
    _xlpm.thresholds, XLOOKUP('2. Результаты'!$D409, Sections!$P$3:$P$23, Sections!$Q$3:$S$23),
    XLOOKUP('2. Результаты'!$O409, _xlpm.thresholds, Sections!$Q$2:$S$2, "Ниже базового", -1)
)</f>
        <v>Средний</v>
      </c>
      <c r="Q409" s="9">
        <v>21.0</v>
      </c>
      <c r="R409" s="9" t="str">
        <f t="array" ref="R409">LET(
    _xlpm.thresholds, XLOOKUP('2. Результаты'!$D409, Sections!$F$3:$F$23, Sections!$G$3:$I$23),
    XLOOKUP('2. Результаты'!$Q409, _xlpm.thresholds, Sections!$G$2:$I$2, "Ниже базового", -1)
)</f>
        <v>Высокий</v>
      </c>
      <c r="S409" s="9">
        <v>31.0</v>
      </c>
      <c r="T409" s="9" t="str">
        <f t="array" ref="T409">LET(
    _xlpm.thresholds, XLOOKUP('2. Результаты'!$D409, Sections!$A$3:$A$23, Sections!$B$3:$D$23),
    XLOOKUP('2. Результаты'!$S409, _xlpm.thresholds, Sections!$B$2:$D$2, "Ниже базового", -1)
)</f>
        <v>Средний</v>
      </c>
      <c r="U409" s="9">
        <v>13.0</v>
      </c>
      <c r="V409" s="9" t="str">
        <f t="array" ref="V409">LET(
    _xlpm.thresholds, XLOOKUP('2. Результаты'!$D409, Sections!$A$27:$A$47, Sections!$B$27:$D$47),
    XLOOKUP('2. Результаты'!$U409, _xlpm.thresholds, Sections!$B$26:$D$26, "Ниже базового", -1)
)</f>
        <v>Высокий</v>
      </c>
      <c r="W409" s="9">
        <v>21.0</v>
      </c>
      <c r="X409" s="9" t="str">
        <f t="array" ref="X409">LET(
    _xlpm.thresholds, XLOOKUP('2. Результаты'!$D409, Sections!$K$3:$K$23, Sections!$L$3:$N$23),
    XLOOKUP('2. Результаты'!$W409, _xlpm.thresholds, Sections!$L$2:$N$2, "Ниже базового", -1)
)</f>
        <v>Средний</v>
      </c>
    </row>
    <row r="410" ht="15.75" customHeight="1">
      <c r="A410" s="7">
        <v>5.22010924E8</v>
      </c>
      <c r="B410" s="6" t="s">
        <v>606</v>
      </c>
      <c r="C410" s="6" t="s">
        <v>632</v>
      </c>
      <c r="D410" s="9">
        <v>1.0</v>
      </c>
      <c r="E410" s="9">
        <v>140.0</v>
      </c>
      <c r="F410" s="9">
        <v>213.0</v>
      </c>
      <c r="G410" s="9">
        <v>3.0</v>
      </c>
      <c r="H410" s="9" t="s">
        <v>1465</v>
      </c>
      <c r="I410" s="9">
        <v>21.0</v>
      </c>
      <c r="J410" s="9" t="str">
        <f t="array" ref="J410">LET(
    _xlpm.thresholds, XLOOKUP('2. Результаты'!$D410, Sections!$F$27:$F$47, Sections!$G$27:$I$47),
    XLOOKUP('2. Результаты'!$I410, _xlpm.thresholds, Sections!$G$26:$I$26, "Ниже базового", -1)
)</f>
        <v>Средний</v>
      </c>
      <c r="K410" s="9">
        <v>15.0</v>
      </c>
      <c r="L410" s="9" t="str">
        <f t="array" ref="L410">LET(
    _xlpm.thresholds, XLOOKUP('2. Результаты'!$D410, Sections!$P$27:$P$47, Sections!$Q$27:$S$47),
    XLOOKUP('2. Результаты'!$K410, _xlpm.thresholds, Sections!$Q$26:$S$26, "Ниже базового", -1)
)</f>
        <v>Средний</v>
      </c>
      <c r="M410" s="9">
        <v>15.0</v>
      </c>
      <c r="N410" s="9" t="str">
        <f t="array" ref="N410">LET(
    _xlpm.thresholds, XLOOKUP('2. Результаты'!$D410, Sections!$K$27:$K$47, Sections!$L$27:$N$47),
    XLOOKUP('2. Результаты'!$M410, _xlpm.thresholds, Sections!$L$26:$N$26, "Ниже базового", -1)
)</f>
        <v>Средний</v>
      </c>
      <c r="O410" s="9">
        <v>17.0</v>
      </c>
      <c r="P410" s="9" t="str">
        <f t="array" ref="P410">LET(
    _xlpm.thresholds, XLOOKUP('2. Результаты'!$D410, Sections!$P$3:$P$23, Sections!$Q$3:$S$23),
    XLOOKUP('2. Результаты'!$O410, _xlpm.thresholds, Sections!$Q$2:$S$2, "Ниже базового", -1)
)</f>
        <v>Средний</v>
      </c>
      <c r="Q410" s="9">
        <v>14.0</v>
      </c>
      <c r="R410" s="9" t="str">
        <f t="array" ref="R410">LET(
    _xlpm.thresholds, XLOOKUP('2. Результаты'!$D410, Sections!$F$3:$F$23, Sections!$G$3:$I$23),
    XLOOKUP('2. Результаты'!$Q410, _xlpm.thresholds, Sections!$G$2:$I$2, "Ниже базового", -1)
)</f>
        <v>Средний</v>
      </c>
      <c r="S410" s="9">
        <v>28.0</v>
      </c>
      <c r="T410" s="9" t="str">
        <f t="array" ref="T410">LET(
    _xlpm.thresholds, XLOOKUP('2. Результаты'!$D410, Sections!$A$3:$A$23, Sections!$B$3:$D$23),
    XLOOKUP('2. Результаты'!$S410, _xlpm.thresholds, Sections!$B$2:$D$2, "Ниже базового", -1)
)</f>
        <v>Базовый</v>
      </c>
      <c r="U410" s="9">
        <v>10.0</v>
      </c>
      <c r="V410" s="9" t="str">
        <f t="array" ref="V410">LET(
    _xlpm.thresholds, XLOOKUP('2. Результаты'!$D410, Sections!$A$27:$A$47, Sections!$B$27:$D$47),
    XLOOKUP('2. Результаты'!$U410, _xlpm.thresholds, Sections!$B$26:$D$26, "Ниже базового", -1)
)</f>
        <v>Средний</v>
      </c>
      <c r="W410" s="9">
        <v>20.0</v>
      </c>
      <c r="X410" s="9" t="str">
        <f t="array" ref="X410">LET(
    _xlpm.thresholds, XLOOKUP('2. Результаты'!$D410, Sections!$K$3:$K$23, Sections!$L$3:$N$23),
    XLOOKUP('2. Результаты'!$W410, _xlpm.thresholds, Sections!$L$2:$N$2, "Ниже базового", -1)
)</f>
        <v>Средний</v>
      </c>
    </row>
    <row r="411" ht="15.75" customHeight="1">
      <c r="A411" s="7">
        <v>5.2201105E8</v>
      </c>
      <c r="B411" s="6" t="s">
        <v>606</v>
      </c>
      <c r="C411" s="6" t="s">
        <v>633</v>
      </c>
      <c r="D411" s="9">
        <v>1.0</v>
      </c>
      <c r="E411" s="9">
        <v>149.0</v>
      </c>
      <c r="F411" s="9">
        <v>213.0</v>
      </c>
      <c r="G411" s="9">
        <v>3.0</v>
      </c>
      <c r="H411" s="9" t="s">
        <v>1465</v>
      </c>
      <c r="I411" s="9">
        <v>18.0</v>
      </c>
      <c r="J411" s="9" t="str">
        <f t="array" ref="J411">LET(
    _xlpm.thresholds, XLOOKUP('2. Результаты'!$D411, Sections!$F$27:$F$47, Sections!$G$27:$I$47),
    XLOOKUP('2. Результаты'!$I411, _xlpm.thresholds, Sections!$G$26:$I$26, "Ниже базового", -1)
)</f>
        <v>Средний</v>
      </c>
      <c r="K411" s="9">
        <v>19.0</v>
      </c>
      <c r="L411" s="9" t="str">
        <f t="array" ref="L411">LET(
    _xlpm.thresholds, XLOOKUP('2. Результаты'!$D411, Sections!$P$27:$P$47, Sections!$Q$27:$S$47),
    XLOOKUP('2. Результаты'!$K411, _xlpm.thresholds, Sections!$Q$26:$S$26, "Ниже базового", -1)
)</f>
        <v>Высокий</v>
      </c>
      <c r="M411" s="9">
        <v>16.0</v>
      </c>
      <c r="N411" s="9" t="str">
        <f t="array" ref="N411">LET(
    _xlpm.thresholds, XLOOKUP('2. Результаты'!$D411, Sections!$K$27:$K$47, Sections!$L$27:$N$47),
    XLOOKUP('2. Результаты'!$M411, _xlpm.thresholds, Sections!$L$26:$N$26, "Ниже базового", -1)
)</f>
        <v>Средний</v>
      </c>
      <c r="O411" s="9">
        <v>18.0</v>
      </c>
      <c r="P411" s="9" t="str">
        <f t="array" ref="P411">LET(
    _xlpm.thresholds, XLOOKUP('2. Результаты'!$D411, Sections!$P$3:$P$23, Sections!$Q$3:$S$23),
    XLOOKUP('2. Результаты'!$O411, _xlpm.thresholds, Sections!$Q$2:$S$2, "Ниже базового", -1)
)</f>
        <v>Средний</v>
      </c>
      <c r="Q411" s="9">
        <v>15.0</v>
      </c>
      <c r="R411" s="9" t="str">
        <f t="array" ref="R411">LET(
    _xlpm.thresholds, XLOOKUP('2. Результаты'!$D411, Sections!$F$3:$F$23, Sections!$G$3:$I$23),
    XLOOKUP('2. Результаты'!$Q411, _xlpm.thresholds, Sections!$G$2:$I$2, "Ниже базового", -1)
)</f>
        <v>Средний</v>
      </c>
      <c r="S411" s="9">
        <v>35.0</v>
      </c>
      <c r="T411" s="9" t="str">
        <f t="array" ref="T411">LET(
    _xlpm.thresholds, XLOOKUP('2. Результаты'!$D411, Sections!$A$3:$A$23, Sections!$B$3:$D$23),
    XLOOKUP('2. Результаты'!$S411, _xlpm.thresholds, Sections!$B$2:$D$2, "Ниже базового", -1)
)</f>
        <v>Средний</v>
      </c>
      <c r="U411" s="9">
        <v>10.0</v>
      </c>
      <c r="V411" s="9" t="str">
        <f t="array" ref="V411">LET(
    _xlpm.thresholds, XLOOKUP('2. Результаты'!$D411, Sections!$A$27:$A$47, Sections!$B$27:$D$47),
    XLOOKUP('2. Результаты'!$U411, _xlpm.thresholds, Sections!$B$26:$D$26, "Ниже базового", -1)
)</f>
        <v>Средний</v>
      </c>
      <c r="W411" s="9">
        <v>18.0</v>
      </c>
      <c r="X411" s="9" t="str">
        <f t="array" ref="X411">LET(
    _xlpm.thresholds, XLOOKUP('2. Результаты'!$D411, Sections!$K$3:$K$23, Sections!$L$3:$N$23),
    XLOOKUP('2. Результаты'!$W411, _xlpm.thresholds, Sections!$L$2:$N$2, "Ниже базового", -1)
)</f>
        <v>Средний</v>
      </c>
    </row>
    <row r="412" ht="15.75" customHeight="1">
      <c r="A412" s="7">
        <v>5.22015418E8</v>
      </c>
      <c r="B412" s="6" t="s">
        <v>606</v>
      </c>
      <c r="C412" s="6" t="s">
        <v>634</v>
      </c>
      <c r="D412" s="9">
        <v>2.0</v>
      </c>
      <c r="E412" s="9">
        <v>111.0</v>
      </c>
      <c r="F412" s="9">
        <v>197.0</v>
      </c>
      <c r="G412" s="9">
        <v>2.0</v>
      </c>
      <c r="H412" s="9" t="s">
        <v>1467</v>
      </c>
      <c r="I412" s="9">
        <v>18.0</v>
      </c>
      <c r="J412" s="9" t="str">
        <f t="array" ref="J412">LET(
    _xlpm.thresholds, XLOOKUP('2. Результаты'!$D412, Sections!$F$27:$F$47, Sections!$G$27:$I$47),
    XLOOKUP('2. Результаты'!$I412, _xlpm.thresholds, Sections!$G$26:$I$26, "Ниже базового", -1)
)</f>
        <v>Средний</v>
      </c>
      <c r="K412" s="9">
        <v>11.0</v>
      </c>
      <c r="L412" s="9" t="str">
        <f t="array" ref="L412">LET(
    _xlpm.thresholds, XLOOKUP('2. Результаты'!$D412, Sections!$P$27:$P$47, Sections!$Q$27:$S$47),
    XLOOKUP('2. Результаты'!$K412, _xlpm.thresholds, Sections!$Q$26:$S$26, "Ниже базового", -1)
)</f>
        <v>Базовый</v>
      </c>
      <c r="M412" s="9">
        <v>9.0</v>
      </c>
      <c r="N412" s="9" t="str">
        <f t="array" ref="N412">LET(
    _xlpm.thresholds, XLOOKUP('2. Результаты'!$D412, Sections!$K$27:$K$47, Sections!$L$27:$N$47),
    XLOOKUP('2. Результаты'!$M412, _xlpm.thresholds, Sections!$L$26:$N$26, "Ниже базового", -1)
)</f>
        <v>Базовый</v>
      </c>
      <c r="O412" s="9">
        <v>16.0</v>
      </c>
      <c r="P412" s="9" t="str">
        <f t="array" ref="P412">LET(
    _xlpm.thresholds, XLOOKUP('2. Результаты'!$D412, Sections!$P$3:$P$23, Sections!$Q$3:$S$23),
    XLOOKUP('2. Результаты'!$O412, _xlpm.thresholds, Sections!$Q$2:$S$2, "Ниже базового", -1)
)</f>
        <v>Средний</v>
      </c>
      <c r="Q412" s="9">
        <v>12.0</v>
      </c>
      <c r="R412" s="9" t="str">
        <f t="array" ref="R412">LET(
    _xlpm.thresholds, XLOOKUP('2. Результаты'!$D412, Sections!$F$3:$F$23, Sections!$G$3:$I$23),
    XLOOKUP('2. Результаты'!$Q412, _xlpm.thresholds, Sections!$G$2:$I$2, "Ниже базового", -1)
)</f>
        <v>Базовый</v>
      </c>
      <c r="S412" s="9">
        <v>21.0</v>
      </c>
      <c r="T412" s="9" t="str">
        <f t="array" ref="T412">LET(
    _xlpm.thresholds, XLOOKUP('2. Результаты'!$D412, Sections!$A$3:$A$23, Sections!$B$3:$D$23),
    XLOOKUP('2. Результаты'!$S412, _xlpm.thresholds, Sections!$B$2:$D$2, "Ниже базового", -1)
)</f>
        <v>Базовый</v>
      </c>
      <c r="U412" s="9">
        <v>9.0</v>
      </c>
      <c r="V412" s="9" t="str">
        <f t="array" ref="V412">LET(
    _xlpm.thresholds, XLOOKUP('2. Результаты'!$D412, Sections!$A$27:$A$47, Sections!$B$27:$D$47),
    XLOOKUP('2. Результаты'!$U412, _xlpm.thresholds, Sections!$B$26:$D$26, "Ниже базового", -1)
)</f>
        <v>Средний</v>
      </c>
      <c r="W412" s="9">
        <v>15.0</v>
      </c>
      <c r="X412" s="9" t="str">
        <f t="array" ref="X412">LET(
    _xlpm.thresholds, XLOOKUP('2. Результаты'!$D412, Sections!$K$3:$K$23, Sections!$L$3:$N$23),
    XLOOKUP('2. Результаты'!$W412, _xlpm.thresholds, Sections!$L$2:$N$2, "Ниже базового", -1)
)</f>
        <v>Базовый</v>
      </c>
    </row>
    <row r="413" ht="15.75" customHeight="1">
      <c r="A413" s="7">
        <v>5.15013642E8</v>
      </c>
      <c r="B413" s="6" t="s">
        <v>635</v>
      </c>
      <c r="C413" s="6" t="s">
        <v>636</v>
      </c>
      <c r="D413" s="9">
        <v>2.0</v>
      </c>
      <c r="E413" s="9">
        <v>112.0</v>
      </c>
      <c r="F413" s="9">
        <v>197.0</v>
      </c>
      <c r="G413" s="9">
        <v>2.0</v>
      </c>
      <c r="H413" s="9" t="s">
        <v>1467</v>
      </c>
      <c r="I413" s="9">
        <v>14.0</v>
      </c>
      <c r="J413" s="9" t="str">
        <f t="array" ref="J413">LET(
    _xlpm.thresholds, XLOOKUP('2. Результаты'!$D413, Sections!$F$27:$F$47, Sections!$G$27:$I$47),
    XLOOKUP('2. Результаты'!$I413, _xlpm.thresholds, Sections!$G$26:$I$26, "Ниже базового", -1)
)</f>
        <v>Базовый</v>
      </c>
      <c r="K413" s="9">
        <v>13.0</v>
      </c>
      <c r="L413" s="9" t="str">
        <f t="array" ref="L413">LET(
    _xlpm.thresholds, XLOOKUP('2. Результаты'!$D413, Sections!$P$27:$P$47, Sections!$Q$27:$S$47),
    XLOOKUP('2. Результаты'!$K413, _xlpm.thresholds, Sections!$Q$26:$S$26, "Ниже базового", -1)
)</f>
        <v>Средний</v>
      </c>
      <c r="M413" s="9">
        <v>11.0</v>
      </c>
      <c r="N413" s="9" t="str">
        <f t="array" ref="N413">LET(
    _xlpm.thresholds, XLOOKUP('2. Результаты'!$D413, Sections!$K$27:$K$47, Sections!$L$27:$N$47),
    XLOOKUP('2. Результаты'!$M413, _xlpm.thresholds, Sections!$L$26:$N$26, "Ниже базового", -1)
)</f>
        <v>Базовый</v>
      </c>
      <c r="O413" s="9">
        <v>16.0</v>
      </c>
      <c r="P413" s="9" t="str">
        <f t="array" ref="P413">LET(
    _xlpm.thresholds, XLOOKUP('2. Результаты'!$D413, Sections!$P$3:$P$23, Sections!$Q$3:$S$23),
    XLOOKUP('2. Результаты'!$O413, _xlpm.thresholds, Sections!$Q$2:$S$2, "Ниже базового", -1)
)</f>
        <v>Средний</v>
      </c>
      <c r="Q413" s="9">
        <v>14.0</v>
      </c>
      <c r="R413" s="9" t="str">
        <f t="array" ref="R413">LET(
    _xlpm.thresholds, XLOOKUP('2. Результаты'!$D413, Sections!$F$3:$F$23, Sections!$G$3:$I$23),
    XLOOKUP('2. Результаты'!$Q413, _xlpm.thresholds, Sections!$G$2:$I$2, "Ниже базового", -1)
)</f>
        <v>Средний</v>
      </c>
      <c r="S413" s="9">
        <v>19.0</v>
      </c>
      <c r="T413" s="9" t="str">
        <f t="array" ref="T413">LET(
    _xlpm.thresholds, XLOOKUP('2. Результаты'!$D413, Sections!$A$3:$A$23, Sections!$B$3:$D$23),
    XLOOKUP('2. Результаты'!$S413, _xlpm.thresholds, Sections!$B$2:$D$2, "Ниже базового", -1)
)</f>
        <v>Базовый</v>
      </c>
      <c r="U413" s="9">
        <v>11.0</v>
      </c>
      <c r="V413" s="9" t="str">
        <f t="array" ref="V413">LET(
    _xlpm.thresholds, XLOOKUP('2. Результаты'!$D413, Sections!$A$27:$A$47, Sections!$B$27:$D$47),
    XLOOKUP('2. Результаты'!$U413, _xlpm.thresholds, Sections!$B$26:$D$26, "Ниже базового", -1)
)</f>
        <v>Средний</v>
      </c>
      <c r="W413" s="9">
        <v>14.0</v>
      </c>
      <c r="X413" s="9" t="str">
        <f t="array" ref="X413">LET(
    _xlpm.thresholds, XLOOKUP('2. Результаты'!$D413, Sections!$K$3:$K$23, Sections!$L$3:$N$23),
    XLOOKUP('2. Результаты'!$W413, _xlpm.thresholds, Sections!$L$2:$N$2, "Ниже базового", -1)
)</f>
        <v>Базовый</v>
      </c>
    </row>
    <row r="414" ht="15.75" customHeight="1">
      <c r="A414" s="7">
        <v>5.15013106E8</v>
      </c>
      <c r="B414" s="6" t="s">
        <v>635</v>
      </c>
      <c r="C414" s="6" t="s">
        <v>637</v>
      </c>
      <c r="D414" s="9">
        <v>1.0</v>
      </c>
      <c r="E414" s="9">
        <v>163.0</v>
      </c>
      <c r="F414" s="9">
        <v>213.0</v>
      </c>
      <c r="G414" s="9">
        <v>3.0</v>
      </c>
      <c r="H414" s="9" t="s">
        <v>1465</v>
      </c>
      <c r="I414" s="9">
        <v>21.0</v>
      </c>
      <c r="J414" s="9" t="str">
        <f t="array" ref="J414">LET(
    _xlpm.thresholds, XLOOKUP('2. Результаты'!$D414, Sections!$F$27:$F$47, Sections!$G$27:$I$47),
    XLOOKUP('2. Результаты'!$I414, _xlpm.thresholds, Sections!$G$26:$I$26, "Ниже базового", -1)
)</f>
        <v>Средний</v>
      </c>
      <c r="K414" s="9">
        <v>21.0</v>
      </c>
      <c r="L414" s="9" t="str">
        <f t="array" ref="L414">LET(
    _xlpm.thresholds, XLOOKUP('2. Результаты'!$D414, Sections!$P$27:$P$47, Sections!$Q$27:$S$47),
    XLOOKUP('2. Результаты'!$K414, _xlpm.thresholds, Sections!$Q$26:$S$26, "Ниже базового", -1)
)</f>
        <v>Высокий</v>
      </c>
      <c r="M414" s="9">
        <v>18.0</v>
      </c>
      <c r="N414" s="9" t="str">
        <f t="array" ref="N414">LET(
    _xlpm.thresholds, XLOOKUP('2. Результаты'!$D414, Sections!$K$27:$K$47, Sections!$L$27:$N$47),
    XLOOKUP('2. Результаты'!$M414, _xlpm.thresholds, Sections!$L$26:$N$26, "Ниже базового", -1)
)</f>
        <v>Высокий</v>
      </c>
      <c r="O414" s="9">
        <v>18.0</v>
      </c>
      <c r="P414" s="9" t="str">
        <f t="array" ref="P414">LET(
    _xlpm.thresholds, XLOOKUP('2. Результаты'!$D414, Sections!$P$3:$P$23, Sections!$Q$3:$S$23),
    XLOOKUP('2. Результаты'!$O414, _xlpm.thresholds, Sections!$Q$2:$S$2, "Ниже базового", -1)
)</f>
        <v>Средний</v>
      </c>
      <c r="Q414" s="9">
        <v>21.0</v>
      </c>
      <c r="R414" s="9" t="str">
        <f t="array" ref="R414">LET(
    _xlpm.thresholds, XLOOKUP('2. Результаты'!$D414, Sections!$F$3:$F$23, Sections!$G$3:$I$23),
    XLOOKUP('2. Результаты'!$Q414, _xlpm.thresholds, Sections!$G$2:$I$2, "Ниже базового", -1)
)</f>
        <v>Высокий</v>
      </c>
      <c r="S414" s="9">
        <v>31.0</v>
      </c>
      <c r="T414" s="9" t="str">
        <f t="array" ref="T414">LET(
    _xlpm.thresholds, XLOOKUP('2. Результаты'!$D414, Sections!$A$3:$A$23, Sections!$B$3:$D$23),
    XLOOKUP('2. Результаты'!$S414, _xlpm.thresholds, Sections!$B$2:$D$2, "Ниже базового", -1)
)</f>
        <v>Средний</v>
      </c>
      <c r="U414" s="9">
        <v>13.0</v>
      </c>
      <c r="V414" s="9" t="str">
        <f t="array" ref="V414">LET(
    _xlpm.thresholds, XLOOKUP('2. Результаты'!$D414, Sections!$A$27:$A$47, Sections!$B$27:$D$47),
    XLOOKUP('2. Результаты'!$U414, _xlpm.thresholds, Sections!$B$26:$D$26, "Ниже базового", -1)
)</f>
        <v>Высокий</v>
      </c>
      <c r="W414" s="9">
        <v>20.0</v>
      </c>
      <c r="X414" s="9" t="str">
        <f t="array" ref="X414">LET(
    _xlpm.thresholds, XLOOKUP('2. Результаты'!$D414, Sections!$K$3:$K$23, Sections!$L$3:$N$23),
    XLOOKUP('2. Результаты'!$W414, _xlpm.thresholds, Sections!$L$2:$N$2, "Ниже базового", -1)
)</f>
        <v>Средний</v>
      </c>
    </row>
    <row r="415" ht="15.75" customHeight="1">
      <c r="A415" s="7">
        <v>5.1501267E8</v>
      </c>
      <c r="B415" s="6" t="s">
        <v>635</v>
      </c>
      <c r="C415" s="6" t="s">
        <v>638</v>
      </c>
      <c r="D415" s="9">
        <v>2.0</v>
      </c>
      <c r="E415" s="9">
        <v>152.0</v>
      </c>
      <c r="F415" s="9">
        <v>197.0</v>
      </c>
      <c r="G415" s="9">
        <v>3.0</v>
      </c>
      <c r="H415" s="9" t="s">
        <v>1465</v>
      </c>
      <c r="I415" s="9">
        <v>22.0</v>
      </c>
      <c r="J415" s="9" t="str">
        <f t="array" ref="J415">LET(
    _xlpm.thresholds, XLOOKUP('2. Результаты'!$D415, Sections!$F$27:$F$47, Sections!$G$27:$I$47),
    XLOOKUP('2. Результаты'!$I415, _xlpm.thresholds, Sections!$G$26:$I$26, "Ниже базового", -1)
)</f>
        <v>Средний</v>
      </c>
      <c r="K415" s="9">
        <v>15.0</v>
      </c>
      <c r="L415" s="9" t="str">
        <f t="array" ref="L415">LET(
    _xlpm.thresholds, XLOOKUP('2. Результаты'!$D415, Sections!$P$27:$P$47, Sections!$Q$27:$S$47),
    XLOOKUP('2. Результаты'!$K415, _xlpm.thresholds, Sections!$Q$26:$S$26, "Ниже базового", -1)
)</f>
        <v>Средний</v>
      </c>
      <c r="M415" s="9">
        <v>17.0</v>
      </c>
      <c r="N415" s="9" t="str">
        <f t="array" ref="N415">LET(
    _xlpm.thresholds, XLOOKUP('2. Результаты'!$D415, Sections!$K$27:$K$47, Sections!$L$27:$N$47),
    XLOOKUP('2. Результаты'!$M415, _xlpm.thresholds, Sections!$L$26:$N$26, "Ниже базового", -1)
)</f>
        <v>Высокий</v>
      </c>
      <c r="O415" s="9">
        <v>20.0</v>
      </c>
      <c r="P415" s="9" t="str">
        <f t="array" ref="P415">LET(
    _xlpm.thresholds, XLOOKUP('2. Результаты'!$D415, Sections!$P$3:$P$23, Sections!$Q$3:$S$23),
    XLOOKUP('2. Результаты'!$O415, _xlpm.thresholds, Sections!$Q$2:$S$2, "Ниже базового", -1)
)</f>
        <v>Высокий</v>
      </c>
      <c r="Q415" s="9">
        <v>18.0</v>
      </c>
      <c r="R415" s="9" t="str">
        <f t="array" ref="R415">LET(
    _xlpm.thresholds, XLOOKUP('2. Результаты'!$D415, Sections!$F$3:$F$23, Sections!$G$3:$I$23),
    XLOOKUP('2. Результаты'!$Q415, _xlpm.thresholds, Sections!$G$2:$I$2, "Ниже базового", -1)
)</f>
        <v>Средний</v>
      </c>
      <c r="S415" s="9">
        <v>25.0</v>
      </c>
      <c r="T415" s="9" t="str">
        <f t="array" ref="T415">LET(
    _xlpm.thresholds, XLOOKUP('2. Результаты'!$D415, Sections!$A$3:$A$23, Sections!$B$3:$D$23),
    XLOOKUP('2. Результаты'!$S415, _xlpm.thresholds, Sections!$B$2:$D$2, "Ниже базового", -1)
)</f>
        <v>Средний</v>
      </c>
      <c r="U415" s="9">
        <v>11.0</v>
      </c>
      <c r="V415" s="9" t="str">
        <f t="array" ref="V415">LET(
    _xlpm.thresholds, XLOOKUP('2. Результаты'!$D415, Sections!$A$27:$A$47, Sections!$B$27:$D$47),
    XLOOKUP('2. Результаты'!$U415, _xlpm.thresholds, Sections!$B$26:$D$26, "Ниже базового", -1)
)</f>
        <v>Средний</v>
      </c>
      <c r="W415" s="9">
        <v>24.0</v>
      </c>
      <c r="X415" s="9" t="str">
        <f t="array" ref="X415">LET(
    _xlpm.thresholds, XLOOKUP('2. Результаты'!$D415, Sections!$K$3:$K$23, Sections!$L$3:$N$23),
    XLOOKUP('2. Результаты'!$W415, _xlpm.thresholds, Sections!$L$2:$N$2, "Ниже базового", -1)
)</f>
        <v>Средний</v>
      </c>
    </row>
    <row r="416" ht="15.75" customHeight="1">
      <c r="A416" s="7">
        <v>5.15013603E8</v>
      </c>
      <c r="B416" s="6" t="s">
        <v>635</v>
      </c>
      <c r="C416" s="6" t="s">
        <v>639</v>
      </c>
      <c r="D416" s="9">
        <v>1.0</v>
      </c>
      <c r="E416" s="9">
        <v>135.0</v>
      </c>
      <c r="F416" s="9">
        <v>213.0</v>
      </c>
      <c r="G416" s="9">
        <v>3.0</v>
      </c>
      <c r="H416" s="9" t="s">
        <v>1465</v>
      </c>
      <c r="I416" s="9">
        <v>18.0</v>
      </c>
      <c r="J416" s="9" t="str">
        <f t="array" ref="J416">LET(
    _xlpm.thresholds, XLOOKUP('2. Результаты'!$D416, Sections!$F$27:$F$47, Sections!$G$27:$I$47),
    XLOOKUP('2. Результаты'!$I416, _xlpm.thresholds, Sections!$G$26:$I$26, "Ниже базового", -1)
)</f>
        <v>Средний</v>
      </c>
      <c r="K416" s="9">
        <v>14.0</v>
      </c>
      <c r="L416" s="9" t="str">
        <f t="array" ref="L416">LET(
    _xlpm.thresholds, XLOOKUP('2. Результаты'!$D416, Sections!$P$27:$P$47, Sections!$Q$27:$S$47),
    XLOOKUP('2. Результаты'!$K416, _xlpm.thresholds, Sections!$Q$26:$S$26, "Ниже базового", -1)
)</f>
        <v>Средний</v>
      </c>
      <c r="M416" s="9">
        <v>12.0</v>
      </c>
      <c r="N416" s="9" t="str">
        <f t="array" ref="N416">LET(
    _xlpm.thresholds, XLOOKUP('2. Результаты'!$D416, Sections!$K$27:$K$47, Sections!$L$27:$N$47),
    XLOOKUP('2. Результаты'!$M416, _xlpm.thresholds, Sections!$L$26:$N$26, "Ниже базового", -1)
)</f>
        <v>Базовый</v>
      </c>
      <c r="O416" s="9">
        <v>17.0</v>
      </c>
      <c r="P416" s="9" t="str">
        <f t="array" ref="P416">LET(
    _xlpm.thresholds, XLOOKUP('2. Результаты'!$D416, Sections!$P$3:$P$23, Sections!$Q$3:$S$23),
    XLOOKUP('2. Результаты'!$O416, _xlpm.thresholds, Sections!$Q$2:$S$2, "Ниже базового", -1)
)</f>
        <v>Средний</v>
      </c>
      <c r="Q416" s="9">
        <v>17.0</v>
      </c>
      <c r="R416" s="9" t="str">
        <f t="array" ref="R416">LET(
    _xlpm.thresholds, XLOOKUP('2. Результаты'!$D416, Sections!$F$3:$F$23, Sections!$G$3:$I$23),
    XLOOKUP('2. Результаты'!$Q416, _xlpm.thresholds, Sections!$G$2:$I$2, "Ниже базового", -1)
)</f>
        <v>Средний</v>
      </c>
      <c r="S416" s="9">
        <v>28.0</v>
      </c>
      <c r="T416" s="9" t="str">
        <f t="array" ref="T416">LET(
    _xlpm.thresholds, XLOOKUP('2. Результаты'!$D416, Sections!$A$3:$A$23, Sections!$B$3:$D$23),
    XLOOKUP('2. Результаты'!$S416, _xlpm.thresholds, Sections!$B$2:$D$2, "Ниже базового", -1)
)</f>
        <v>Базовый</v>
      </c>
      <c r="U416" s="9">
        <v>11.0</v>
      </c>
      <c r="V416" s="9" t="str">
        <f t="array" ref="V416">LET(
    _xlpm.thresholds, XLOOKUP('2. Результаты'!$D416, Sections!$A$27:$A$47, Sections!$B$27:$D$47),
    XLOOKUP('2. Результаты'!$U416, _xlpm.thresholds, Sections!$B$26:$D$26, "Ниже базового", -1)
)</f>
        <v>Средний</v>
      </c>
      <c r="W416" s="9">
        <v>18.0</v>
      </c>
      <c r="X416" s="9" t="str">
        <f t="array" ref="X416">LET(
    _xlpm.thresholds, XLOOKUP('2. Результаты'!$D416, Sections!$K$3:$K$23, Sections!$L$3:$N$23),
    XLOOKUP('2. Результаты'!$W416, _xlpm.thresholds, Sections!$L$2:$N$2, "Ниже базового", -1)
)</f>
        <v>Средний</v>
      </c>
    </row>
    <row r="417" ht="15.75" customHeight="1">
      <c r="A417" s="7">
        <v>5.15013138E8</v>
      </c>
      <c r="B417" s="6" t="s">
        <v>635</v>
      </c>
      <c r="C417" s="6" t="s">
        <v>640</v>
      </c>
      <c r="D417" s="9">
        <v>1.0</v>
      </c>
      <c r="E417" s="9">
        <v>162.0</v>
      </c>
      <c r="F417" s="9">
        <v>213.0</v>
      </c>
      <c r="G417" s="9">
        <v>3.0</v>
      </c>
      <c r="H417" s="9" t="s">
        <v>1465</v>
      </c>
      <c r="I417" s="9">
        <v>23.0</v>
      </c>
      <c r="J417" s="9" t="str">
        <f t="array" ref="J417">LET(
    _xlpm.thresholds, XLOOKUP('2. Результаты'!$D417, Sections!$F$27:$F$47, Sections!$G$27:$I$47),
    XLOOKUP('2. Результаты'!$I417, _xlpm.thresholds, Sections!$G$26:$I$26, "Ниже базового", -1)
)</f>
        <v>Средний</v>
      </c>
      <c r="K417" s="9">
        <v>16.0</v>
      </c>
      <c r="L417" s="9" t="str">
        <f t="array" ref="L417">LET(
    _xlpm.thresholds, XLOOKUP('2. Результаты'!$D417, Sections!$P$27:$P$47, Sections!$Q$27:$S$47),
    XLOOKUP('2. Результаты'!$K417, _xlpm.thresholds, Sections!$Q$26:$S$26, "Ниже базового", -1)
)</f>
        <v>Высокий</v>
      </c>
      <c r="M417" s="9">
        <v>15.0</v>
      </c>
      <c r="N417" s="9" t="str">
        <f t="array" ref="N417">LET(
    _xlpm.thresholds, XLOOKUP('2. Результаты'!$D417, Sections!$K$27:$K$47, Sections!$L$27:$N$47),
    XLOOKUP('2. Результаты'!$M417, _xlpm.thresholds, Sections!$L$26:$N$26, "Ниже базового", -1)
)</f>
        <v>Средний</v>
      </c>
      <c r="O417" s="9">
        <v>18.0</v>
      </c>
      <c r="P417" s="9" t="str">
        <f t="array" ref="P417">LET(
    _xlpm.thresholds, XLOOKUP('2. Результаты'!$D417, Sections!$P$3:$P$23, Sections!$Q$3:$S$23),
    XLOOKUP('2. Результаты'!$O417, _xlpm.thresholds, Sections!$Q$2:$S$2, "Ниже базового", -1)
)</f>
        <v>Средний</v>
      </c>
      <c r="Q417" s="9">
        <v>20.0</v>
      </c>
      <c r="R417" s="9" t="str">
        <f t="array" ref="R417">LET(
    _xlpm.thresholds, XLOOKUP('2. Результаты'!$D417, Sections!$F$3:$F$23, Sections!$G$3:$I$23),
    XLOOKUP('2. Результаты'!$Q417, _xlpm.thresholds, Sections!$G$2:$I$2, "Ниже базового", -1)
)</f>
        <v>Средний</v>
      </c>
      <c r="S417" s="9">
        <v>34.0</v>
      </c>
      <c r="T417" s="9" t="str">
        <f t="array" ref="T417">LET(
    _xlpm.thresholds, XLOOKUP('2. Результаты'!$D417, Sections!$A$3:$A$23, Sections!$B$3:$D$23),
    XLOOKUP('2. Результаты'!$S417, _xlpm.thresholds, Sections!$B$2:$D$2, "Ниже базового", -1)
)</f>
        <v>Средний</v>
      </c>
      <c r="U417" s="9">
        <v>13.0</v>
      </c>
      <c r="V417" s="9" t="str">
        <f t="array" ref="V417">LET(
    _xlpm.thresholds, XLOOKUP('2. Результаты'!$D417, Sections!$A$27:$A$47, Sections!$B$27:$D$47),
    XLOOKUP('2. Результаты'!$U417, _xlpm.thresholds, Sections!$B$26:$D$26, "Ниже базового", -1)
)</f>
        <v>Высокий</v>
      </c>
      <c r="W417" s="9">
        <v>23.0</v>
      </c>
      <c r="X417" s="9" t="str">
        <f t="array" ref="X417">LET(
    _xlpm.thresholds, XLOOKUP('2. Результаты'!$D417, Sections!$K$3:$K$23, Sections!$L$3:$N$23),
    XLOOKUP('2. Результаты'!$W417, _xlpm.thresholds, Sections!$L$2:$N$2, "Ниже базового", -1)
)</f>
        <v>Средний</v>
      </c>
    </row>
    <row r="418" ht="15.75" customHeight="1">
      <c r="A418" s="7">
        <v>5.15013716E8</v>
      </c>
      <c r="B418" s="6" t="s">
        <v>635</v>
      </c>
      <c r="C418" s="6" t="s">
        <v>641</v>
      </c>
      <c r="D418" s="9">
        <v>2.0</v>
      </c>
      <c r="E418" s="9">
        <v>131.0</v>
      </c>
      <c r="F418" s="9">
        <v>197.0</v>
      </c>
      <c r="G418" s="9">
        <v>3.0</v>
      </c>
      <c r="H418" s="9" t="s">
        <v>1465</v>
      </c>
      <c r="I418" s="9">
        <v>18.0</v>
      </c>
      <c r="J418" s="9" t="str">
        <f t="array" ref="J418">LET(
    _xlpm.thresholds, XLOOKUP('2. Результаты'!$D418, Sections!$F$27:$F$47, Sections!$G$27:$I$47),
    XLOOKUP('2. Результаты'!$I418, _xlpm.thresholds, Sections!$G$26:$I$26, "Ниже базового", -1)
)</f>
        <v>Средний</v>
      </c>
      <c r="K418" s="9">
        <v>15.0</v>
      </c>
      <c r="L418" s="9" t="str">
        <f t="array" ref="L418">LET(
    _xlpm.thresholds, XLOOKUP('2. Результаты'!$D418, Sections!$P$27:$P$47, Sections!$Q$27:$S$47),
    XLOOKUP('2. Результаты'!$K418, _xlpm.thresholds, Sections!$Q$26:$S$26, "Ниже базового", -1)
)</f>
        <v>Средний</v>
      </c>
      <c r="M418" s="9">
        <v>15.0</v>
      </c>
      <c r="N418" s="9" t="str">
        <f t="array" ref="N418">LET(
    _xlpm.thresholds, XLOOKUP('2. Результаты'!$D418, Sections!$K$27:$K$47, Sections!$L$27:$N$47),
    XLOOKUP('2. Результаты'!$M418, _xlpm.thresholds, Sections!$L$26:$N$26, "Ниже базового", -1)
)</f>
        <v>Средний</v>
      </c>
      <c r="O418" s="9">
        <v>17.0</v>
      </c>
      <c r="P418" s="9" t="str">
        <f t="array" ref="P418">LET(
    _xlpm.thresholds, XLOOKUP('2. Результаты'!$D418, Sections!$P$3:$P$23, Sections!$Q$3:$S$23),
    XLOOKUP('2. Результаты'!$O418, _xlpm.thresholds, Sections!$Q$2:$S$2, "Ниже базового", -1)
)</f>
        <v>Средний</v>
      </c>
      <c r="Q418" s="9">
        <v>15.0</v>
      </c>
      <c r="R418" s="9" t="str">
        <f t="array" ref="R418">LET(
    _xlpm.thresholds, XLOOKUP('2. Результаты'!$D418, Sections!$F$3:$F$23, Sections!$G$3:$I$23),
    XLOOKUP('2. Результаты'!$Q418, _xlpm.thresholds, Sections!$G$2:$I$2, "Ниже базового", -1)
)</f>
        <v>Средний</v>
      </c>
      <c r="S418" s="9">
        <v>26.0</v>
      </c>
      <c r="T418" s="9" t="str">
        <f t="array" ref="T418">LET(
    _xlpm.thresholds, XLOOKUP('2. Результаты'!$D418, Sections!$A$3:$A$23, Sections!$B$3:$D$23),
    XLOOKUP('2. Результаты'!$S418, _xlpm.thresholds, Sections!$B$2:$D$2, "Ниже базового", -1)
)</f>
        <v>Средний</v>
      </c>
      <c r="U418" s="9">
        <v>10.0</v>
      </c>
      <c r="V418" s="9" t="str">
        <f t="array" ref="V418">LET(
    _xlpm.thresholds, XLOOKUP('2. Результаты'!$D418, Sections!$A$27:$A$47, Sections!$B$27:$D$47),
    XLOOKUP('2. Результаты'!$U418, _xlpm.thresholds, Sections!$B$26:$D$26, "Ниже базового", -1)
)</f>
        <v>Средний</v>
      </c>
      <c r="W418" s="9">
        <v>15.0</v>
      </c>
      <c r="X418" s="9" t="str">
        <f t="array" ref="X418">LET(
    _xlpm.thresholds, XLOOKUP('2. Результаты'!$D418, Sections!$K$3:$K$23, Sections!$L$3:$N$23),
    XLOOKUP('2. Результаты'!$W418, _xlpm.thresholds, Sections!$L$2:$N$2, "Ниже базового", -1)
)</f>
        <v>Базовый</v>
      </c>
    </row>
    <row r="419" ht="15.75" customHeight="1">
      <c r="A419" s="7">
        <v>5.1501361E8</v>
      </c>
      <c r="B419" s="6" t="s">
        <v>635</v>
      </c>
      <c r="C419" s="6" t="s">
        <v>642</v>
      </c>
      <c r="D419" s="9">
        <v>1.0</v>
      </c>
      <c r="E419" s="9">
        <v>158.0</v>
      </c>
      <c r="F419" s="9">
        <v>213.0</v>
      </c>
      <c r="G419" s="9">
        <v>3.0</v>
      </c>
      <c r="H419" s="9" t="s">
        <v>1465</v>
      </c>
      <c r="I419" s="9">
        <v>20.0</v>
      </c>
      <c r="J419" s="9" t="str">
        <f t="array" ref="J419">LET(
    _xlpm.thresholds, XLOOKUP('2. Результаты'!$D419, Sections!$F$27:$F$47, Sections!$G$27:$I$47),
    XLOOKUP('2. Результаты'!$I419, _xlpm.thresholds, Sections!$G$26:$I$26, "Ниже базового", -1)
)</f>
        <v>Средний</v>
      </c>
      <c r="K419" s="9">
        <v>16.0</v>
      </c>
      <c r="L419" s="9" t="str">
        <f t="array" ref="L419">LET(
    _xlpm.thresholds, XLOOKUP('2. Результаты'!$D419, Sections!$P$27:$P$47, Sections!$Q$27:$S$47),
    XLOOKUP('2. Результаты'!$K419, _xlpm.thresholds, Sections!$Q$26:$S$26, "Ниже базового", -1)
)</f>
        <v>Высокий</v>
      </c>
      <c r="M419" s="9">
        <v>14.0</v>
      </c>
      <c r="N419" s="9" t="str">
        <f t="array" ref="N419">LET(
    _xlpm.thresholds, XLOOKUP('2. Результаты'!$D419, Sections!$K$27:$K$47, Sections!$L$27:$N$47),
    XLOOKUP('2. Результаты'!$M419, _xlpm.thresholds, Sections!$L$26:$N$26, "Ниже базового", -1)
)</f>
        <v>Средний</v>
      </c>
      <c r="O419" s="9">
        <v>19.0</v>
      </c>
      <c r="P419" s="9" t="str">
        <f t="array" ref="P419">LET(
    _xlpm.thresholds, XLOOKUP('2. Результаты'!$D419, Sections!$P$3:$P$23, Sections!$Q$3:$S$23),
    XLOOKUP('2. Результаты'!$O419, _xlpm.thresholds, Sections!$Q$2:$S$2, "Ниже базового", -1)
)</f>
        <v>Средний</v>
      </c>
      <c r="Q419" s="9">
        <v>18.0</v>
      </c>
      <c r="R419" s="9" t="str">
        <f t="array" ref="R419">LET(
    _xlpm.thresholds, XLOOKUP('2. Результаты'!$D419, Sections!$F$3:$F$23, Sections!$G$3:$I$23),
    XLOOKUP('2. Результаты'!$Q419, _xlpm.thresholds, Sections!$G$2:$I$2, "Ниже базового", -1)
)</f>
        <v>Средний</v>
      </c>
      <c r="S419" s="9">
        <v>39.0</v>
      </c>
      <c r="T419" s="9" t="str">
        <f t="array" ref="T419">LET(
    _xlpm.thresholds, XLOOKUP('2. Результаты'!$D419, Sections!$A$3:$A$23, Sections!$B$3:$D$23),
    XLOOKUP('2. Результаты'!$S419, _xlpm.thresholds, Sections!$B$2:$D$2, "Ниже базового", -1)
)</f>
        <v>Средний</v>
      </c>
      <c r="U419" s="9">
        <v>11.0</v>
      </c>
      <c r="V419" s="9" t="str">
        <f t="array" ref="V419">LET(
    _xlpm.thresholds, XLOOKUP('2. Результаты'!$D419, Sections!$A$27:$A$47, Sections!$B$27:$D$47),
    XLOOKUP('2. Результаты'!$U419, _xlpm.thresholds, Sections!$B$26:$D$26, "Ниже базового", -1)
)</f>
        <v>Средний</v>
      </c>
      <c r="W419" s="9">
        <v>21.0</v>
      </c>
      <c r="X419" s="9" t="str">
        <f t="array" ref="X419">LET(
    _xlpm.thresholds, XLOOKUP('2. Результаты'!$D419, Sections!$K$3:$K$23, Sections!$L$3:$N$23),
    XLOOKUP('2. Результаты'!$W419, _xlpm.thresholds, Sections!$L$2:$N$2, "Ниже базового", -1)
)</f>
        <v>Средний</v>
      </c>
    </row>
    <row r="420" ht="15.75" customHeight="1">
      <c r="A420" s="7">
        <v>5.15013628E8</v>
      </c>
      <c r="B420" s="6" t="s">
        <v>635</v>
      </c>
      <c r="C420" s="6" t="s">
        <v>643</v>
      </c>
      <c r="D420" s="9">
        <v>1.0</v>
      </c>
      <c r="E420" s="9">
        <v>119.0</v>
      </c>
      <c r="F420" s="9">
        <v>213.0</v>
      </c>
      <c r="G420" s="9">
        <v>2.0</v>
      </c>
      <c r="H420" s="9" t="s">
        <v>1467</v>
      </c>
      <c r="I420" s="9">
        <v>12.0</v>
      </c>
      <c r="J420" s="9" t="str">
        <f t="array" ref="J420">LET(
    _xlpm.thresholds, XLOOKUP('2. Результаты'!$D420, Sections!$F$27:$F$47, Sections!$G$27:$I$47),
    XLOOKUP('2. Результаты'!$I420, _xlpm.thresholds, Sections!$G$26:$I$26, "Ниже базового", -1)
)</f>
        <v>Базовый</v>
      </c>
      <c r="K420" s="9">
        <v>16.0</v>
      </c>
      <c r="L420" s="9" t="str">
        <f t="array" ref="L420">LET(
    _xlpm.thresholds, XLOOKUP('2. Результаты'!$D420, Sections!$P$27:$P$47, Sections!$Q$27:$S$47),
    XLOOKUP('2. Результаты'!$K420, _xlpm.thresholds, Sections!$Q$26:$S$26, "Ниже базового", -1)
)</f>
        <v>Высокий</v>
      </c>
      <c r="M420" s="9">
        <v>15.0</v>
      </c>
      <c r="N420" s="9" t="str">
        <f t="array" ref="N420">LET(
    _xlpm.thresholds, XLOOKUP('2. Результаты'!$D420, Sections!$K$27:$K$47, Sections!$L$27:$N$47),
    XLOOKUP('2. Результаты'!$M420, _xlpm.thresholds, Sections!$L$26:$N$26, "Ниже базового", -1)
)</f>
        <v>Средний</v>
      </c>
      <c r="O420" s="9">
        <v>15.0</v>
      </c>
      <c r="P420" s="9" t="str">
        <f t="array" ref="P420">LET(
    _xlpm.thresholds, XLOOKUP('2. Результаты'!$D420, Sections!$P$3:$P$23, Sections!$Q$3:$S$23),
    XLOOKUP('2. Результаты'!$O420, _xlpm.thresholds, Sections!$Q$2:$S$2, "Ниже базового", -1)
)</f>
        <v>Базовый</v>
      </c>
      <c r="Q420" s="9">
        <v>17.0</v>
      </c>
      <c r="R420" s="9" t="str">
        <f t="array" ref="R420">LET(
    _xlpm.thresholds, XLOOKUP('2. Результаты'!$D420, Sections!$F$3:$F$23, Sections!$G$3:$I$23),
    XLOOKUP('2. Результаты'!$Q420, _xlpm.thresholds, Sections!$G$2:$I$2, "Ниже базового", -1)
)</f>
        <v>Средний</v>
      </c>
      <c r="S420" s="9">
        <v>24.0</v>
      </c>
      <c r="T420" s="9" t="str">
        <f t="array" ref="T420">LET(
    _xlpm.thresholds, XLOOKUP('2. Результаты'!$D420, Sections!$A$3:$A$23, Sections!$B$3:$D$23),
    XLOOKUP('2. Результаты'!$S420, _xlpm.thresholds, Sections!$B$2:$D$2, "Ниже базового", -1)
)</f>
        <v>Базовый</v>
      </c>
      <c r="U420" s="9">
        <v>8.0</v>
      </c>
      <c r="V420" s="9" t="str">
        <f t="array" ref="V420">LET(
    _xlpm.thresholds, XLOOKUP('2. Результаты'!$D420, Sections!$A$27:$A$47, Sections!$B$27:$D$47),
    XLOOKUP('2. Результаты'!$U420, _xlpm.thresholds, Sections!$B$26:$D$26, "Ниже базового", -1)
)</f>
        <v>Средний</v>
      </c>
      <c r="W420" s="9">
        <v>12.0</v>
      </c>
      <c r="X420" s="9" t="str">
        <f t="array" ref="X420">LET(
    _xlpm.thresholds, XLOOKUP('2. Результаты'!$D420, Sections!$K$3:$K$23, Sections!$L$3:$N$23),
    XLOOKUP('2. Результаты'!$W420, _xlpm.thresholds, Sections!$L$2:$N$2, "Ниже базового", -1)
)</f>
        <v>Базовый</v>
      </c>
    </row>
    <row r="421" ht="15.75" customHeight="1">
      <c r="A421" s="7">
        <v>5.15014935E8</v>
      </c>
      <c r="B421" s="6" t="s">
        <v>635</v>
      </c>
      <c r="C421" s="6" t="s">
        <v>644</v>
      </c>
      <c r="D421" s="9">
        <v>6.0</v>
      </c>
      <c r="E421" s="9">
        <v>116.0</v>
      </c>
      <c r="F421" s="9">
        <v>192.0</v>
      </c>
      <c r="G421" s="9">
        <v>2.0</v>
      </c>
      <c r="H421" s="9" t="s">
        <v>1467</v>
      </c>
      <c r="I421" s="9">
        <v>15.0</v>
      </c>
      <c r="J421" s="9" t="str">
        <f t="array" ref="J421">LET(
    _xlpm.thresholds, XLOOKUP('2. Результаты'!$D421, Sections!$F$27:$F$47, Sections!$G$27:$I$47),
    XLOOKUP('2. Результаты'!$I421, _xlpm.thresholds, Sections!$G$26:$I$26, "Ниже базового", -1)
)</f>
        <v>Базовый</v>
      </c>
      <c r="K421" s="9">
        <v>20.0</v>
      </c>
      <c r="L421" s="9" t="str">
        <f t="array" ref="L421">LET(
    _xlpm.thresholds, XLOOKUP('2. Результаты'!$D421, Sections!$P$27:$P$47, Sections!$Q$27:$S$47),
    XLOOKUP('2. Результаты'!$K421, _xlpm.thresholds, Sections!$Q$26:$S$26, "Ниже базового", -1)
)</f>
        <v>Высокий</v>
      </c>
      <c r="M421" s="9">
        <v>9.0</v>
      </c>
      <c r="N421" s="9" t="str">
        <f t="array" ref="N421">LET(
    _xlpm.thresholds, XLOOKUP('2. Результаты'!$D421, Sections!$K$27:$K$47, Sections!$L$27:$N$47),
    XLOOKUP('2. Результаты'!$M421, _xlpm.thresholds, Sections!$L$26:$N$26, "Ниже базового", -1)
)</f>
        <v>Базовый</v>
      </c>
      <c r="O421" s="9">
        <v>15.0</v>
      </c>
      <c r="P421" s="9" t="str">
        <f t="array" ref="P421">LET(
    _xlpm.thresholds, XLOOKUP('2. Результаты'!$D421, Sections!$P$3:$P$23, Sections!$Q$3:$S$23),
    XLOOKUP('2. Результаты'!$O421, _xlpm.thresholds, Sections!$Q$2:$S$2, "Ниже базового", -1)
)</f>
        <v>Базовый</v>
      </c>
      <c r="Q421" s="9">
        <v>13.0</v>
      </c>
      <c r="R421" s="9" t="str">
        <f t="array" ref="R421">LET(
    _xlpm.thresholds, XLOOKUP('2. Результаты'!$D421, Sections!$F$3:$F$23, Sections!$G$3:$I$23),
    XLOOKUP('2. Результаты'!$Q421, _xlpm.thresholds, Sections!$G$2:$I$2, "Ниже базового", -1)
)</f>
        <v>Средний</v>
      </c>
      <c r="S421" s="9">
        <v>21.0</v>
      </c>
      <c r="T421" s="9" t="str">
        <f t="array" ref="T421">LET(
    _xlpm.thresholds, XLOOKUP('2. Результаты'!$D421, Sections!$A$3:$A$23, Sections!$B$3:$D$23),
    XLOOKUP('2. Результаты'!$S421, _xlpm.thresholds, Sections!$B$2:$D$2, "Ниже базового", -1)
)</f>
        <v>Базовый</v>
      </c>
      <c r="U421" s="9">
        <v>7.0</v>
      </c>
      <c r="V421" s="9" t="str">
        <f t="array" ref="V421">LET(
    _xlpm.thresholds, XLOOKUP('2. Результаты'!$D421, Sections!$A$27:$A$47, Sections!$B$27:$D$47),
    XLOOKUP('2. Результаты'!$U421, _xlpm.thresholds, Sections!$B$26:$D$26, "Ниже базового", -1)
)</f>
        <v>Базовый</v>
      </c>
      <c r="W421" s="9">
        <v>16.0</v>
      </c>
      <c r="X421" s="9" t="str">
        <f t="array" ref="X421">LET(
    _xlpm.thresholds, XLOOKUP('2. Результаты'!$D421, Sections!$K$3:$K$23, Sections!$L$3:$N$23),
    XLOOKUP('2. Результаты'!$W421, _xlpm.thresholds, Sections!$L$2:$N$2, "Ниже базового", -1)
)</f>
        <v>Базовый</v>
      </c>
    </row>
    <row r="422" ht="15.75" customHeight="1">
      <c r="A422" s="7">
        <v>5.15013593E8</v>
      </c>
      <c r="B422" s="6" t="s">
        <v>635</v>
      </c>
      <c r="C422" s="6" t="s">
        <v>645</v>
      </c>
      <c r="D422" s="9">
        <v>2.0</v>
      </c>
      <c r="E422" s="9">
        <v>157.0</v>
      </c>
      <c r="F422" s="9">
        <v>197.0</v>
      </c>
      <c r="G422" s="9">
        <v>3.0</v>
      </c>
      <c r="H422" s="9" t="s">
        <v>1465</v>
      </c>
      <c r="I422" s="9">
        <v>25.0</v>
      </c>
      <c r="J422" s="9" t="str">
        <f t="array" ref="J422">LET(
    _xlpm.thresholds, XLOOKUP('2. Результаты'!$D422, Sections!$F$27:$F$47, Sections!$G$27:$I$47),
    XLOOKUP('2. Результаты'!$I422, _xlpm.thresholds, Sections!$G$26:$I$26, "Ниже базового", -1)
)</f>
        <v>Средний</v>
      </c>
      <c r="K422" s="9">
        <v>18.0</v>
      </c>
      <c r="L422" s="9" t="str">
        <f t="array" ref="L422">LET(
    _xlpm.thresholds, XLOOKUP('2. Результаты'!$D422, Sections!$P$27:$P$47, Sections!$Q$27:$S$47),
    XLOOKUP('2. Результаты'!$K422, _xlpm.thresholds, Sections!$Q$26:$S$26, "Ниже базового", -1)
)</f>
        <v>Высокий</v>
      </c>
      <c r="M422" s="9">
        <v>17.0</v>
      </c>
      <c r="N422" s="9" t="str">
        <f t="array" ref="N422">LET(
    _xlpm.thresholds, XLOOKUP('2. Результаты'!$D422, Sections!$K$27:$K$47, Sections!$L$27:$N$47),
    XLOOKUP('2. Результаты'!$M422, _xlpm.thresholds, Sections!$L$26:$N$26, "Ниже базового", -1)
)</f>
        <v>Высокий</v>
      </c>
      <c r="O422" s="9">
        <v>21.0</v>
      </c>
      <c r="P422" s="9" t="str">
        <f t="array" ref="P422">LET(
    _xlpm.thresholds, XLOOKUP('2. Результаты'!$D422, Sections!$P$3:$P$23, Sections!$Q$3:$S$23),
    XLOOKUP('2. Результаты'!$O422, _xlpm.thresholds, Sections!$Q$2:$S$2, "Ниже базового", -1)
)</f>
        <v>Высокий</v>
      </c>
      <c r="Q422" s="9">
        <v>17.0</v>
      </c>
      <c r="R422" s="9" t="str">
        <f t="array" ref="R422">LET(
    _xlpm.thresholds, XLOOKUP('2. Результаты'!$D422, Sections!$F$3:$F$23, Sections!$G$3:$I$23),
    XLOOKUP('2. Результаты'!$Q422, _xlpm.thresholds, Sections!$G$2:$I$2, "Ниже базового", -1)
)</f>
        <v>Средний</v>
      </c>
      <c r="S422" s="9">
        <v>25.0</v>
      </c>
      <c r="T422" s="9" t="str">
        <f t="array" ref="T422">LET(
    _xlpm.thresholds, XLOOKUP('2. Результаты'!$D422, Sections!$A$3:$A$23, Sections!$B$3:$D$23),
    XLOOKUP('2. Результаты'!$S422, _xlpm.thresholds, Sections!$B$2:$D$2, "Ниже базового", -1)
)</f>
        <v>Средний</v>
      </c>
      <c r="U422" s="9">
        <v>14.0</v>
      </c>
      <c r="V422" s="9" t="str">
        <f t="array" ref="V422">LET(
    _xlpm.thresholds, XLOOKUP('2. Результаты'!$D422, Sections!$A$27:$A$47, Sections!$B$27:$D$47),
    XLOOKUP('2. Результаты'!$U422, _xlpm.thresholds, Sections!$B$26:$D$26, "Ниже базового", -1)
)</f>
        <v>Высокий</v>
      </c>
      <c r="W422" s="9">
        <v>20.0</v>
      </c>
      <c r="X422" s="9" t="str">
        <f t="array" ref="X422">LET(
    _xlpm.thresholds, XLOOKUP('2. Результаты'!$D422, Sections!$K$3:$K$23, Sections!$L$3:$N$23),
    XLOOKUP('2. Результаты'!$W422, _xlpm.thresholds, Sections!$L$2:$N$2, "Ниже базового", -1)
)</f>
        <v>Средний</v>
      </c>
    </row>
    <row r="423" ht="15.75" customHeight="1">
      <c r="A423" s="7">
        <v>5.1501324E8</v>
      </c>
      <c r="B423" s="6" t="s">
        <v>635</v>
      </c>
      <c r="C423" s="6" t="s">
        <v>646</v>
      </c>
      <c r="D423" s="9">
        <v>3.0</v>
      </c>
      <c r="E423" s="9">
        <v>102.0</v>
      </c>
      <c r="F423" s="9">
        <v>182.0</v>
      </c>
      <c r="G423" s="9">
        <v>2.0</v>
      </c>
      <c r="H423" s="9" t="s">
        <v>1467</v>
      </c>
      <c r="I423" s="9">
        <v>15.0</v>
      </c>
      <c r="J423" s="9" t="str">
        <f t="array" ref="J423">LET(
    _xlpm.thresholds, XLOOKUP('2. Результаты'!$D423, Sections!$F$27:$F$47, Sections!$G$27:$I$47),
    XLOOKUP('2. Результаты'!$I423, _xlpm.thresholds, Sections!$G$26:$I$26, "Ниже базового", -1)
)</f>
        <v>Базовый</v>
      </c>
      <c r="K423" s="9">
        <v>16.0</v>
      </c>
      <c r="L423" s="9" t="str">
        <f t="array" ref="L423">LET(
    _xlpm.thresholds, XLOOKUP('2. Результаты'!$D423, Sections!$P$27:$P$47, Sections!$Q$27:$S$47),
    XLOOKUP('2. Результаты'!$K423, _xlpm.thresholds, Sections!$Q$26:$S$26, "Ниже базового", -1)
)</f>
        <v>Высокий</v>
      </c>
      <c r="M423" s="9">
        <v>9.0</v>
      </c>
      <c r="N423" s="9" t="str">
        <f t="array" ref="N423">LET(
    _xlpm.thresholds, XLOOKUP('2. Результаты'!$D423, Sections!$K$27:$K$47, Sections!$L$27:$N$47),
    XLOOKUP('2. Результаты'!$M423, _xlpm.thresholds, Sections!$L$26:$N$26, "Ниже базового", -1)
)</f>
        <v>Базовый</v>
      </c>
      <c r="O423" s="9">
        <v>11.0</v>
      </c>
      <c r="P423" s="9" t="str">
        <f t="array" ref="P423">LET(
    _xlpm.thresholds, XLOOKUP('2. Результаты'!$D423, Sections!$P$3:$P$23, Sections!$Q$3:$S$23),
    XLOOKUP('2. Результаты'!$O423, _xlpm.thresholds, Sections!$Q$2:$S$2, "Ниже базового", -1)
)</f>
        <v>Базовый</v>
      </c>
      <c r="Q423" s="9">
        <v>13.0</v>
      </c>
      <c r="R423" s="9" t="str">
        <f t="array" ref="R423">LET(
    _xlpm.thresholds, XLOOKUP('2. Результаты'!$D423, Sections!$F$3:$F$23, Sections!$G$3:$I$23),
    XLOOKUP('2. Результаты'!$Q423, _xlpm.thresholds, Sections!$G$2:$I$2, "Ниже базового", -1)
)</f>
        <v>Средний</v>
      </c>
      <c r="S423" s="9">
        <v>22.0</v>
      </c>
      <c r="T423" s="9" t="str">
        <f t="array" ref="T423">LET(
    _xlpm.thresholds, XLOOKUP('2. Результаты'!$D423, Sections!$A$3:$A$23, Sections!$B$3:$D$23),
    XLOOKUP('2. Результаты'!$S423, _xlpm.thresholds, Sections!$B$2:$D$2, "Ниже базового", -1)
)</f>
        <v>Базовый</v>
      </c>
      <c r="U423" s="9">
        <v>0.0</v>
      </c>
      <c r="V423" s="9" t="str">
        <f t="array" ref="V423">LET(
    _xlpm.thresholds, XLOOKUP('2. Результаты'!$D423, Sections!$A$27:$A$47, Sections!$B$27:$D$47),
    XLOOKUP('2. Результаты'!$U423, _xlpm.thresholds, Sections!$B$26:$D$26, "Ниже базового", -1)
)</f>
        <v>Базовый</v>
      </c>
      <c r="W423" s="9">
        <v>16.0</v>
      </c>
      <c r="X423" s="9" t="str">
        <f t="array" ref="X423">LET(
    _xlpm.thresholds, XLOOKUP('2. Результаты'!$D423, Sections!$K$3:$K$23, Sections!$L$3:$N$23),
    XLOOKUP('2. Результаты'!$W423, _xlpm.thresholds, Sections!$L$2:$N$2, "Ниже базового", -1)
)</f>
        <v>Базовый</v>
      </c>
    </row>
    <row r="424" ht="15.75" customHeight="1">
      <c r="A424" s="7">
        <v>5.15013113E8</v>
      </c>
      <c r="B424" s="6" t="s">
        <v>635</v>
      </c>
      <c r="C424" s="6" t="s">
        <v>647</v>
      </c>
      <c r="D424" s="9">
        <v>2.0</v>
      </c>
      <c r="E424" s="9">
        <v>131.0</v>
      </c>
      <c r="F424" s="9">
        <v>197.0</v>
      </c>
      <c r="G424" s="9">
        <v>3.0</v>
      </c>
      <c r="H424" s="9" t="s">
        <v>1465</v>
      </c>
      <c r="I424" s="9">
        <v>19.0</v>
      </c>
      <c r="J424" s="9" t="str">
        <f t="array" ref="J424">LET(
    _xlpm.thresholds, XLOOKUP('2. Результаты'!$D424, Sections!$F$27:$F$47, Sections!$G$27:$I$47),
    XLOOKUP('2. Результаты'!$I424, _xlpm.thresholds, Sections!$G$26:$I$26, "Ниже базового", -1)
)</f>
        <v>Средний</v>
      </c>
      <c r="K424" s="9">
        <v>13.0</v>
      </c>
      <c r="L424" s="9" t="str">
        <f t="array" ref="L424">LET(
    _xlpm.thresholds, XLOOKUP('2. Результаты'!$D424, Sections!$P$27:$P$47, Sections!$Q$27:$S$47),
    XLOOKUP('2. Результаты'!$K424, _xlpm.thresholds, Sections!$Q$26:$S$26, "Ниже базового", -1)
)</f>
        <v>Средний</v>
      </c>
      <c r="M424" s="9">
        <v>14.0</v>
      </c>
      <c r="N424" s="9" t="str">
        <f t="array" ref="N424">LET(
    _xlpm.thresholds, XLOOKUP('2. Результаты'!$D424, Sections!$K$27:$K$47, Sections!$L$27:$N$47),
    XLOOKUP('2. Результаты'!$M424, _xlpm.thresholds, Sections!$L$26:$N$26, "Ниже базового", -1)
)</f>
        <v>Средний</v>
      </c>
      <c r="O424" s="9">
        <v>18.0</v>
      </c>
      <c r="P424" s="9" t="str">
        <f t="array" ref="P424">LET(
    _xlpm.thresholds, XLOOKUP('2. Результаты'!$D424, Sections!$P$3:$P$23, Sections!$Q$3:$S$23),
    XLOOKUP('2. Результаты'!$O424, _xlpm.thresholds, Sections!$Q$2:$S$2, "Ниже базового", -1)
)</f>
        <v>Средний</v>
      </c>
      <c r="Q424" s="9">
        <v>14.0</v>
      </c>
      <c r="R424" s="9" t="str">
        <f t="array" ref="R424">LET(
    _xlpm.thresholds, XLOOKUP('2. Результаты'!$D424, Sections!$F$3:$F$23, Sections!$G$3:$I$23),
    XLOOKUP('2. Результаты'!$Q424, _xlpm.thresholds, Sections!$G$2:$I$2, "Ниже базового", -1)
)</f>
        <v>Средний</v>
      </c>
      <c r="S424" s="9">
        <v>23.0</v>
      </c>
      <c r="T424" s="9" t="str">
        <f t="array" ref="T424">LET(
    _xlpm.thresholds, XLOOKUP('2. Результаты'!$D424, Sections!$A$3:$A$23, Sections!$B$3:$D$23),
    XLOOKUP('2. Результаты'!$S424, _xlpm.thresholds, Sections!$B$2:$D$2, "Ниже базового", -1)
)</f>
        <v>Средний</v>
      </c>
      <c r="U424" s="9">
        <v>8.0</v>
      </c>
      <c r="V424" s="9" t="str">
        <f t="array" ref="V424">LET(
    _xlpm.thresholds, XLOOKUP('2. Результаты'!$D424, Sections!$A$27:$A$47, Sections!$B$27:$D$47),
    XLOOKUP('2. Результаты'!$U424, _xlpm.thresholds, Sections!$B$26:$D$26, "Ниже базового", -1)
)</f>
        <v>Средний</v>
      </c>
      <c r="W424" s="9">
        <v>22.0</v>
      </c>
      <c r="X424" s="9" t="str">
        <f t="array" ref="X424">LET(
    _xlpm.thresholds, XLOOKUP('2. Результаты'!$D424, Sections!$K$3:$K$23, Sections!$L$3:$N$23),
    XLOOKUP('2. Результаты'!$W424, _xlpm.thresholds, Sections!$L$2:$N$2, "Ниже базового", -1)
)</f>
        <v>Средний</v>
      </c>
    </row>
    <row r="425" ht="15.75" customHeight="1">
      <c r="A425" s="7">
        <v>5.15012656E8</v>
      </c>
      <c r="B425" s="6" t="s">
        <v>635</v>
      </c>
      <c r="C425" s="6" t="s">
        <v>648</v>
      </c>
      <c r="D425" s="9">
        <v>1.0</v>
      </c>
      <c r="E425" s="9">
        <v>149.0</v>
      </c>
      <c r="F425" s="9">
        <v>213.0</v>
      </c>
      <c r="G425" s="9">
        <v>3.0</v>
      </c>
      <c r="H425" s="9" t="s">
        <v>1465</v>
      </c>
      <c r="I425" s="9">
        <v>23.0</v>
      </c>
      <c r="J425" s="9" t="str">
        <f t="array" ref="J425">LET(
    _xlpm.thresholds, XLOOKUP('2. Результаты'!$D425, Sections!$F$27:$F$47, Sections!$G$27:$I$47),
    XLOOKUP('2. Результаты'!$I425, _xlpm.thresholds, Sections!$G$26:$I$26, "Ниже базового", -1)
)</f>
        <v>Средний</v>
      </c>
      <c r="K425" s="9">
        <v>12.0</v>
      </c>
      <c r="L425" s="9" t="str">
        <f t="array" ref="L425">LET(
    _xlpm.thresholds, XLOOKUP('2. Результаты'!$D425, Sections!$P$27:$P$47, Sections!$Q$27:$S$47),
    XLOOKUP('2. Результаты'!$K425, _xlpm.thresholds, Sections!$Q$26:$S$26, "Ниже базового", -1)
)</f>
        <v>Базовый</v>
      </c>
      <c r="M425" s="9">
        <v>16.0</v>
      </c>
      <c r="N425" s="9" t="str">
        <f t="array" ref="N425">LET(
    _xlpm.thresholds, XLOOKUP('2. Результаты'!$D425, Sections!$K$27:$K$47, Sections!$L$27:$N$47),
    XLOOKUP('2. Результаты'!$M425, _xlpm.thresholds, Sections!$L$26:$N$26, "Ниже базового", -1)
)</f>
        <v>Средний</v>
      </c>
      <c r="O425" s="9">
        <v>18.0</v>
      </c>
      <c r="P425" s="9" t="str">
        <f t="array" ref="P425">LET(
    _xlpm.thresholds, XLOOKUP('2. Результаты'!$D425, Sections!$P$3:$P$23, Sections!$Q$3:$S$23),
    XLOOKUP('2. Результаты'!$O425, _xlpm.thresholds, Sections!$Q$2:$S$2, "Ниже базового", -1)
)</f>
        <v>Средний</v>
      </c>
      <c r="Q425" s="9">
        <v>18.0</v>
      </c>
      <c r="R425" s="9" t="str">
        <f t="array" ref="R425">LET(
    _xlpm.thresholds, XLOOKUP('2. Результаты'!$D425, Sections!$F$3:$F$23, Sections!$G$3:$I$23),
    XLOOKUP('2. Результаты'!$Q425, _xlpm.thresholds, Sections!$G$2:$I$2, "Ниже базового", -1)
)</f>
        <v>Средний</v>
      </c>
      <c r="S425" s="9">
        <v>32.0</v>
      </c>
      <c r="T425" s="9" t="str">
        <f t="array" ref="T425">LET(
    _xlpm.thresholds, XLOOKUP('2. Результаты'!$D425, Sections!$A$3:$A$23, Sections!$B$3:$D$23),
    XLOOKUP('2. Результаты'!$S425, _xlpm.thresholds, Sections!$B$2:$D$2, "Ниже базового", -1)
)</f>
        <v>Средний</v>
      </c>
      <c r="U425" s="9">
        <v>12.0</v>
      </c>
      <c r="V425" s="9" t="str">
        <f t="array" ref="V425">LET(
    _xlpm.thresholds, XLOOKUP('2. Результаты'!$D425, Sections!$A$27:$A$47, Sections!$B$27:$D$47),
    XLOOKUP('2. Результаты'!$U425, _xlpm.thresholds, Sections!$B$26:$D$26, "Ниже базового", -1)
)</f>
        <v>Высокий</v>
      </c>
      <c r="W425" s="9">
        <v>18.0</v>
      </c>
      <c r="X425" s="9" t="str">
        <f t="array" ref="X425">LET(
    _xlpm.thresholds, XLOOKUP('2. Результаты'!$D425, Sections!$K$3:$K$23, Sections!$L$3:$N$23),
    XLOOKUP('2. Результаты'!$W425, _xlpm.thresholds, Sections!$L$2:$N$2, "Ниже базового", -1)
)</f>
        <v>Средний</v>
      </c>
    </row>
    <row r="426" ht="15.75" customHeight="1">
      <c r="A426" s="7">
        <v>5.15012663E8</v>
      </c>
      <c r="B426" s="6" t="s">
        <v>635</v>
      </c>
      <c r="C426" s="6" t="s">
        <v>649</v>
      </c>
      <c r="D426" s="9">
        <v>1.0</v>
      </c>
      <c r="E426" s="9">
        <v>151.0</v>
      </c>
      <c r="F426" s="9">
        <v>213.0</v>
      </c>
      <c r="G426" s="9">
        <v>2.0</v>
      </c>
      <c r="H426" s="9" t="s">
        <v>1467</v>
      </c>
      <c r="I426" s="9">
        <v>23.0</v>
      </c>
      <c r="J426" s="9" t="str">
        <f t="array" ref="J426">LET(
    _xlpm.thresholds, XLOOKUP('2. Результаты'!$D426, Sections!$F$27:$F$47, Sections!$G$27:$I$47),
    XLOOKUP('2. Результаты'!$I426, _xlpm.thresholds, Sections!$G$26:$I$26, "Ниже базового", -1)
)</f>
        <v>Средний</v>
      </c>
      <c r="K426" s="9">
        <v>18.0</v>
      </c>
      <c r="L426" s="9" t="str">
        <f t="array" ref="L426">LET(
    _xlpm.thresholds, XLOOKUP('2. Результаты'!$D426, Sections!$P$27:$P$47, Sections!$Q$27:$S$47),
    XLOOKUP('2. Результаты'!$K426, _xlpm.thresholds, Sections!$Q$26:$S$26, "Ниже базового", -1)
)</f>
        <v>Высокий</v>
      </c>
      <c r="M426" s="9">
        <v>18.0</v>
      </c>
      <c r="N426" s="9" t="str">
        <f t="array" ref="N426">LET(
    _xlpm.thresholds, XLOOKUP('2. Результаты'!$D426, Sections!$K$27:$K$47, Sections!$L$27:$N$47),
    XLOOKUP('2. Результаты'!$M426, _xlpm.thresholds, Sections!$L$26:$N$26, "Ниже базового", -1)
)</f>
        <v>Высокий</v>
      </c>
      <c r="O426" s="9">
        <v>19.0</v>
      </c>
      <c r="P426" s="9" t="str">
        <f t="array" ref="P426">LET(
    _xlpm.thresholds, XLOOKUP('2. Результаты'!$D426, Sections!$P$3:$P$23, Sections!$Q$3:$S$23),
    XLOOKUP('2. Результаты'!$O426, _xlpm.thresholds, Sections!$Q$2:$S$2, "Ниже базового", -1)
)</f>
        <v>Средний</v>
      </c>
      <c r="Q426" s="9">
        <v>19.0</v>
      </c>
      <c r="R426" s="9" t="str">
        <f t="array" ref="R426">LET(
    _xlpm.thresholds, XLOOKUP('2. Результаты'!$D426, Sections!$F$3:$F$23, Sections!$G$3:$I$23),
    XLOOKUP('2. Результаты'!$Q426, _xlpm.thresholds, Sections!$G$2:$I$2, "Ниже базового", -1)
)</f>
        <v>Средний</v>
      </c>
      <c r="S426" s="9">
        <v>25.0</v>
      </c>
      <c r="T426" s="9" t="str">
        <f t="array" ref="T426">LET(
    _xlpm.thresholds, XLOOKUP('2. Результаты'!$D426, Sections!$A$3:$A$23, Sections!$B$3:$D$23),
    XLOOKUP('2. Результаты'!$S426, _xlpm.thresholds, Sections!$B$2:$D$2, "Ниже базового", -1)
)</f>
        <v>Базовый</v>
      </c>
      <c r="U426" s="9">
        <v>10.0</v>
      </c>
      <c r="V426" s="9" t="str">
        <f t="array" ref="V426">LET(
    _xlpm.thresholds, XLOOKUP('2. Результаты'!$D426, Sections!$A$27:$A$47, Sections!$B$27:$D$47),
    XLOOKUP('2. Результаты'!$U426, _xlpm.thresholds, Sections!$B$26:$D$26, "Ниже базового", -1)
)</f>
        <v>Средний</v>
      </c>
      <c r="W426" s="9">
        <v>19.0</v>
      </c>
      <c r="X426" s="9" t="str">
        <f t="array" ref="X426">LET(
    _xlpm.thresholds, XLOOKUP('2. Результаты'!$D426, Sections!$K$3:$K$23, Sections!$L$3:$N$23),
    XLOOKUP('2. Результаты'!$W426, _xlpm.thresholds, Sections!$L$2:$N$2, "Ниже базового", -1)
)</f>
        <v>Средний</v>
      </c>
    </row>
    <row r="427" ht="15.75" customHeight="1">
      <c r="A427" s="7">
        <v>5.15012737E8</v>
      </c>
      <c r="B427" s="6" t="s">
        <v>635</v>
      </c>
      <c r="C427" s="6" t="s">
        <v>650</v>
      </c>
      <c r="D427" s="9">
        <v>2.0</v>
      </c>
      <c r="E427" s="9">
        <v>143.0</v>
      </c>
      <c r="F427" s="9">
        <v>197.0</v>
      </c>
      <c r="G427" s="9">
        <v>3.0</v>
      </c>
      <c r="H427" s="9" t="s">
        <v>1465</v>
      </c>
      <c r="I427" s="9">
        <v>20.0</v>
      </c>
      <c r="J427" s="9" t="str">
        <f t="array" ref="J427">LET(
    _xlpm.thresholds, XLOOKUP('2. Результаты'!$D427, Sections!$F$27:$F$47, Sections!$G$27:$I$47),
    XLOOKUP('2. Результаты'!$I427, _xlpm.thresholds, Sections!$G$26:$I$26, "Ниже базового", -1)
)</f>
        <v>Средний</v>
      </c>
      <c r="K427" s="9">
        <v>13.0</v>
      </c>
      <c r="L427" s="9" t="str">
        <f t="array" ref="L427">LET(
    _xlpm.thresholds, XLOOKUP('2. Результаты'!$D427, Sections!$P$27:$P$47, Sections!$Q$27:$S$47),
    XLOOKUP('2. Результаты'!$K427, _xlpm.thresholds, Sections!$Q$26:$S$26, "Ниже базового", -1)
)</f>
        <v>Средний</v>
      </c>
      <c r="M427" s="9">
        <v>13.0</v>
      </c>
      <c r="N427" s="9" t="str">
        <f t="array" ref="N427">LET(
    _xlpm.thresholds, XLOOKUP('2. Результаты'!$D427, Sections!$K$27:$K$47, Sections!$L$27:$N$47),
    XLOOKUP('2. Результаты'!$M427, _xlpm.thresholds, Sections!$L$26:$N$26, "Ниже базового", -1)
)</f>
        <v>Средний</v>
      </c>
      <c r="O427" s="9">
        <v>19.0</v>
      </c>
      <c r="P427" s="9" t="str">
        <f t="array" ref="P427">LET(
    _xlpm.thresholds, XLOOKUP('2. Результаты'!$D427, Sections!$P$3:$P$23, Sections!$Q$3:$S$23),
    XLOOKUP('2. Результаты'!$O427, _xlpm.thresholds, Sections!$Q$2:$S$2, "Ниже базового", -1)
)</f>
        <v>Средний</v>
      </c>
      <c r="Q427" s="9">
        <v>18.0</v>
      </c>
      <c r="R427" s="9" t="str">
        <f t="array" ref="R427">LET(
    _xlpm.thresholds, XLOOKUP('2. Результаты'!$D427, Sections!$F$3:$F$23, Sections!$G$3:$I$23),
    XLOOKUP('2. Результаты'!$Q427, _xlpm.thresholds, Sections!$G$2:$I$2, "Ниже базового", -1)
)</f>
        <v>Средний</v>
      </c>
      <c r="S427" s="9">
        <v>28.0</v>
      </c>
      <c r="T427" s="9" t="str">
        <f t="array" ref="T427">LET(
    _xlpm.thresholds, XLOOKUP('2. Результаты'!$D427, Sections!$A$3:$A$23, Sections!$B$3:$D$23),
    XLOOKUP('2. Результаты'!$S427, _xlpm.thresholds, Sections!$B$2:$D$2, "Ниже базового", -1)
)</f>
        <v>Средний</v>
      </c>
      <c r="U427" s="9">
        <v>10.0</v>
      </c>
      <c r="V427" s="9" t="str">
        <f t="array" ref="V427">LET(
    _xlpm.thresholds, XLOOKUP('2. Результаты'!$D427, Sections!$A$27:$A$47, Sections!$B$27:$D$47),
    XLOOKUP('2. Результаты'!$U427, _xlpm.thresholds, Sections!$B$26:$D$26, "Ниже базового", -1)
)</f>
        <v>Средний</v>
      </c>
      <c r="W427" s="9">
        <v>22.0</v>
      </c>
      <c r="X427" s="9" t="str">
        <f t="array" ref="X427">LET(
    _xlpm.thresholds, XLOOKUP('2. Результаты'!$D427, Sections!$K$3:$K$23, Sections!$L$3:$N$23),
    XLOOKUP('2. Результаты'!$W427, _xlpm.thresholds, Sections!$L$2:$N$2, "Ниже базового", -1)
)</f>
        <v>Средний</v>
      </c>
    </row>
    <row r="428" ht="15.75" customHeight="1">
      <c r="A428" s="7">
        <v>5.15012649E8</v>
      </c>
      <c r="B428" s="6" t="s">
        <v>635</v>
      </c>
      <c r="C428" s="6" t="s">
        <v>651</v>
      </c>
      <c r="D428" s="9">
        <v>2.0</v>
      </c>
      <c r="E428" s="9">
        <v>153.0</v>
      </c>
      <c r="F428" s="9">
        <v>197.0</v>
      </c>
      <c r="G428" s="9">
        <v>3.0</v>
      </c>
      <c r="H428" s="9" t="s">
        <v>1465</v>
      </c>
      <c r="I428" s="9">
        <v>22.0</v>
      </c>
      <c r="J428" s="9" t="str">
        <f t="array" ref="J428">LET(
    _xlpm.thresholds, XLOOKUP('2. Результаты'!$D428, Sections!$F$27:$F$47, Sections!$G$27:$I$47),
    XLOOKUP('2. Результаты'!$I428, _xlpm.thresholds, Sections!$G$26:$I$26, "Ниже базового", -1)
)</f>
        <v>Средний</v>
      </c>
      <c r="K428" s="9">
        <v>15.0</v>
      </c>
      <c r="L428" s="9" t="str">
        <f t="array" ref="L428">LET(
    _xlpm.thresholds, XLOOKUP('2. Результаты'!$D428, Sections!$P$27:$P$47, Sections!$Q$27:$S$47),
    XLOOKUP('2. Результаты'!$K428, _xlpm.thresholds, Sections!$Q$26:$S$26, "Ниже базового", -1)
)</f>
        <v>Средний</v>
      </c>
      <c r="M428" s="9">
        <v>14.0</v>
      </c>
      <c r="N428" s="9" t="str">
        <f t="array" ref="N428">LET(
    _xlpm.thresholds, XLOOKUP('2. Результаты'!$D428, Sections!$K$27:$K$47, Sections!$L$27:$N$47),
    XLOOKUP('2. Результаты'!$M428, _xlpm.thresholds, Sections!$L$26:$N$26, "Ниже базового", -1)
)</f>
        <v>Средний</v>
      </c>
      <c r="O428" s="9">
        <v>19.0</v>
      </c>
      <c r="P428" s="9" t="str">
        <f t="array" ref="P428">LET(
    _xlpm.thresholds, XLOOKUP('2. Результаты'!$D428, Sections!$P$3:$P$23, Sections!$Q$3:$S$23),
    XLOOKUP('2. Результаты'!$O428, _xlpm.thresholds, Sections!$Q$2:$S$2, "Ниже базового", -1)
)</f>
        <v>Средний</v>
      </c>
      <c r="Q428" s="9">
        <v>20.0</v>
      </c>
      <c r="R428" s="9" t="str">
        <f t="array" ref="R428">LET(
    _xlpm.thresholds, XLOOKUP('2. Результаты'!$D428, Sections!$F$3:$F$23, Sections!$G$3:$I$23),
    XLOOKUP('2. Результаты'!$Q428, _xlpm.thresholds, Sections!$G$2:$I$2, "Ниже базового", -1)
)</f>
        <v>Высокий</v>
      </c>
      <c r="S428" s="9">
        <v>27.0</v>
      </c>
      <c r="T428" s="9" t="str">
        <f t="array" ref="T428">LET(
    _xlpm.thresholds, XLOOKUP('2. Результаты'!$D428, Sections!$A$3:$A$23, Sections!$B$3:$D$23),
    XLOOKUP('2. Результаты'!$S428, _xlpm.thresholds, Sections!$B$2:$D$2, "Ниже базового", -1)
)</f>
        <v>Средний</v>
      </c>
      <c r="U428" s="9">
        <v>12.0</v>
      </c>
      <c r="V428" s="9" t="str">
        <f t="array" ref="V428">LET(
    _xlpm.thresholds, XLOOKUP('2. Результаты'!$D428, Sections!$A$27:$A$47, Sections!$B$27:$D$47),
    XLOOKUP('2. Результаты'!$U428, _xlpm.thresholds, Sections!$B$26:$D$26, "Ниже базового", -1)
)</f>
        <v>Высокий</v>
      </c>
      <c r="W428" s="9">
        <v>24.0</v>
      </c>
      <c r="X428" s="9" t="str">
        <f t="array" ref="X428">LET(
    _xlpm.thresholds, XLOOKUP('2. Результаты'!$D428, Sections!$K$3:$K$23, Sections!$L$3:$N$23),
    XLOOKUP('2. Результаты'!$W428, _xlpm.thresholds, Sections!$L$2:$N$2, "Ниже базового", -1)
)</f>
        <v>Средний</v>
      </c>
    </row>
    <row r="429" ht="15.75" customHeight="1">
      <c r="A429" s="7">
        <v>5.15012688E8</v>
      </c>
      <c r="B429" s="6" t="s">
        <v>635</v>
      </c>
      <c r="C429" s="6" t="s">
        <v>652</v>
      </c>
      <c r="D429" s="9">
        <v>1.0</v>
      </c>
      <c r="E429" s="9">
        <v>166.0</v>
      </c>
      <c r="F429" s="9">
        <v>213.0</v>
      </c>
      <c r="G429" s="9">
        <v>3.0</v>
      </c>
      <c r="H429" s="9" t="s">
        <v>1465</v>
      </c>
      <c r="I429" s="9">
        <v>23.0</v>
      </c>
      <c r="J429" s="9" t="str">
        <f t="array" ref="J429">LET(
    _xlpm.thresholds, XLOOKUP('2. Результаты'!$D429, Sections!$F$27:$F$47, Sections!$G$27:$I$47),
    XLOOKUP('2. Результаты'!$I429, _xlpm.thresholds, Sections!$G$26:$I$26, "Ниже базового", -1)
)</f>
        <v>Средний</v>
      </c>
      <c r="K429" s="9">
        <v>20.0</v>
      </c>
      <c r="L429" s="9" t="str">
        <f t="array" ref="L429">LET(
    _xlpm.thresholds, XLOOKUP('2. Результаты'!$D429, Sections!$P$27:$P$47, Sections!$Q$27:$S$47),
    XLOOKUP('2. Результаты'!$K429, _xlpm.thresholds, Sections!$Q$26:$S$26, "Ниже базового", -1)
)</f>
        <v>Высокий</v>
      </c>
      <c r="M429" s="9">
        <v>16.0</v>
      </c>
      <c r="N429" s="9" t="str">
        <f t="array" ref="N429">LET(
    _xlpm.thresholds, XLOOKUP('2. Результаты'!$D429, Sections!$K$27:$K$47, Sections!$L$27:$N$47),
    XLOOKUP('2. Результаты'!$M429, _xlpm.thresholds, Sections!$L$26:$N$26, "Ниже базового", -1)
)</f>
        <v>Средний</v>
      </c>
      <c r="O429" s="9">
        <v>20.0</v>
      </c>
      <c r="P429" s="9" t="str">
        <f t="array" ref="P429">LET(
    _xlpm.thresholds, XLOOKUP('2. Результаты'!$D429, Sections!$P$3:$P$23, Sections!$Q$3:$S$23),
    XLOOKUP('2. Результаты'!$O429, _xlpm.thresholds, Sections!$Q$2:$S$2, "Ниже базового", -1)
)</f>
        <v>Высокий</v>
      </c>
      <c r="Q429" s="9">
        <v>21.0</v>
      </c>
      <c r="R429" s="9" t="str">
        <f t="array" ref="R429">LET(
    _xlpm.thresholds, XLOOKUP('2. Результаты'!$D429, Sections!$F$3:$F$23, Sections!$G$3:$I$23),
    XLOOKUP('2. Результаты'!$Q429, _xlpm.thresholds, Sections!$G$2:$I$2, "Ниже базового", -1)
)</f>
        <v>Высокий</v>
      </c>
      <c r="S429" s="9">
        <v>32.0</v>
      </c>
      <c r="T429" s="9" t="str">
        <f t="array" ref="T429">LET(
    _xlpm.thresholds, XLOOKUP('2. Результаты'!$D429, Sections!$A$3:$A$23, Sections!$B$3:$D$23),
    XLOOKUP('2. Результаты'!$S429, _xlpm.thresholds, Sections!$B$2:$D$2, "Ниже базового", -1)
)</f>
        <v>Средний</v>
      </c>
      <c r="U429" s="9">
        <v>11.0</v>
      </c>
      <c r="V429" s="9" t="str">
        <f t="array" ref="V429">LET(
    _xlpm.thresholds, XLOOKUP('2. Результаты'!$D429, Sections!$A$27:$A$47, Sections!$B$27:$D$47),
    XLOOKUP('2. Результаты'!$U429, _xlpm.thresholds, Sections!$B$26:$D$26, "Ниже базового", -1)
)</f>
        <v>Средний</v>
      </c>
      <c r="W429" s="9">
        <v>23.0</v>
      </c>
      <c r="X429" s="9" t="str">
        <f t="array" ref="X429">LET(
    _xlpm.thresholds, XLOOKUP('2. Результаты'!$D429, Sections!$K$3:$K$23, Sections!$L$3:$N$23),
    XLOOKUP('2. Результаты'!$W429, _xlpm.thresholds, Sections!$L$2:$N$2, "Ниже базового", -1)
)</f>
        <v>Средний</v>
      </c>
    </row>
    <row r="430" ht="15.75" customHeight="1">
      <c r="A430" s="7">
        <v>5.1501353E8</v>
      </c>
      <c r="B430" s="6" t="s">
        <v>635</v>
      </c>
      <c r="C430" s="6" t="s">
        <v>653</v>
      </c>
      <c r="D430" s="9">
        <v>2.0</v>
      </c>
      <c r="E430" s="9">
        <v>148.0</v>
      </c>
      <c r="F430" s="9">
        <v>197.0</v>
      </c>
      <c r="G430" s="9">
        <v>3.0</v>
      </c>
      <c r="H430" s="9" t="s">
        <v>1465</v>
      </c>
      <c r="I430" s="9">
        <v>22.0</v>
      </c>
      <c r="J430" s="9" t="str">
        <f t="array" ref="J430">LET(
    _xlpm.thresholds, XLOOKUP('2. Результаты'!$D430, Sections!$F$27:$F$47, Sections!$G$27:$I$47),
    XLOOKUP('2. Результаты'!$I430, _xlpm.thresholds, Sections!$G$26:$I$26, "Ниже базового", -1)
)</f>
        <v>Средний</v>
      </c>
      <c r="K430" s="9">
        <v>16.0</v>
      </c>
      <c r="L430" s="9" t="str">
        <f t="array" ref="L430">LET(
    _xlpm.thresholds, XLOOKUP('2. Результаты'!$D430, Sections!$P$27:$P$47, Sections!$Q$27:$S$47),
    XLOOKUP('2. Результаты'!$K430, _xlpm.thresholds, Sections!$Q$26:$S$26, "Ниже базового", -1)
)</f>
        <v>Высокий</v>
      </c>
      <c r="M430" s="9">
        <v>16.0</v>
      </c>
      <c r="N430" s="9" t="str">
        <f t="array" ref="N430">LET(
    _xlpm.thresholds, XLOOKUP('2. Результаты'!$D430, Sections!$K$27:$K$47, Sections!$L$27:$N$47),
    XLOOKUP('2. Результаты'!$M430, _xlpm.thresholds, Sections!$L$26:$N$26, "Ниже базового", -1)
)</f>
        <v>Высокий</v>
      </c>
      <c r="O430" s="9">
        <v>21.0</v>
      </c>
      <c r="P430" s="9" t="str">
        <f t="array" ref="P430">LET(
    _xlpm.thresholds, XLOOKUP('2. Результаты'!$D430, Sections!$P$3:$P$23, Sections!$Q$3:$S$23),
    XLOOKUP('2. Результаты'!$O430, _xlpm.thresholds, Sections!$Q$2:$S$2, "Ниже базового", -1)
)</f>
        <v>Высокий</v>
      </c>
      <c r="Q430" s="9">
        <v>18.0</v>
      </c>
      <c r="R430" s="9" t="str">
        <f t="array" ref="R430">LET(
    _xlpm.thresholds, XLOOKUP('2. Результаты'!$D430, Sections!$F$3:$F$23, Sections!$G$3:$I$23),
    XLOOKUP('2. Результаты'!$Q430, _xlpm.thresholds, Sections!$G$2:$I$2, "Ниже базового", -1)
)</f>
        <v>Средний</v>
      </c>
      <c r="S430" s="9">
        <v>25.0</v>
      </c>
      <c r="T430" s="9" t="str">
        <f t="array" ref="T430">LET(
    _xlpm.thresholds, XLOOKUP('2. Результаты'!$D430, Sections!$A$3:$A$23, Sections!$B$3:$D$23),
    XLOOKUP('2. Результаты'!$S430, _xlpm.thresholds, Sections!$B$2:$D$2, "Ниже базового", -1)
)</f>
        <v>Средний</v>
      </c>
      <c r="U430" s="9">
        <v>12.0</v>
      </c>
      <c r="V430" s="9" t="str">
        <f t="array" ref="V430">LET(
    _xlpm.thresholds, XLOOKUP('2. Результаты'!$D430, Sections!$A$27:$A$47, Sections!$B$27:$D$47),
    XLOOKUP('2. Результаты'!$U430, _xlpm.thresholds, Sections!$B$26:$D$26, "Ниже базового", -1)
)</f>
        <v>Высокий</v>
      </c>
      <c r="W430" s="9">
        <v>18.0</v>
      </c>
      <c r="X430" s="9" t="str">
        <f t="array" ref="X430">LET(
    _xlpm.thresholds, XLOOKUP('2. Результаты'!$D430, Sections!$K$3:$K$23, Sections!$L$3:$N$23),
    XLOOKUP('2. Результаты'!$W430, _xlpm.thresholds, Sections!$L$2:$N$2, "Ниже базового", -1)
)</f>
        <v>Средний</v>
      </c>
    </row>
    <row r="431" ht="15.75" customHeight="1">
      <c r="A431" s="7">
        <v>5.1501312E8</v>
      </c>
      <c r="B431" s="6" t="s">
        <v>635</v>
      </c>
      <c r="C431" s="6" t="s">
        <v>654</v>
      </c>
      <c r="D431" s="9">
        <v>2.0</v>
      </c>
      <c r="E431" s="9">
        <v>135.0</v>
      </c>
      <c r="F431" s="9">
        <v>197.0</v>
      </c>
      <c r="G431" s="9">
        <v>3.0</v>
      </c>
      <c r="H431" s="9" t="s">
        <v>1465</v>
      </c>
      <c r="I431" s="9">
        <v>19.0</v>
      </c>
      <c r="J431" s="9" t="str">
        <f t="array" ref="J431">LET(
    _xlpm.thresholds, XLOOKUP('2. Результаты'!$D431, Sections!$F$27:$F$47, Sections!$G$27:$I$47),
    XLOOKUP('2. Результаты'!$I431, _xlpm.thresholds, Sections!$G$26:$I$26, "Ниже базового", -1)
)</f>
        <v>Средний</v>
      </c>
      <c r="K431" s="9">
        <v>14.0</v>
      </c>
      <c r="L431" s="9" t="str">
        <f t="array" ref="L431">LET(
    _xlpm.thresholds, XLOOKUP('2. Результаты'!$D431, Sections!$P$27:$P$47, Sections!$Q$27:$S$47),
    XLOOKUP('2. Результаты'!$K431, _xlpm.thresholds, Sections!$Q$26:$S$26, "Ниже базового", -1)
)</f>
        <v>Средний</v>
      </c>
      <c r="M431" s="9">
        <v>11.0</v>
      </c>
      <c r="N431" s="9" t="str">
        <f t="array" ref="N431">LET(
    _xlpm.thresholds, XLOOKUP('2. Результаты'!$D431, Sections!$K$27:$K$47, Sections!$L$27:$N$47),
    XLOOKUP('2. Результаты'!$M431, _xlpm.thresholds, Sections!$L$26:$N$26, "Ниже базового", -1)
)</f>
        <v>Базовый</v>
      </c>
      <c r="O431" s="9">
        <v>19.0</v>
      </c>
      <c r="P431" s="9" t="str">
        <f t="array" ref="P431">LET(
    _xlpm.thresholds, XLOOKUP('2. Результаты'!$D431, Sections!$P$3:$P$23, Sections!$Q$3:$S$23),
    XLOOKUP('2. Результаты'!$O431, _xlpm.thresholds, Sections!$Q$2:$S$2, "Ниже базового", -1)
)</f>
        <v>Средний</v>
      </c>
      <c r="Q431" s="9">
        <v>17.0</v>
      </c>
      <c r="R431" s="9" t="str">
        <f t="array" ref="R431">LET(
    _xlpm.thresholds, XLOOKUP('2. Результаты'!$D431, Sections!$F$3:$F$23, Sections!$G$3:$I$23),
    XLOOKUP('2. Результаты'!$Q431, _xlpm.thresholds, Sections!$G$2:$I$2, "Ниже базового", -1)
)</f>
        <v>Средний</v>
      </c>
      <c r="S431" s="9">
        <v>26.0</v>
      </c>
      <c r="T431" s="9" t="str">
        <f t="array" ref="T431">LET(
    _xlpm.thresholds, XLOOKUP('2. Результаты'!$D431, Sections!$A$3:$A$23, Sections!$B$3:$D$23),
    XLOOKUP('2. Результаты'!$S431, _xlpm.thresholds, Sections!$B$2:$D$2, "Ниже базового", -1)
)</f>
        <v>Средний</v>
      </c>
      <c r="U431" s="9">
        <v>9.0</v>
      </c>
      <c r="V431" s="9" t="str">
        <f t="array" ref="V431">LET(
    _xlpm.thresholds, XLOOKUP('2. Результаты'!$D431, Sections!$A$27:$A$47, Sections!$B$27:$D$47),
    XLOOKUP('2. Результаты'!$U431, _xlpm.thresholds, Sections!$B$26:$D$26, "Ниже базового", -1)
)</f>
        <v>Средний</v>
      </c>
      <c r="W431" s="9">
        <v>20.0</v>
      </c>
      <c r="X431" s="9" t="str">
        <f t="array" ref="X431">LET(
    _xlpm.thresholds, XLOOKUP('2. Результаты'!$D431, Sections!$K$3:$K$23, Sections!$L$3:$N$23),
    XLOOKUP('2. Результаты'!$W431, _xlpm.thresholds, Sections!$L$2:$N$2, "Ниже базового", -1)
)</f>
        <v>Средний</v>
      </c>
    </row>
    <row r="432" ht="15.75" customHeight="1">
      <c r="A432" s="7">
        <v>5.15013152E8</v>
      </c>
      <c r="B432" s="6" t="s">
        <v>635</v>
      </c>
      <c r="C432" s="6" t="s">
        <v>655</v>
      </c>
      <c r="D432" s="9">
        <v>3.0</v>
      </c>
      <c r="E432" s="9">
        <v>123.0</v>
      </c>
      <c r="F432" s="9">
        <v>182.0</v>
      </c>
      <c r="G432" s="9">
        <v>2.0</v>
      </c>
      <c r="H432" s="9" t="s">
        <v>1467</v>
      </c>
      <c r="I432" s="9">
        <v>24.0</v>
      </c>
      <c r="J432" s="9" t="str">
        <f t="array" ref="J432">LET(
    _xlpm.thresholds, XLOOKUP('2. Результаты'!$D432, Sections!$F$27:$F$47, Sections!$G$27:$I$47),
    XLOOKUP('2. Результаты'!$I432, _xlpm.thresholds, Sections!$G$26:$I$26, "Ниже базового", -1)
)</f>
        <v>Средний</v>
      </c>
      <c r="K432" s="9">
        <v>16.0</v>
      </c>
      <c r="L432" s="9" t="str">
        <f t="array" ref="L432">LET(
    _xlpm.thresholds, XLOOKUP('2. Результаты'!$D432, Sections!$P$27:$P$47, Sections!$Q$27:$S$47),
    XLOOKUP('2. Результаты'!$K432, _xlpm.thresholds, Sections!$Q$26:$S$26, "Ниже базового", -1)
)</f>
        <v>Высокий</v>
      </c>
      <c r="M432" s="9">
        <v>9.0</v>
      </c>
      <c r="N432" s="9" t="str">
        <f t="array" ref="N432">LET(
    _xlpm.thresholds, XLOOKUP('2. Результаты'!$D432, Sections!$K$27:$K$47, Sections!$L$27:$N$47),
    XLOOKUP('2. Результаты'!$M432, _xlpm.thresholds, Sections!$L$26:$N$26, "Ниже базового", -1)
)</f>
        <v>Базовый</v>
      </c>
      <c r="O432" s="9">
        <v>13.0</v>
      </c>
      <c r="P432" s="9" t="str">
        <f t="array" ref="P432">LET(
    _xlpm.thresholds, XLOOKUP('2. Результаты'!$D432, Sections!$P$3:$P$23, Sections!$Q$3:$S$23),
    XLOOKUP('2. Результаты'!$O432, _xlpm.thresholds, Sections!$Q$2:$S$2, "Ниже базового", -1)
)</f>
        <v>Базовый</v>
      </c>
      <c r="Q432" s="9">
        <v>15.0</v>
      </c>
      <c r="R432" s="9" t="str">
        <f t="array" ref="R432">LET(
    _xlpm.thresholds, XLOOKUP('2. Результаты'!$D432, Sections!$F$3:$F$23, Sections!$G$3:$I$23),
    XLOOKUP('2. Результаты'!$Q432, _xlpm.thresholds, Sections!$G$2:$I$2, "Ниже базового", -1)
)</f>
        <v>Средний</v>
      </c>
      <c r="S432" s="9">
        <v>27.0</v>
      </c>
      <c r="T432" s="9" t="str">
        <f t="array" ref="T432">LET(
    _xlpm.thresholds, XLOOKUP('2. Результаты'!$D432, Sections!$A$3:$A$23, Sections!$B$3:$D$23),
    XLOOKUP('2. Результаты'!$S432, _xlpm.thresholds, Sections!$B$2:$D$2, "Ниже базового", -1)
)</f>
        <v>Средний</v>
      </c>
      <c r="U432" s="9">
        <v>0.0</v>
      </c>
      <c r="V432" s="9" t="str">
        <f t="array" ref="V432">LET(
    _xlpm.thresholds, XLOOKUP('2. Результаты'!$D432, Sections!$A$27:$A$47, Sections!$B$27:$D$47),
    XLOOKUP('2. Результаты'!$U432, _xlpm.thresholds, Sections!$B$26:$D$26, "Ниже базового", -1)
)</f>
        <v>Базовый</v>
      </c>
      <c r="W432" s="9">
        <v>19.0</v>
      </c>
      <c r="X432" s="9" t="str">
        <f t="array" ref="X432">LET(
    _xlpm.thresholds, XLOOKUP('2. Результаты'!$D432, Sections!$K$3:$K$23, Sections!$L$3:$N$23),
    XLOOKUP('2. Результаты'!$W432, _xlpm.thresholds, Sections!$L$2:$N$2, "Ниже базового", -1)
)</f>
        <v>Средний</v>
      </c>
    </row>
    <row r="433" ht="15.75" customHeight="1">
      <c r="A433" s="7">
        <v>5.16008116E8</v>
      </c>
      <c r="B433" s="6" t="s">
        <v>656</v>
      </c>
      <c r="C433" s="6" t="s">
        <v>657</v>
      </c>
      <c r="D433" s="9">
        <v>1.0</v>
      </c>
      <c r="E433" s="9">
        <v>181.0</v>
      </c>
      <c r="F433" s="9">
        <v>213.0</v>
      </c>
      <c r="G433" s="9">
        <v>4.0</v>
      </c>
      <c r="H433" s="9" t="s">
        <v>1466</v>
      </c>
      <c r="I433" s="9">
        <v>24.0</v>
      </c>
      <c r="J433" s="9" t="str">
        <f t="array" ref="J433">LET(
    _xlpm.thresholds, XLOOKUP('2. Результаты'!$D433, Sections!$F$27:$F$47, Sections!$G$27:$I$47),
    XLOOKUP('2. Результаты'!$I433, _xlpm.thresholds, Sections!$G$26:$I$26, "Ниже базового", -1)
)</f>
        <v>Средний</v>
      </c>
      <c r="K433" s="9">
        <v>19.0</v>
      </c>
      <c r="L433" s="9" t="str">
        <f t="array" ref="L433">LET(
    _xlpm.thresholds, XLOOKUP('2. Результаты'!$D433, Sections!$P$27:$P$47, Sections!$Q$27:$S$47),
    XLOOKUP('2. Результаты'!$K433, _xlpm.thresholds, Sections!$Q$26:$S$26, "Ниже базового", -1)
)</f>
        <v>Высокий</v>
      </c>
      <c r="M433" s="9">
        <v>17.0</v>
      </c>
      <c r="N433" s="9" t="str">
        <f t="array" ref="N433">LET(
    _xlpm.thresholds, XLOOKUP('2. Результаты'!$D433, Sections!$K$27:$K$47, Sections!$L$27:$N$47),
    XLOOKUP('2. Результаты'!$M433, _xlpm.thresholds, Sections!$L$26:$N$26, "Ниже базового", -1)
)</f>
        <v>Высокий</v>
      </c>
      <c r="O433" s="9">
        <v>21.0</v>
      </c>
      <c r="P433" s="9" t="str">
        <f t="array" ref="P433">LET(
    _xlpm.thresholds, XLOOKUP('2. Результаты'!$D433, Sections!$P$3:$P$23, Sections!$Q$3:$S$23),
    XLOOKUP('2. Результаты'!$O433, _xlpm.thresholds, Sections!$Q$2:$S$2, "Ниже базового", -1)
)</f>
        <v>Высокий</v>
      </c>
      <c r="Q433" s="9">
        <v>22.0</v>
      </c>
      <c r="R433" s="9" t="str">
        <f t="array" ref="R433">LET(
    _xlpm.thresholds, XLOOKUP('2. Результаты'!$D433, Sections!$F$3:$F$23, Sections!$G$3:$I$23),
    XLOOKUP('2. Результаты'!$Q433, _xlpm.thresholds, Sections!$G$2:$I$2, "Ниже базового", -1)
)</f>
        <v>Высокий</v>
      </c>
      <c r="S433" s="9">
        <v>36.0</v>
      </c>
      <c r="T433" s="9" t="str">
        <f t="array" ref="T433">LET(
    _xlpm.thresholds, XLOOKUP('2. Результаты'!$D433, Sections!$A$3:$A$23, Sections!$B$3:$D$23),
    XLOOKUP('2. Результаты'!$S433, _xlpm.thresholds, Sections!$B$2:$D$2, "Ниже базового", -1)
)</f>
        <v>Средний</v>
      </c>
      <c r="U433" s="9">
        <v>13.0</v>
      </c>
      <c r="V433" s="9" t="str">
        <f t="array" ref="V433">LET(
    _xlpm.thresholds, XLOOKUP('2. Результаты'!$D433, Sections!$A$27:$A$47, Sections!$B$27:$D$47),
    XLOOKUP('2. Результаты'!$U433, _xlpm.thresholds, Sections!$B$26:$D$26, "Ниже базового", -1)
)</f>
        <v>Высокий</v>
      </c>
      <c r="W433" s="9">
        <v>29.0</v>
      </c>
      <c r="X433" s="9" t="str">
        <f t="array" ref="X433">LET(
    _xlpm.thresholds, XLOOKUP('2. Результаты'!$D433, Sections!$K$3:$K$23, Sections!$L$3:$N$23),
    XLOOKUP('2. Результаты'!$W433, _xlpm.thresholds, Sections!$L$2:$N$2, "Ниже базового", -1)
)</f>
        <v>Высокий</v>
      </c>
    </row>
    <row r="434" ht="15.75" customHeight="1">
      <c r="A434" s="7">
        <v>5.16008099E8</v>
      </c>
      <c r="B434" s="6" t="s">
        <v>656</v>
      </c>
      <c r="C434" s="6" t="s">
        <v>658</v>
      </c>
      <c r="D434" s="9">
        <v>1.0</v>
      </c>
      <c r="E434" s="9">
        <v>163.0</v>
      </c>
      <c r="F434" s="9">
        <v>213.0</v>
      </c>
      <c r="G434" s="9">
        <v>3.0</v>
      </c>
      <c r="H434" s="9" t="s">
        <v>1465</v>
      </c>
      <c r="I434" s="9">
        <v>25.0</v>
      </c>
      <c r="J434" s="9" t="str">
        <f t="array" ref="J434">LET(
    _xlpm.thresholds, XLOOKUP('2. Результаты'!$D434, Sections!$F$27:$F$47, Sections!$G$27:$I$47),
    XLOOKUP('2. Результаты'!$I434, _xlpm.thresholds, Sections!$G$26:$I$26, "Ниже базового", -1)
)</f>
        <v>Средний</v>
      </c>
      <c r="K434" s="9">
        <v>16.0</v>
      </c>
      <c r="L434" s="9" t="str">
        <f t="array" ref="L434">LET(
    _xlpm.thresholds, XLOOKUP('2. Результаты'!$D434, Sections!$P$27:$P$47, Sections!$Q$27:$S$47),
    XLOOKUP('2. Результаты'!$K434, _xlpm.thresholds, Sections!$Q$26:$S$26, "Ниже базового", -1)
)</f>
        <v>Высокий</v>
      </c>
      <c r="M434" s="9">
        <v>15.0</v>
      </c>
      <c r="N434" s="9" t="str">
        <f t="array" ref="N434">LET(
    _xlpm.thresholds, XLOOKUP('2. Результаты'!$D434, Sections!$K$27:$K$47, Sections!$L$27:$N$47),
    XLOOKUP('2. Результаты'!$M434, _xlpm.thresholds, Sections!$L$26:$N$26, "Ниже базового", -1)
)</f>
        <v>Средний</v>
      </c>
      <c r="O434" s="9">
        <v>19.0</v>
      </c>
      <c r="P434" s="9" t="str">
        <f t="array" ref="P434">LET(
    _xlpm.thresholds, XLOOKUP('2. Результаты'!$D434, Sections!$P$3:$P$23, Sections!$Q$3:$S$23),
    XLOOKUP('2. Результаты'!$O434, _xlpm.thresholds, Sections!$Q$2:$S$2, "Ниже базового", -1)
)</f>
        <v>Средний</v>
      </c>
      <c r="Q434" s="9">
        <v>15.0</v>
      </c>
      <c r="R434" s="9" t="str">
        <f t="array" ref="R434">LET(
    _xlpm.thresholds, XLOOKUP('2. Результаты'!$D434, Sections!$F$3:$F$23, Sections!$G$3:$I$23),
    XLOOKUP('2. Результаты'!$Q434, _xlpm.thresholds, Sections!$G$2:$I$2, "Ниже базового", -1)
)</f>
        <v>Средний</v>
      </c>
      <c r="S434" s="9">
        <v>41.0</v>
      </c>
      <c r="T434" s="9" t="str">
        <f t="array" ref="T434">LET(
    _xlpm.thresholds, XLOOKUP('2. Результаты'!$D434, Sections!$A$3:$A$23, Sections!$B$3:$D$23),
    XLOOKUP('2. Результаты'!$S434, _xlpm.thresholds, Sections!$B$2:$D$2, "Ниже базового", -1)
)</f>
        <v>Высокий</v>
      </c>
      <c r="U434" s="9">
        <v>12.0</v>
      </c>
      <c r="V434" s="9" t="str">
        <f t="array" ref="V434">LET(
    _xlpm.thresholds, XLOOKUP('2. Результаты'!$D434, Sections!$A$27:$A$47, Sections!$B$27:$D$47),
    XLOOKUP('2. Результаты'!$U434, _xlpm.thresholds, Sections!$B$26:$D$26, "Ниже базового", -1)
)</f>
        <v>Высокий</v>
      </c>
      <c r="W434" s="9">
        <v>20.0</v>
      </c>
      <c r="X434" s="9" t="str">
        <f t="array" ref="X434">LET(
    _xlpm.thresholds, XLOOKUP('2. Результаты'!$D434, Sections!$K$3:$K$23, Sections!$L$3:$N$23),
    XLOOKUP('2. Результаты'!$W434, _xlpm.thresholds, Sections!$L$2:$N$2, "Ниже базового", -1)
)</f>
        <v>Средний</v>
      </c>
    </row>
    <row r="435" ht="15.75" customHeight="1">
      <c r="A435" s="7">
        <v>5.16008109E8</v>
      </c>
      <c r="B435" s="6" t="s">
        <v>656</v>
      </c>
      <c r="C435" s="6" t="s">
        <v>659</v>
      </c>
      <c r="D435" s="9">
        <v>1.0</v>
      </c>
      <c r="E435" s="9">
        <v>172.0</v>
      </c>
      <c r="F435" s="9">
        <v>213.0</v>
      </c>
      <c r="G435" s="9">
        <v>3.0</v>
      </c>
      <c r="H435" s="9" t="s">
        <v>1465</v>
      </c>
      <c r="I435" s="9">
        <v>25.0</v>
      </c>
      <c r="J435" s="9" t="str">
        <f t="array" ref="J435">LET(
    _xlpm.thresholds, XLOOKUP('2. Результаты'!$D435, Sections!$F$27:$F$47, Sections!$G$27:$I$47),
    XLOOKUP('2. Результаты'!$I435, _xlpm.thresholds, Sections!$G$26:$I$26, "Ниже базового", -1)
)</f>
        <v>Средний</v>
      </c>
      <c r="K435" s="9">
        <v>20.0</v>
      </c>
      <c r="L435" s="9" t="str">
        <f t="array" ref="L435">LET(
    _xlpm.thresholds, XLOOKUP('2. Результаты'!$D435, Sections!$P$27:$P$47, Sections!$Q$27:$S$47),
    XLOOKUP('2. Результаты'!$K435, _xlpm.thresholds, Sections!$Q$26:$S$26, "Ниже базового", -1)
)</f>
        <v>Высокий</v>
      </c>
      <c r="M435" s="9">
        <v>14.0</v>
      </c>
      <c r="N435" s="9" t="str">
        <f t="array" ref="N435">LET(
    _xlpm.thresholds, XLOOKUP('2. Результаты'!$D435, Sections!$K$27:$K$47, Sections!$L$27:$N$47),
    XLOOKUP('2. Результаты'!$M435, _xlpm.thresholds, Sections!$L$26:$N$26, "Ниже базового", -1)
)</f>
        <v>Средний</v>
      </c>
      <c r="O435" s="9">
        <v>18.0</v>
      </c>
      <c r="P435" s="9" t="str">
        <f t="array" ref="P435">LET(
    _xlpm.thresholds, XLOOKUP('2. Результаты'!$D435, Sections!$P$3:$P$23, Sections!$Q$3:$S$23),
    XLOOKUP('2. Результаты'!$O435, _xlpm.thresholds, Sections!$Q$2:$S$2, "Ниже базового", -1)
)</f>
        <v>Средний</v>
      </c>
      <c r="Q435" s="9">
        <v>18.0</v>
      </c>
      <c r="R435" s="9" t="str">
        <f t="array" ref="R435">LET(
    _xlpm.thresholds, XLOOKUP('2. Результаты'!$D435, Sections!$F$3:$F$23, Sections!$G$3:$I$23),
    XLOOKUP('2. Результаты'!$Q435, _xlpm.thresholds, Sections!$G$2:$I$2, "Ниже базового", -1)
)</f>
        <v>Средний</v>
      </c>
      <c r="S435" s="9">
        <v>42.0</v>
      </c>
      <c r="T435" s="9" t="str">
        <f t="array" ref="T435">LET(
    _xlpm.thresholds, XLOOKUP('2. Результаты'!$D435, Sections!$A$3:$A$23, Sections!$B$3:$D$23),
    XLOOKUP('2. Результаты'!$S435, _xlpm.thresholds, Sections!$B$2:$D$2, "Ниже базового", -1)
)</f>
        <v>Высокий</v>
      </c>
      <c r="U435" s="9">
        <v>13.0</v>
      </c>
      <c r="V435" s="9" t="str">
        <f t="array" ref="V435">LET(
    _xlpm.thresholds, XLOOKUP('2. Результаты'!$D435, Sections!$A$27:$A$47, Sections!$B$27:$D$47),
    XLOOKUP('2. Результаты'!$U435, _xlpm.thresholds, Sections!$B$26:$D$26, "Ниже базового", -1)
)</f>
        <v>Высокий</v>
      </c>
      <c r="W435" s="9">
        <v>22.0</v>
      </c>
      <c r="X435" s="9" t="str">
        <f t="array" ref="X435">LET(
    _xlpm.thresholds, XLOOKUP('2. Результаты'!$D435, Sections!$K$3:$K$23, Sections!$L$3:$N$23),
    XLOOKUP('2. Результаты'!$W435, _xlpm.thresholds, Sections!$L$2:$N$2, "Ниже базового", -1)
)</f>
        <v>Средний</v>
      </c>
    </row>
    <row r="436" ht="15.75" customHeight="1">
      <c r="A436" s="7">
        <v>5.16008081E8</v>
      </c>
      <c r="B436" s="6" t="s">
        <v>656</v>
      </c>
      <c r="C436" s="6" t="s">
        <v>660</v>
      </c>
      <c r="D436" s="9">
        <v>1.0</v>
      </c>
      <c r="E436" s="9">
        <v>168.0</v>
      </c>
      <c r="F436" s="9">
        <v>213.0</v>
      </c>
      <c r="G436" s="9">
        <v>3.0</v>
      </c>
      <c r="H436" s="9" t="s">
        <v>1465</v>
      </c>
      <c r="I436" s="9">
        <v>22.0</v>
      </c>
      <c r="J436" s="9" t="str">
        <f t="array" ref="J436">LET(
    _xlpm.thresholds, XLOOKUP('2. Результаты'!$D436, Sections!$F$27:$F$47, Sections!$G$27:$I$47),
    XLOOKUP('2. Результаты'!$I436, _xlpm.thresholds, Sections!$G$26:$I$26, "Ниже базового", -1)
)</f>
        <v>Средний</v>
      </c>
      <c r="K436" s="9">
        <v>21.0</v>
      </c>
      <c r="L436" s="9" t="str">
        <f t="array" ref="L436">LET(
    _xlpm.thresholds, XLOOKUP('2. Результаты'!$D436, Sections!$P$27:$P$47, Sections!$Q$27:$S$47),
    XLOOKUP('2. Результаты'!$K436, _xlpm.thresholds, Sections!$Q$26:$S$26, "Ниже базового", -1)
)</f>
        <v>Высокий</v>
      </c>
      <c r="M436" s="9">
        <v>17.0</v>
      </c>
      <c r="N436" s="9" t="str">
        <f t="array" ref="N436">LET(
    _xlpm.thresholds, XLOOKUP('2. Результаты'!$D436, Sections!$K$27:$K$47, Sections!$L$27:$N$47),
    XLOOKUP('2. Результаты'!$M436, _xlpm.thresholds, Sections!$L$26:$N$26, "Ниже базового", -1)
)</f>
        <v>Высокий</v>
      </c>
      <c r="O436" s="9">
        <v>18.0</v>
      </c>
      <c r="P436" s="9" t="str">
        <f t="array" ref="P436">LET(
    _xlpm.thresholds, XLOOKUP('2. Результаты'!$D436, Sections!$P$3:$P$23, Sections!$Q$3:$S$23),
    XLOOKUP('2. Результаты'!$O436, _xlpm.thresholds, Sections!$Q$2:$S$2, "Ниже базового", -1)
)</f>
        <v>Средний</v>
      </c>
      <c r="Q436" s="9">
        <v>15.0</v>
      </c>
      <c r="R436" s="9" t="str">
        <f t="array" ref="R436">LET(
    _xlpm.thresholds, XLOOKUP('2. Результаты'!$D436, Sections!$F$3:$F$23, Sections!$G$3:$I$23),
    XLOOKUP('2. Результаты'!$Q436, _xlpm.thresholds, Sections!$G$2:$I$2, "Ниже базового", -1)
)</f>
        <v>Средний</v>
      </c>
      <c r="S436" s="9">
        <v>38.0</v>
      </c>
      <c r="T436" s="9" t="str">
        <f t="array" ref="T436">LET(
    _xlpm.thresholds, XLOOKUP('2. Результаты'!$D436, Sections!$A$3:$A$23, Sections!$B$3:$D$23),
    XLOOKUP('2. Результаты'!$S436, _xlpm.thresholds, Sections!$B$2:$D$2, "Ниже базового", -1)
)</f>
        <v>Средний</v>
      </c>
      <c r="U436" s="9">
        <v>13.0</v>
      </c>
      <c r="V436" s="9" t="str">
        <f t="array" ref="V436">LET(
    _xlpm.thresholds, XLOOKUP('2. Результаты'!$D436, Sections!$A$27:$A$47, Sections!$B$27:$D$47),
    XLOOKUP('2. Результаты'!$U436, _xlpm.thresholds, Sections!$B$26:$D$26, "Ниже базового", -1)
)</f>
        <v>Высокий</v>
      </c>
      <c r="W436" s="9">
        <v>24.0</v>
      </c>
      <c r="X436" s="9" t="str">
        <f t="array" ref="X436">LET(
    _xlpm.thresholds, XLOOKUP('2. Результаты'!$D436, Sections!$K$3:$K$23, Sections!$L$3:$N$23),
    XLOOKUP('2. Результаты'!$W436, _xlpm.thresholds, Sections!$L$2:$N$2, "Ниже базового", -1)
)</f>
        <v>Средний</v>
      </c>
    </row>
    <row r="437" ht="15.75" customHeight="1">
      <c r="A437" s="7">
        <v>5.16008349E8</v>
      </c>
      <c r="B437" s="6" t="s">
        <v>656</v>
      </c>
      <c r="C437" s="6" t="s">
        <v>661</v>
      </c>
      <c r="D437" s="9">
        <v>1.0</v>
      </c>
      <c r="E437" s="9">
        <v>186.0</v>
      </c>
      <c r="F437" s="9">
        <v>213.0</v>
      </c>
      <c r="G437" s="9">
        <v>4.0</v>
      </c>
      <c r="H437" s="9" t="s">
        <v>1466</v>
      </c>
      <c r="I437" s="9">
        <v>27.0</v>
      </c>
      <c r="J437" s="9" t="str">
        <f t="array" ref="J437">LET(
    _xlpm.thresholds, XLOOKUP('2. Результаты'!$D437, Sections!$F$27:$F$47, Sections!$G$27:$I$47),
    XLOOKUP('2. Результаты'!$I437, _xlpm.thresholds, Sections!$G$26:$I$26, "Ниже базового", -1)
)</f>
        <v>Высокий</v>
      </c>
      <c r="K437" s="9">
        <v>20.0</v>
      </c>
      <c r="L437" s="9" t="str">
        <f t="array" ref="L437">LET(
    _xlpm.thresholds, XLOOKUP('2. Результаты'!$D437, Sections!$P$27:$P$47, Sections!$Q$27:$S$47),
    XLOOKUP('2. Результаты'!$K437, _xlpm.thresholds, Sections!$Q$26:$S$26, "Ниже базового", -1)
)</f>
        <v>Высокий</v>
      </c>
      <c r="M437" s="9">
        <v>15.0</v>
      </c>
      <c r="N437" s="9" t="str">
        <f t="array" ref="N437">LET(
    _xlpm.thresholds, XLOOKUP('2. Результаты'!$D437, Sections!$K$27:$K$47, Sections!$L$27:$N$47),
    XLOOKUP('2. Результаты'!$M437, _xlpm.thresholds, Sections!$L$26:$N$26, "Ниже базового", -1)
)</f>
        <v>Средний</v>
      </c>
      <c r="O437" s="9">
        <v>19.0</v>
      </c>
      <c r="P437" s="9" t="str">
        <f t="array" ref="P437">LET(
    _xlpm.thresholds, XLOOKUP('2. Результаты'!$D437, Sections!$P$3:$P$23, Sections!$Q$3:$S$23),
    XLOOKUP('2. Результаты'!$O437, _xlpm.thresholds, Sections!$Q$2:$S$2, "Ниже базового", -1)
)</f>
        <v>Средний</v>
      </c>
      <c r="Q437" s="9">
        <v>20.0</v>
      </c>
      <c r="R437" s="9" t="str">
        <f t="array" ref="R437">LET(
    _xlpm.thresholds, XLOOKUP('2. Результаты'!$D437, Sections!$F$3:$F$23, Sections!$G$3:$I$23),
    XLOOKUP('2. Результаты'!$Q437, _xlpm.thresholds, Sections!$G$2:$I$2, "Ниже базового", -1)
)</f>
        <v>Средний</v>
      </c>
      <c r="S437" s="9">
        <v>46.0</v>
      </c>
      <c r="T437" s="9" t="str">
        <f t="array" ref="T437">LET(
    _xlpm.thresholds, XLOOKUP('2. Результаты'!$D437, Sections!$A$3:$A$23, Sections!$B$3:$D$23),
    XLOOKUP('2. Результаты'!$S437, _xlpm.thresholds, Sections!$B$2:$D$2, "Ниже базового", -1)
)</f>
        <v>Высокий</v>
      </c>
      <c r="U437" s="9">
        <v>13.0</v>
      </c>
      <c r="V437" s="9" t="str">
        <f t="array" ref="V437">LET(
    _xlpm.thresholds, XLOOKUP('2. Результаты'!$D437, Sections!$A$27:$A$47, Sections!$B$27:$D$47),
    XLOOKUP('2. Результаты'!$U437, _xlpm.thresholds, Sections!$B$26:$D$26, "Ниже базового", -1)
)</f>
        <v>Высокий</v>
      </c>
      <c r="W437" s="9">
        <v>26.0</v>
      </c>
      <c r="X437" s="9" t="str">
        <f t="array" ref="X437">LET(
    _xlpm.thresholds, XLOOKUP('2. Результаты'!$D437, Sections!$K$3:$K$23, Sections!$L$3:$N$23),
    XLOOKUP('2. Результаты'!$W437, _xlpm.thresholds, Sections!$L$2:$N$2, "Ниже базового", -1)
)</f>
        <v>Высокий</v>
      </c>
    </row>
    <row r="438" ht="15.75" customHeight="1">
      <c r="A438" s="7">
        <v>5.16008324E8</v>
      </c>
      <c r="B438" s="6" t="s">
        <v>656</v>
      </c>
      <c r="C438" s="6" t="s">
        <v>662</v>
      </c>
      <c r="D438" s="9">
        <v>1.0</v>
      </c>
      <c r="E438" s="9">
        <v>173.0</v>
      </c>
      <c r="F438" s="9">
        <v>213.0</v>
      </c>
      <c r="G438" s="9">
        <v>3.0</v>
      </c>
      <c r="H438" s="9" t="s">
        <v>1465</v>
      </c>
      <c r="I438" s="9">
        <v>26.0</v>
      </c>
      <c r="J438" s="9" t="str">
        <f t="array" ref="J438">LET(
    _xlpm.thresholds, XLOOKUP('2. Результаты'!$D438, Sections!$F$27:$F$47, Sections!$G$27:$I$47),
    XLOOKUP('2. Результаты'!$I438, _xlpm.thresholds, Sections!$G$26:$I$26, "Ниже базового", -1)
)</f>
        <v>Средний</v>
      </c>
      <c r="K438" s="9">
        <v>20.0</v>
      </c>
      <c r="L438" s="9" t="str">
        <f t="array" ref="L438">LET(
    _xlpm.thresholds, XLOOKUP('2. Результаты'!$D438, Sections!$P$27:$P$47, Sections!$Q$27:$S$47),
    XLOOKUP('2. Результаты'!$K438, _xlpm.thresholds, Sections!$Q$26:$S$26, "Ниже базового", -1)
)</f>
        <v>Высокий</v>
      </c>
      <c r="M438" s="9">
        <v>17.0</v>
      </c>
      <c r="N438" s="9" t="str">
        <f t="array" ref="N438">LET(
    _xlpm.thresholds, XLOOKUP('2. Результаты'!$D438, Sections!$K$27:$K$47, Sections!$L$27:$N$47),
    XLOOKUP('2. Результаты'!$M438, _xlpm.thresholds, Sections!$L$26:$N$26, "Ниже базового", -1)
)</f>
        <v>Высокий</v>
      </c>
      <c r="O438" s="9">
        <v>21.0</v>
      </c>
      <c r="P438" s="9" t="str">
        <f t="array" ref="P438">LET(
    _xlpm.thresholds, XLOOKUP('2. Результаты'!$D438, Sections!$P$3:$P$23, Sections!$Q$3:$S$23),
    XLOOKUP('2. Результаты'!$O438, _xlpm.thresholds, Sections!$Q$2:$S$2, "Ниже базового", -1)
)</f>
        <v>Высокий</v>
      </c>
      <c r="Q438" s="9">
        <v>15.0</v>
      </c>
      <c r="R438" s="9" t="str">
        <f t="array" ref="R438">LET(
    _xlpm.thresholds, XLOOKUP('2. Результаты'!$D438, Sections!$F$3:$F$23, Sections!$G$3:$I$23),
    XLOOKUP('2. Результаты'!$Q438, _xlpm.thresholds, Sections!$G$2:$I$2, "Ниже базового", -1)
)</f>
        <v>Средний</v>
      </c>
      <c r="S438" s="9">
        <v>36.0</v>
      </c>
      <c r="T438" s="9" t="str">
        <f t="array" ref="T438">LET(
    _xlpm.thresholds, XLOOKUP('2. Результаты'!$D438, Sections!$A$3:$A$23, Sections!$B$3:$D$23),
    XLOOKUP('2. Результаты'!$S438, _xlpm.thresholds, Sections!$B$2:$D$2, "Ниже базового", -1)
)</f>
        <v>Средний</v>
      </c>
      <c r="U438" s="9">
        <v>13.0</v>
      </c>
      <c r="V438" s="9" t="str">
        <f t="array" ref="V438">LET(
    _xlpm.thresholds, XLOOKUP('2. Результаты'!$D438, Sections!$A$27:$A$47, Sections!$B$27:$D$47),
    XLOOKUP('2. Результаты'!$U438, _xlpm.thresholds, Sections!$B$26:$D$26, "Ниже базового", -1)
)</f>
        <v>Высокий</v>
      </c>
      <c r="W438" s="9">
        <v>25.0</v>
      </c>
      <c r="X438" s="9" t="str">
        <f t="array" ref="X438">LET(
    _xlpm.thresholds, XLOOKUP('2. Результаты'!$D438, Sections!$K$3:$K$23, Sections!$L$3:$N$23),
    XLOOKUP('2. Результаты'!$W438, _xlpm.thresholds, Sections!$L$2:$N$2, "Ниже базового", -1)
)</f>
        <v>Высокий</v>
      </c>
    </row>
    <row r="439" ht="15.75" customHeight="1">
      <c r="A439" s="7">
        <v>5.16008388E8</v>
      </c>
      <c r="B439" s="6" t="s">
        <v>656</v>
      </c>
      <c r="C439" s="6" t="s">
        <v>663</v>
      </c>
      <c r="D439" s="9">
        <v>2.0</v>
      </c>
      <c r="E439" s="9">
        <v>182.0</v>
      </c>
      <c r="F439" s="9">
        <v>197.0</v>
      </c>
      <c r="G439" s="9">
        <v>4.0</v>
      </c>
      <c r="H439" s="9" t="s">
        <v>1466</v>
      </c>
      <c r="I439" s="9">
        <v>28.0</v>
      </c>
      <c r="J439" s="9" t="str">
        <f t="array" ref="J439">LET(
    _xlpm.thresholds, XLOOKUP('2. Результаты'!$D439, Sections!$F$27:$F$47, Sections!$G$27:$I$47),
    XLOOKUP('2. Результаты'!$I439, _xlpm.thresholds, Sections!$G$26:$I$26, "Ниже базового", -1)
)</f>
        <v>Высокий</v>
      </c>
      <c r="K439" s="9">
        <v>21.0</v>
      </c>
      <c r="L439" s="9" t="str">
        <f t="array" ref="L439">LET(
    _xlpm.thresholds, XLOOKUP('2. Результаты'!$D439, Sections!$P$27:$P$47, Sections!$Q$27:$S$47),
    XLOOKUP('2. Результаты'!$K439, _xlpm.thresholds, Sections!$Q$26:$S$26, "Ниже базового", -1)
)</f>
        <v>Высокий</v>
      </c>
      <c r="M439" s="9">
        <v>17.0</v>
      </c>
      <c r="N439" s="9" t="str">
        <f t="array" ref="N439">LET(
    _xlpm.thresholds, XLOOKUP('2. Результаты'!$D439, Sections!$K$27:$K$47, Sections!$L$27:$N$47),
    XLOOKUP('2. Результаты'!$M439, _xlpm.thresholds, Sections!$L$26:$N$26, "Ниже базового", -1)
)</f>
        <v>Высокий</v>
      </c>
      <c r="O439" s="9">
        <v>21.0</v>
      </c>
      <c r="P439" s="9" t="str">
        <f t="array" ref="P439">LET(
    _xlpm.thresholds, XLOOKUP('2. Результаты'!$D439, Sections!$P$3:$P$23, Sections!$Q$3:$S$23),
    XLOOKUP('2. Результаты'!$O439, _xlpm.thresholds, Sections!$Q$2:$S$2, "Ниже базового", -1)
)</f>
        <v>Высокий</v>
      </c>
      <c r="Q439" s="9">
        <v>18.0</v>
      </c>
      <c r="R439" s="9" t="str">
        <f t="array" ref="R439">LET(
    _xlpm.thresholds, XLOOKUP('2. Результаты'!$D439, Sections!$F$3:$F$23, Sections!$G$3:$I$23),
    XLOOKUP('2. Результаты'!$Q439, _xlpm.thresholds, Sections!$G$2:$I$2, "Ниже базового", -1)
)</f>
        <v>Средний</v>
      </c>
      <c r="S439" s="9">
        <v>35.0</v>
      </c>
      <c r="T439" s="9" t="str">
        <f t="array" ref="T439">LET(
    _xlpm.thresholds, XLOOKUP('2. Результаты'!$D439, Sections!$A$3:$A$23, Sections!$B$3:$D$23),
    XLOOKUP('2. Результаты'!$S439, _xlpm.thresholds, Sections!$B$2:$D$2, "Ниже базового", -1)
)</f>
        <v>Высокий</v>
      </c>
      <c r="U439" s="9">
        <v>14.0</v>
      </c>
      <c r="V439" s="9" t="str">
        <f t="array" ref="V439">LET(
    _xlpm.thresholds, XLOOKUP('2. Результаты'!$D439, Sections!$A$27:$A$47, Sections!$B$27:$D$47),
    XLOOKUP('2. Результаты'!$U439, _xlpm.thresholds, Sections!$B$26:$D$26, "Ниже базового", -1)
)</f>
        <v>Высокий</v>
      </c>
      <c r="W439" s="9">
        <v>28.0</v>
      </c>
      <c r="X439" s="9" t="str">
        <f t="array" ref="X439">LET(
    _xlpm.thresholds, XLOOKUP('2. Результаты'!$D439, Sections!$K$3:$K$23, Sections!$L$3:$N$23),
    XLOOKUP('2. Результаты'!$W439, _xlpm.thresholds, Sections!$L$2:$N$2, "Ниже базового", -1)
)</f>
        <v>Высокий</v>
      </c>
    </row>
    <row r="440" ht="15.75" customHeight="1">
      <c r="A440" s="7">
        <v>5.16008268E8</v>
      </c>
      <c r="B440" s="6" t="s">
        <v>656</v>
      </c>
      <c r="C440" s="6" t="s">
        <v>664</v>
      </c>
      <c r="D440" s="9">
        <v>1.0</v>
      </c>
      <c r="E440" s="9">
        <v>172.0</v>
      </c>
      <c r="F440" s="9">
        <v>213.0</v>
      </c>
      <c r="G440" s="9">
        <v>3.0</v>
      </c>
      <c r="H440" s="9" t="s">
        <v>1465</v>
      </c>
      <c r="I440" s="9">
        <v>25.0</v>
      </c>
      <c r="J440" s="9" t="str">
        <f t="array" ref="J440">LET(
    _xlpm.thresholds, XLOOKUP('2. Результаты'!$D440, Sections!$F$27:$F$47, Sections!$G$27:$I$47),
    XLOOKUP('2. Результаты'!$I440, _xlpm.thresholds, Sections!$G$26:$I$26, "Ниже базового", -1)
)</f>
        <v>Средний</v>
      </c>
      <c r="K440" s="9">
        <v>21.0</v>
      </c>
      <c r="L440" s="9" t="str">
        <f t="array" ref="L440">LET(
    _xlpm.thresholds, XLOOKUP('2. Результаты'!$D440, Sections!$P$27:$P$47, Sections!$Q$27:$S$47),
    XLOOKUP('2. Результаты'!$K440, _xlpm.thresholds, Sections!$Q$26:$S$26, "Ниже базового", -1)
)</f>
        <v>Высокий</v>
      </c>
      <c r="M440" s="9">
        <v>17.0</v>
      </c>
      <c r="N440" s="9" t="str">
        <f t="array" ref="N440">LET(
    _xlpm.thresholds, XLOOKUP('2. Результаты'!$D440, Sections!$K$27:$K$47, Sections!$L$27:$N$47),
    XLOOKUP('2. Результаты'!$M440, _xlpm.thresholds, Sections!$L$26:$N$26, "Ниже базового", -1)
)</f>
        <v>Высокий</v>
      </c>
      <c r="O440" s="9">
        <v>18.0</v>
      </c>
      <c r="P440" s="9" t="str">
        <f t="array" ref="P440">LET(
    _xlpm.thresholds, XLOOKUP('2. Результаты'!$D440, Sections!$P$3:$P$23, Sections!$Q$3:$S$23),
    XLOOKUP('2. Результаты'!$O440, _xlpm.thresholds, Sections!$Q$2:$S$2, "Ниже базового", -1)
)</f>
        <v>Средний</v>
      </c>
      <c r="Q440" s="9">
        <v>18.0</v>
      </c>
      <c r="R440" s="9" t="str">
        <f t="array" ref="R440">LET(
    _xlpm.thresholds, XLOOKUP('2. Результаты'!$D440, Sections!$F$3:$F$23, Sections!$G$3:$I$23),
    XLOOKUP('2. Результаты'!$Q440, _xlpm.thresholds, Sections!$G$2:$I$2, "Ниже базового", -1)
)</f>
        <v>Средний</v>
      </c>
      <c r="S440" s="9">
        <v>40.0</v>
      </c>
      <c r="T440" s="9" t="str">
        <f t="array" ref="T440">LET(
    _xlpm.thresholds, XLOOKUP('2. Результаты'!$D440, Sections!$A$3:$A$23, Sections!$B$3:$D$23),
    XLOOKUP('2. Результаты'!$S440, _xlpm.thresholds, Sections!$B$2:$D$2, "Ниже базового", -1)
)</f>
        <v>Высокий</v>
      </c>
      <c r="U440" s="9">
        <v>12.0</v>
      </c>
      <c r="V440" s="9" t="str">
        <f t="array" ref="V440">LET(
    _xlpm.thresholds, XLOOKUP('2. Результаты'!$D440, Sections!$A$27:$A$47, Sections!$B$27:$D$47),
    XLOOKUP('2. Результаты'!$U440, _xlpm.thresholds, Sections!$B$26:$D$26, "Ниже базового", -1)
)</f>
        <v>Высокий</v>
      </c>
      <c r="W440" s="9">
        <v>21.0</v>
      </c>
      <c r="X440" s="9" t="str">
        <f t="array" ref="X440">LET(
    _xlpm.thresholds, XLOOKUP('2. Результаты'!$D440, Sections!$K$3:$K$23, Sections!$L$3:$N$23),
    XLOOKUP('2. Результаты'!$W440, _xlpm.thresholds, Sections!$L$2:$N$2, "Ниже базового", -1)
)</f>
        <v>Средний</v>
      </c>
    </row>
    <row r="441" ht="15.75" customHeight="1">
      <c r="A441" s="7">
        <v>5.16008148E8</v>
      </c>
      <c r="B441" s="6" t="s">
        <v>656</v>
      </c>
      <c r="C441" s="6" t="s">
        <v>665</v>
      </c>
      <c r="D441" s="9">
        <v>5.0</v>
      </c>
      <c r="E441" s="9">
        <v>156.0</v>
      </c>
      <c r="F441" s="9">
        <v>208.0</v>
      </c>
      <c r="G441" s="9">
        <v>3.0</v>
      </c>
      <c r="H441" s="9" t="s">
        <v>1465</v>
      </c>
      <c r="I441" s="9">
        <v>24.0</v>
      </c>
      <c r="J441" s="9" t="str">
        <f t="array" ref="J441">LET(
    _xlpm.thresholds, XLOOKUP('2. Результаты'!$D441, Sections!$F$27:$F$47, Sections!$G$27:$I$47),
    XLOOKUP('2. Результаты'!$I441, _xlpm.thresholds, Sections!$G$26:$I$26, "Ниже базового", -1)
)</f>
        <v>Средний</v>
      </c>
      <c r="K441" s="9">
        <v>20.0</v>
      </c>
      <c r="L441" s="9" t="str">
        <f t="array" ref="L441">LET(
    _xlpm.thresholds, XLOOKUP('2. Результаты'!$D441, Sections!$P$27:$P$47, Sections!$Q$27:$S$47),
    XLOOKUP('2. Результаты'!$K441, _xlpm.thresholds, Sections!$Q$26:$S$26, "Ниже базового", -1)
)</f>
        <v>Высокий</v>
      </c>
      <c r="M441" s="9">
        <v>16.0</v>
      </c>
      <c r="N441" s="9" t="str">
        <f t="array" ref="N441">LET(
    _xlpm.thresholds, XLOOKUP('2. Результаты'!$D441, Sections!$K$27:$K$47, Sections!$L$27:$N$47),
    XLOOKUP('2. Результаты'!$M441, _xlpm.thresholds, Sections!$L$26:$N$26, "Ниже базового", -1)
)</f>
        <v>Средний</v>
      </c>
      <c r="O441" s="9">
        <v>18.0</v>
      </c>
      <c r="P441" s="9" t="str">
        <f t="array" ref="P441">LET(
    _xlpm.thresholds, XLOOKUP('2. Результаты'!$D441, Sections!$P$3:$P$23, Sections!$Q$3:$S$23),
    XLOOKUP('2. Результаты'!$O441, _xlpm.thresholds, Sections!$Q$2:$S$2, "Ниже базового", -1)
)</f>
        <v>Средний</v>
      </c>
      <c r="Q441" s="9">
        <v>14.0</v>
      </c>
      <c r="R441" s="9" t="str">
        <f t="array" ref="R441">LET(
    _xlpm.thresholds, XLOOKUP('2. Результаты'!$D441, Sections!$F$3:$F$23, Sections!$G$3:$I$23),
    XLOOKUP('2. Результаты'!$Q441, _xlpm.thresholds, Sections!$G$2:$I$2, "Ниже базового", -1)
)</f>
        <v>Средний</v>
      </c>
      <c r="S441" s="9">
        <v>32.0</v>
      </c>
      <c r="T441" s="9" t="str">
        <f t="array" ref="T441">LET(
    _xlpm.thresholds, XLOOKUP('2. Результаты'!$D441, Sections!$A$3:$A$23, Sections!$B$3:$D$23),
    XLOOKUP('2. Результаты'!$S441, _xlpm.thresholds, Sections!$B$2:$D$2, "Ниже базового", -1)
)</f>
        <v>Средний</v>
      </c>
      <c r="U441" s="9">
        <v>12.0</v>
      </c>
      <c r="V441" s="9" t="str">
        <f t="array" ref="V441">LET(
    _xlpm.thresholds, XLOOKUP('2. Результаты'!$D441, Sections!$A$27:$A$47, Sections!$B$27:$D$47),
    XLOOKUP('2. Результаты'!$U441, _xlpm.thresholds, Sections!$B$26:$D$26, "Ниже базового", -1)
)</f>
        <v>Высокий</v>
      </c>
      <c r="W441" s="9">
        <v>20.0</v>
      </c>
      <c r="X441" s="9" t="str">
        <f t="array" ref="X441">LET(
    _xlpm.thresholds, XLOOKUP('2. Результаты'!$D441, Sections!$K$3:$K$23, Sections!$L$3:$N$23),
    XLOOKUP('2. Результаты'!$W441, _xlpm.thresholds, Sections!$L$2:$N$2, "Ниже базового", -1)
)</f>
        <v>Средний</v>
      </c>
    </row>
    <row r="442" ht="15.75" customHeight="1">
      <c r="A442" s="7">
        <v>5.1600829E8</v>
      </c>
      <c r="B442" s="6" t="s">
        <v>656</v>
      </c>
      <c r="C442" s="6" t="s">
        <v>666</v>
      </c>
      <c r="D442" s="9">
        <v>1.0</v>
      </c>
      <c r="E442" s="9">
        <v>165.0</v>
      </c>
      <c r="F442" s="9">
        <v>213.0</v>
      </c>
      <c r="G442" s="9">
        <v>3.0</v>
      </c>
      <c r="H442" s="9" t="s">
        <v>1465</v>
      </c>
      <c r="I442" s="9">
        <v>25.0</v>
      </c>
      <c r="J442" s="9" t="str">
        <f t="array" ref="J442">LET(
    _xlpm.thresholds, XLOOKUP('2. Результаты'!$D442, Sections!$F$27:$F$47, Sections!$G$27:$I$47),
    XLOOKUP('2. Результаты'!$I442, _xlpm.thresholds, Sections!$G$26:$I$26, "Ниже базового", -1)
)</f>
        <v>Средний</v>
      </c>
      <c r="K442" s="9">
        <v>21.0</v>
      </c>
      <c r="L442" s="9" t="str">
        <f t="array" ref="L442">LET(
    _xlpm.thresholds, XLOOKUP('2. Результаты'!$D442, Sections!$P$27:$P$47, Sections!$Q$27:$S$47),
    XLOOKUP('2. Результаты'!$K442, _xlpm.thresholds, Sections!$Q$26:$S$26, "Ниже базового", -1)
)</f>
        <v>Высокий</v>
      </c>
      <c r="M442" s="9">
        <v>17.0</v>
      </c>
      <c r="N442" s="9" t="str">
        <f t="array" ref="N442">LET(
    _xlpm.thresholds, XLOOKUP('2. Результаты'!$D442, Sections!$K$27:$K$47, Sections!$L$27:$N$47),
    XLOOKUP('2. Результаты'!$M442, _xlpm.thresholds, Sections!$L$26:$N$26, "Ниже базового", -1)
)</f>
        <v>Высокий</v>
      </c>
      <c r="O442" s="9">
        <v>19.0</v>
      </c>
      <c r="P442" s="9" t="str">
        <f t="array" ref="P442">LET(
    _xlpm.thresholds, XLOOKUP('2. Результаты'!$D442, Sections!$P$3:$P$23, Sections!$Q$3:$S$23),
    XLOOKUP('2. Результаты'!$O442, _xlpm.thresholds, Sections!$Q$2:$S$2, "Ниже базового", -1)
)</f>
        <v>Средний</v>
      </c>
      <c r="Q442" s="9">
        <v>16.0</v>
      </c>
      <c r="R442" s="9" t="str">
        <f t="array" ref="R442">LET(
    _xlpm.thresholds, XLOOKUP('2. Результаты'!$D442, Sections!$F$3:$F$23, Sections!$G$3:$I$23),
    XLOOKUP('2. Результаты'!$Q442, _xlpm.thresholds, Sections!$G$2:$I$2, "Ниже базового", -1)
)</f>
        <v>Средний</v>
      </c>
      <c r="S442" s="9">
        <v>32.0</v>
      </c>
      <c r="T442" s="9" t="str">
        <f t="array" ref="T442">LET(
    _xlpm.thresholds, XLOOKUP('2. Результаты'!$D442, Sections!$A$3:$A$23, Sections!$B$3:$D$23),
    XLOOKUP('2. Результаты'!$S442, _xlpm.thresholds, Sections!$B$2:$D$2, "Ниже базового", -1)
)</f>
        <v>Средний</v>
      </c>
      <c r="U442" s="9">
        <v>12.0</v>
      </c>
      <c r="V442" s="9" t="str">
        <f t="array" ref="V442">LET(
    _xlpm.thresholds, XLOOKUP('2. Результаты'!$D442, Sections!$A$27:$A$47, Sections!$B$27:$D$47),
    XLOOKUP('2. Результаты'!$U442, _xlpm.thresholds, Sections!$B$26:$D$26, "Ниже базового", -1)
)</f>
        <v>Высокий</v>
      </c>
      <c r="W442" s="9">
        <v>23.0</v>
      </c>
      <c r="X442" s="9" t="str">
        <f t="array" ref="X442">LET(
    _xlpm.thresholds, XLOOKUP('2. Результаты'!$D442, Sections!$K$3:$K$23, Sections!$L$3:$N$23),
    XLOOKUP('2. Результаты'!$W442, _xlpm.thresholds, Sections!$L$2:$N$2, "Ниже базового", -1)
)</f>
        <v>Средний</v>
      </c>
    </row>
    <row r="443" ht="15.75" customHeight="1">
      <c r="A443" s="7">
        <v>5.16008236E8</v>
      </c>
      <c r="B443" s="6" t="s">
        <v>656</v>
      </c>
      <c r="C443" s="6" t="s">
        <v>667</v>
      </c>
      <c r="D443" s="9">
        <v>2.0</v>
      </c>
      <c r="E443" s="9">
        <v>151.0</v>
      </c>
      <c r="F443" s="9">
        <v>197.0</v>
      </c>
      <c r="G443" s="9">
        <v>3.0</v>
      </c>
      <c r="H443" s="9" t="s">
        <v>1465</v>
      </c>
      <c r="I443" s="9">
        <v>23.0</v>
      </c>
      <c r="J443" s="9" t="str">
        <f t="array" ref="J443">LET(
    _xlpm.thresholds, XLOOKUP('2. Результаты'!$D443, Sections!$F$27:$F$47, Sections!$G$27:$I$47),
    XLOOKUP('2. Результаты'!$I443, _xlpm.thresholds, Sections!$G$26:$I$26, "Ниже базового", -1)
)</f>
        <v>Средний</v>
      </c>
      <c r="K443" s="9">
        <v>16.0</v>
      </c>
      <c r="L443" s="9" t="str">
        <f t="array" ref="L443">LET(
    _xlpm.thresholds, XLOOKUP('2. Результаты'!$D443, Sections!$P$27:$P$47, Sections!$Q$27:$S$47),
    XLOOKUP('2. Результаты'!$K443, _xlpm.thresholds, Sections!$Q$26:$S$26, "Ниже базового", -1)
)</f>
        <v>Высокий</v>
      </c>
      <c r="M443" s="9">
        <v>13.0</v>
      </c>
      <c r="N443" s="9" t="str">
        <f t="array" ref="N443">LET(
    _xlpm.thresholds, XLOOKUP('2. Результаты'!$D443, Sections!$K$27:$K$47, Sections!$L$27:$N$47),
    XLOOKUP('2. Результаты'!$M443, _xlpm.thresholds, Sections!$L$26:$N$26, "Ниже базового", -1)
)</f>
        <v>Средний</v>
      </c>
      <c r="O443" s="9">
        <v>19.0</v>
      </c>
      <c r="P443" s="9" t="str">
        <f t="array" ref="P443">LET(
    _xlpm.thresholds, XLOOKUP('2. Результаты'!$D443, Sections!$P$3:$P$23, Sections!$Q$3:$S$23),
    XLOOKUP('2. Результаты'!$O443, _xlpm.thresholds, Sections!$Q$2:$S$2, "Ниже базового", -1)
)</f>
        <v>Средний</v>
      </c>
      <c r="Q443" s="9">
        <v>16.0</v>
      </c>
      <c r="R443" s="9" t="str">
        <f t="array" ref="R443">LET(
    _xlpm.thresholds, XLOOKUP('2. Результаты'!$D443, Sections!$F$3:$F$23, Sections!$G$3:$I$23),
    XLOOKUP('2. Результаты'!$Q443, _xlpm.thresholds, Sections!$G$2:$I$2, "Ниже базового", -1)
)</f>
        <v>Средний</v>
      </c>
      <c r="S443" s="9">
        <v>28.0</v>
      </c>
      <c r="T443" s="9" t="str">
        <f t="array" ref="T443">LET(
    _xlpm.thresholds, XLOOKUP('2. Результаты'!$D443, Sections!$A$3:$A$23, Sections!$B$3:$D$23),
    XLOOKUP('2. Результаты'!$S443, _xlpm.thresholds, Sections!$B$2:$D$2, "Ниже базового", -1)
)</f>
        <v>Средний</v>
      </c>
      <c r="U443" s="9">
        <v>13.0</v>
      </c>
      <c r="V443" s="9" t="str">
        <f t="array" ref="V443">LET(
    _xlpm.thresholds, XLOOKUP('2. Результаты'!$D443, Sections!$A$27:$A$47, Sections!$B$27:$D$47),
    XLOOKUP('2. Результаты'!$U443, _xlpm.thresholds, Sections!$B$26:$D$26, "Ниже базового", -1)
)</f>
        <v>Высокий</v>
      </c>
      <c r="W443" s="9">
        <v>23.0</v>
      </c>
      <c r="X443" s="9" t="str">
        <f t="array" ref="X443">LET(
    _xlpm.thresholds, XLOOKUP('2. Результаты'!$D443, Sections!$K$3:$K$23, Sections!$L$3:$N$23),
    XLOOKUP('2. Результаты'!$W443, _xlpm.thresholds, Sections!$L$2:$N$2, "Ниже базового", -1)
)</f>
        <v>Средний</v>
      </c>
    </row>
    <row r="444" ht="15.75" customHeight="1">
      <c r="A444" s="7">
        <v>5.16008123E8</v>
      </c>
      <c r="B444" s="6" t="s">
        <v>656</v>
      </c>
      <c r="C444" s="6" t="s">
        <v>668</v>
      </c>
      <c r="D444" s="9">
        <v>1.0</v>
      </c>
      <c r="E444" s="9">
        <v>180.0</v>
      </c>
      <c r="F444" s="9">
        <v>213.0</v>
      </c>
      <c r="G444" s="9">
        <v>4.0</v>
      </c>
      <c r="H444" s="9" t="s">
        <v>1466</v>
      </c>
      <c r="I444" s="9">
        <v>29.0</v>
      </c>
      <c r="J444" s="9" t="str">
        <f t="array" ref="J444">LET(
    _xlpm.thresholds, XLOOKUP('2. Результаты'!$D444, Sections!$F$27:$F$47, Sections!$G$27:$I$47),
    XLOOKUP('2. Результаты'!$I444, _xlpm.thresholds, Sections!$G$26:$I$26, "Ниже базового", -1)
)</f>
        <v>Высокий</v>
      </c>
      <c r="K444" s="9">
        <v>17.0</v>
      </c>
      <c r="L444" s="9" t="str">
        <f t="array" ref="L444">LET(
    _xlpm.thresholds, XLOOKUP('2. Результаты'!$D444, Sections!$P$27:$P$47, Sections!$Q$27:$S$47),
    XLOOKUP('2. Результаты'!$K444, _xlpm.thresholds, Sections!$Q$26:$S$26, "Ниже базового", -1)
)</f>
        <v>Высокий</v>
      </c>
      <c r="M444" s="9">
        <v>16.0</v>
      </c>
      <c r="N444" s="9" t="str">
        <f t="array" ref="N444">LET(
    _xlpm.thresholds, XLOOKUP('2. Результаты'!$D444, Sections!$K$27:$K$47, Sections!$L$27:$N$47),
    XLOOKUP('2. Результаты'!$M444, _xlpm.thresholds, Sections!$L$26:$N$26, "Ниже базового", -1)
)</f>
        <v>Средний</v>
      </c>
      <c r="O444" s="9">
        <v>22.0</v>
      </c>
      <c r="P444" s="9" t="str">
        <f t="array" ref="P444">LET(
    _xlpm.thresholds, XLOOKUP('2. Результаты'!$D444, Sections!$P$3:$P$23, Sections!$Q$3:$S$23),
    XLOOKUP('2. Результаты'!$O444, _xlpm.thresholds, Sections!$Q$2:$S$2, "Ниже базового", -1)
)</f>
        <v>Высокий</v>
      </c>
      <c r="Q444" s="9">
        <v>20.0</v>
      </c>
      <c r="R444" s="9" t="str">
        <f t="array" ref="R444">LET(
    _xlpm.thresholds, XLOOKUP('2. Результаты'!$D444, Sections!$F$3:$F$23, Sections!$G$3:$I$23),
    XLOOKUP('2. Результаты'!$Q444, _xlpm.thresholds, Sections!$G$2:$I$2, "Ниже базового", -1)
)</f>
        <v>Средний</v>
      </c>
      <c r="S444" s="9">
        <v>40.0</v>
      </c>
      <c r="T444" s="9" t="str">
        <f t="array" ref="T444">LET(
    _xlpm.thresholds, XLOOKUP('2. Результаты'!$D444, Sections!$A$3:$A$23, Sections!$B$3:$D$23),
    XLOOKUP('2. Результаты'!$S444, _xlpm.thresholds, Sections!$B$2:$D$2, "Ниже базового", -1)
)</f>
        <v>Высокий</v>
      </c>
      <c r="U444" s="9">
        <v>12.0</v>
      </c>
      <c r="V444" s="9" t="str">
        <f t="array" ref="V444">LET(
    _xlpm.thresholds, XLOOKUP('2. Результаты'!$D444, Sections!$A$27:$A$47, Sections!$B$27:$D$47),
    XLOOKUP('2. Результаты'!$U444, _xlpm.thresholds, Sections!$B$26:$D$26, "Ниже базового", -1)
)</f>
        <v>Высокий</v>
      </c>
      <c r="W444" s="9">
        <v>24.0</v>
      </c>
      <c r="X444" s="9" t="str">
        <f t="array" ref="X444">LET(
    _xlpm.thresholds, XLOOKUP('2. Результаты'!$D444, Sections!$K$3:$K$23, Sections!$L$3:$N$23),
    XLOOKUP('2. Результаты'!$W444, _xlpm.thresholds, Sections!$L$2:$N$2, "Ниже базового", -1)
)</f>
        <v>Средний</v>
      </c>
    </row>
    <row r="445" ht="15.75" customHeight="1">
      <c r="A445" s="7">
        <v>5.16008155E8</v>
      </c>
      <c r="B445" s="6" t="s">
        <v>656</v>
      </c>
      <c r="C445" s="6" t="s">
        <v>669</v>
      </c>
      <c r="D445" s="9">
        <v>1.0</v>
      </c>
      <c r="E445" s="9">
        <v>149.0</v>
      </c>
      <c r="F445" s="9">
        <v>213.0</v>
      </c>
      <c r="G445" s="9">
        <v>3.0</v>
      </c>
      <c r="H445" s="9" t="s">
        <v>1465</v>
      </c>
      <c r="I445" s="9">
        <v>16.0</v>
      </c>
      <c r="J445" s="9" t="str">
        <f t="array" ref="J445">LET(
    _xlpm.thresholds, XLOOKUP('2. Результаты'!$D445, Sections!$F$27:$F$47, Sections!$G$27:$I$47),
    XLOOKUP('2. Результаты'!$I445, _xlpm.thresholds, Sections!$G$26:$I$26, "Ниже базового", -1)
)</f>
        <v>Базовый</v>
      </c>
      <c r="K445" s="9">
        <v>16.0</v>
      </c>
      <c r="L445" s="9" t="str">
        <f t="array" ref="L445">LET(
    _xlpm.thresholds, XLOOKUP('2. Результаты'!$D445, Sections!$P$27:$P$47, Sections!$Q$27:$S$47),
    XLOOKUP('2. Результаты'!$K445, _xlpm.thresholds, Sections!$Q$26:$S$26, "Ниже базового", -1)
)</f>
        <v>Высокий</v>
      </c>
      <c r="M445" s="9">
        <v>14.0</v>
      </c>
      <c r="N445" s="9" t="str">
        <f t="array" ref="N445">LET(
    _xlpm.thresholds, XLOOKUP('2. Результаты'!$D445, Sections!$K$27:$K$47, Sections!$L$27:$N$47),
    XLOOKUP('2. Результаты'!$M445, _xlpm.thresholds, Sections!$L$26:$N$26, "Ниже базового", -1)
)</f>
        <v>Средний</v>
      </c>
      <c r="O445" s="9">
        <v>19.0</v>
      </c>
      <c r="P445" s="9" t="str">
        <f t="array" ref="P445">LET(
    _xlpm.thresholds, XLOOKUP('2. Результаты'!$D445, Sections!$P$3:$P$23, Sections!$Q$3:$S$23),
    XLOOKUP('2. Результаты'!$O445, _xlpm.thresholds, Sections!$Q$2:$S$2, "Ниже базового", -1)
)</f>
        <v>Средний</v>
      </c>
      <c r="Q445" s="9">
        <v>16.0</v>
      </c>
      <c r="R445" s="9" t="str">
        <f t="array" ref="R445">LET(
    _xlpm.thresholds, XLOOKUP('2. Результаты'!$D445, Sections!$F$3:$F$23, Sections!$G$3:$I$23),
    XLOOKUP('2. Результаты'!$Q445, _xlpm.thresholds, Sections!$G$2:$I$2, "Ниже базового", -1)
)</f>
        <v>Средний</v>
      </c>
      <c r="S445" s="9">
        <v>37.0</v>
      </c>
      <c r="T445" s="9" t="str">
        <f t="array" ref="T445">LET(
    _xlpm.thresholds, XLOOKUP('2. Результаты'!$D445, Sections!$A$3:$A$23, Sections!$B$3:$D$23),
    XLOOKUP('2. Результаты'!$S445, _xlpm.thresholds, Sections!$B$2:$D$2, "Ниже базового", -1)
)</f>
        <v>Средний</v>
      </c>
      <c r="U445" s="9">
        <v>11.0</v>
      </c>
      <c r="V445" s="9" t="str">
        <f t="array" ref="V445">LET(
    _xlpm.thresholds, XLOOKUP('2. Результаты'!$D445, Sections!$A$27:$A$47, Sections!$B$27:$D$47),
    XLOOKUP('2. Результаты'!$U445, _xlpm.thresholds, Sections!$B$26:$D$26, "Ниже базового", -1)
)</f>
        <v>Средний</v>
      </c>
      <c r="W445" s="9">
        <v>20.0</v>
      </c>
      <c r="X445" s="9" t="str">
        <f t="array" ref="X445">LET(
    _xlpm.thresholds, XLOOKUP('2. Результаты'!$D445, Sections!$K$3:$K$23, Sections!$L$3:$N$23),
    XLOOKUP('2. Результаты'!$W445, _xlpm.thresholds, Sections!$L$2:$N$2, "Ниже базового", -1)
)</f>
        <v>Средний</v>
      </c>
    </row>
    <row r="446" ht="15.75" customHeight="1">
      <c r="A446" s="7">
        <v>5.16009261E8</v>
      </c>
      <c r="B446" s="6" t="s">
        <v>656</v>
      </c>
      <c r="C446" s="6" t="s">
        <v>670</v>
      </c>
      <c r="D446" s="9">
        <v>1.0</v>
      </c>
      <c r="E446" s="9">
        <v>161.0</v>
      </c>
      <c r="F446" s="9">
        <v>213.0</v>
      </c>
      <c r="G446" s="9">
        <v>3.0</v>
      </c>
      <c r="H446" s="9" t="s">
        <v>1465</v>
      </c>
      <c r="I446" s="9">
        <v>24.0</v>
      </c>
      <c r="J446" s="9" t="str">
        <f t="array" ref="J446">LET(
    _xlpm.thresholds, XLOOKUP('2. Результаты'!$D446, Sections!$F$27:$F$47, Sections!$G$27:$I$47),
    XLOOKUP('2. Результаты'!$I446, _xlpm.thresholds, Sections!$G$26:$I$26, "Ниже базового", -1)
)</f>
        <v>Средний</v>
      </c>
      <c r="K446" s="9">
        <v>21.0</v>
      </c>
      <c r="L446" s="9" t="str">
        <f t="array" ref="L446">LET(
    _xlpm.thresholds, XLOOKUP('2. Результаты'!$D446, Sections!$P$27:$P$47, Sections!$Q$27:$S$47),
    XLOOKUP('2. Результаты'!$K446, _xlpm.thresholds, Sections!$Q$26:$S$26, "Ниже базового", -1)
)</f>
        <v>Высокий</v>
      </c>
      <c r="M446" s="9">
        <v>14.0</v>
      </c>
      <c r="N446" s="9" t="str">
        <f t="array" ref="N446">LET(
    _xlpm.thresholds, XLOOKUP('2. Результаты'!$D446, Sections!$K$27:$K$47, Sections!$L$27:$N$47),
    XLOOKUP('2. Результаты'!$M446, _xlpm.thresholds, Sections!$L$26:$N$26, "Ниже базового", -1)
)</f>
        <v>Средний</v>
      </c>
      <c r="O446" s="9">
        <v>18.0</v>
      </c>
      <c r="P446" s="9" t="str">
        <f t="array" ref="P446">LET(
    _xlpm.thresholds, XLOOKUP('2. Результаты'!$D446, Sections!$P$3:$P$23, Sections!$Q$3:$S$23),
    XLOOKUP('2. Результаты'!$O446, _xlpm.thresholds, Sections!$Q$2:$S$2, "Ниже базового", -1)
)</f>
        <v>Средний</v>
      </c>
      <c r="Q446" s="9">
        <v>15.0</v>
      </c>
      <c r="R446" s="9" t="str">
        <f t="array" ref="R446">LET(
    _xlpm.thresholds, XLOOKUP('2. Результаты'!$D446, Sections!$F$3:$F$23, Sections!$G$3:$I$23),
    XLOOKUP('2. Результаты'!$Q446, _xlpm.thresholds, Sections!$G$2:$I$2, "Ниже базового", -1)
)</f>
        <v>Средний</v>
      </c>
      <c r="S446" s="9">
        <v>32.0</v>
      </c>
      <c r="T446" s="9" t="str">
        <f t="array" ref="T446">LET(
    _xlpm.thresholds, XLOOKUP('2. Результаты'!$D446, Sections!$A$3:$A$23, Sections!$B$3:$D$23),
    XLOOKUP('2. Результаты'!$S446, _xlpm.thresholds, Sections!$B$2:$D$2, "Ниже базового", -1)
)</f>
        <v>Средний</v>
      </c>
      <c r="U446" s="9">
        <v>13.0</v>
      </c>
      <c r="V446" s="9" t="str">
        <f t="array" ref="V446">LET(
    _xlpm.thresholds, XLOOKUP('2. Результаты'!$D446, Sections!$A$27:$A$47, Sections!$B$27:$D$47),
    XLOOKUP('2. Результаты'!$U446, _xlpm.thresholds, Sections!$B$26:$D$26, "Ниже базового", -1)
)</f>
        <v>Высокий</v>
      </c>
      <c r="W446" s="9">
        <v>24.0</v>
      </c>
      <c r="X446" s="9" t="str">
        <f t="array" ref="X446">LET(
    _xlpm.thresholds, XLOOKUP('2. Результаты'!$D446, Sections!$K$3:$K$23, Sections!$L$3:$N$23),
    XLOOKUP('2. Результаты'!$W446, _xlpm.thresholds, Sections!$L$2:$N$2, "Ниже базового", -1)
)</f>
        <v>Средний</v>
      </c>
    </row>
    <row r="447" ht="15.75" customHeight="1">
      <c r="A447" s="7">
        <v>5.1600817E8</v>
      </c>
      <c r="B447" s="6" t="s">
        <v>656</v>
      </c>
      <c r="C447" s="6" t="s">
        <v>671</v>
      </c>
      <c r="D447" s="9">
        <v>1.0</v>
      </c>
      <c r="E447" s="9">
        <v>185.0</v>
      </c>
      <c r="F447" s="9">
        <v>213.0</v>
      </c>
      <c r="G447" s="9">
        <v>4.0</v>
      </c>
      <c r="H447" s="9" t="s">
        <v>1466</v>
      </c>
      <c r="I447" s="9">
        <v>25.0</v>
      </c>
      <c r="J447" s="9" t="str">
        <f t="array" ref="J447">LET(
    _xlpm.thresholds, XLOOKUP('2. Результаты'!$D447, Sections!$F$27:$F$47, Sections!$G$27:$I$47),
    XLOOKUP('2. Результаты'!$I447, _xlpm.thresholds, Sections!$G$26:$I$26, "Ниже базового", -1)
)</f>
        <v>Средний</v>
      </c>
      <c r="K447" s="9">
        <v>21.0</v>
      </c>
      <c r="L447" s="9" t="str">
        <f t="array" ref="L447">LET(
    _xlpm.thresholds, XLOOKUP('2. Результаты'!$D447, Sections!$P$27:$P$47, Sections!$Q$27:$S$47),
    XLOOKUP('2. Результаты'!$K447, _xlpm.thresholds, Sections!$Q$26:$S$26, "Ниже базового", -1)
)</f>
        <v>Высокий</v>
      </c>
      <c r="M447" s="9">
        <v>17.0</v>
      </c>
      <c r="N447" s="9" t="str">
        <f t="array" ref="N447">LET(
    _xlpm.thresholds, XLOOKUP('2. Результаты'!$D447, Sections!$K$27:$K$47, Sections!$L$27:$N$47),
    XLOOKUP('2. Результаты'!$M447, _xlpm.thresholds, Sections!$L$26:$N$26, "Ниже базового", -1)
)</f>
        <v>Высокий</v>
      </c>
      <c r="O447" s="9">
        <v>21.0</v>
      </c>
      <c r="P447" s="9" t="str">
        <f t="array" ref="P447">LET(
    _xlpm.thresholds, XLOOKUP('2. Результаты'!$D447, Sections!$P$3:$P$23, Sections!$Q$3:$S$23),
    XLOOKUP('2. Результаты'!$O447, _xlpm.thresholds, Sections!$Q$2:$S$2, "Ниже базового", -1)
)</f>
        <v>Высокий</v>
      </c>
      <c r="Q447" s="9">
        <v>19.0</v>
      </c>
      <c r="R447" s="9" t="str">
        <f t="array" ref="R447">LET(
    _xlpm.thresholds, XLOOKUP('2. Результаты'!$D447, Sections!$F$3:$F$23, Sections!$G$3:$I$23),
    XLOOKUP('2. Результаты'!$Q447, _xlpm.thresholds, Sections!$G$2:$I$2, "Ниже базового", -1)
)</f>
        <v>Средний</v>
      </c>
      <c r="S447" s="9">
        <v>41.0</v>
      </c>
      <c r="T447" s="9" t="str">
        <f t="array" ref="T447">LET(
    _xlpm.thresholds, XLOOKUP('2. Результаты'!$D447, Sections!$A$3:$A$23, Sections!$B$3:$D$23),
    XLOOKUP('2. Результаты'!$S447, _xlpm.thresholds, Sections!$B$2:$D$2, "Ниже базового", -1)
)</f>
        <v>Высокий</v>
      </c>
      <c r="U447" s="9">
        <v>13.0</v>
      </c>
      <c r="V447" s="9" t="str">
        <f t="array" ref="V447">LET(
    _xlpm.thresholds, XLOOKUP('2. Результаты'!$D447, Sections!$A$27:$A$47, Sections!$B$27:$D$47),
    XLOOKUP('2. Результаты'!$U447, _xlpm.thresholds, Sections!$B$26:$D$26, "Ниже базового", -1)
)</f>
        <v>Высокий</v>
      </c>
      <c r="W447" s="9">
        <v>28.0</v>
      </c>
      <c r="X447" s="9" t="str">
        <f t="array" ref="X447">LET(
    _xlpm.thresholds, XLOOKUP('2. Результаты'!$D447, Sections!$K$3:$K$23, Sections!$L$3:$N$23),
    XLOOKUP('2. Результаты'!$W447, _xlpm.thresholds, Sections!$L$2:$N$2, "Ниже базового", -1)
)</f>
        <v>Высокий</v>
      </c>
    </row>
    <row r="448" ht="15.75" customHeight="1">
      <c r="A448" s="7">
        <v>5.16008187E8</v>
      </c>
      <c r="B448" s="6" t="s">
        <v>656</v>
      </c>
      <c r="C448" s="6" t="s">
        <v>672</v>
      </c>
      <c r="D448" s="9">
        <v>1.0</v>
      </c>
      <c r="E448" s="9">
        <v>170.0</v>
      </c>
      <c r="F448" s="9">
        <v>213.0</v>
      </c>
      <c r="G448" s="9">
        <v>3.0</v>
      </c>
      <c r="H448" s="9" t="s">
        <v>1465</v>
      </c>
      <c r="I448" s="9">
        <v>26.0</v>
      </c>
      <c r="J448" s="9" t="str">
        <f t="array" ref="J448">LET(
    _xlpm.thresholds, XLOOKUP('2. Результаты'!$D448, Sections!$F$27:$F$47, Sections!$G$27:$I$47),
    XLOOKUP('2. Результаты'!$I448, _xlpm.thresholds, Sections!$G$26:$I$26, "Ниже базового", -1)
)</f>
        <v>Средний</v>
      </c>
      <c r="K448" s="9">
        <v>20.0</v>
      </c>
      <c r="L448" s="9" t="str">
        <f t="array" ref="L448">LET(
    _xlpm.thresholds, XLOOKUP('2. Результаты'!$D448, Sections!$P$27:$P$47, Sections!$Q$27:$S$47),
    XLOOKUP('2. Результаты'!$K448, _xlpm.thresholds, Sections!$Q$26:$S$26, "Ниже базового", -1)
)</f>
        <v>Высокий</v>
      </c>
      <c r="M448" s="9">
        <v>17.0</v>
      </c>
      <c r="N448" s="9" t="str">
        <f t="array" ref="N448">LET(
    _xlpm.thresholds, XLOOKUP('2. Результаты'!$D448, Sections!$K$27:$K$47, Sections!$L$27:$N$47),
    XLOOKUP('2. Результаты'!$M448, _xlpm.thresholds, Sections!$L$26:$N$26, "Ниже базового", -1)
)</f>
        <v>Высокий</v>
      </c>
      <c r="O448" s="9">
        <v>20.0</v>
      </c>
      <c r="P448" s="9" t="str">
        <f t="array" ref="P448">LET(
    _xlpm.thresholds, XLOOKUP('2. Результаты'!$D448, Sections!$P$3:$P$23, Sections!$Q$3:$S$23),
    XLOOKUP('2. Результаты'!$O448, _xlpm.thresholds, Sections!$Q$2:$S$2, "Ниже базового", -1)
)</f>
        <v>Высокий</v>
      </c>
      <c r="Q448" s="9">
        <v>17.0</v>
      </c>
      <c r="R448" s="9" t="str">
        <f t="array" ref="R448">LET(
    _xlpm.thresholds, XLOOKUP('2. Результаты'!$D448, Sections!$F$3:$F$23, Sections!$G$3:$I$23),
    XLOOKUP('2. Результаты'!$Q448, _xlpm.thresholds, Sections!$G$2:$I$2, "Ниже базового", -1)
)</f>
        <v>Средний</v>
      </c>
      <c r="S448" s="9">
        <v>33.0</v>
      </c>
      <c r="T448" s="9" t="str">
        <f t="array" ref="T448">LET(
    _xlpm.thresholds, XLOOKUP('2. Результаты'!$D448, Sections!$A$3:$A$23, Sections!$B$3:$D$23),
    XLOOKUP('2. Результаты'!$S448, _xlpm.thresholds, Sections!$B$2:$D$2, "Ниже базового", -1)
)</f>
        <v>Средний</v>
      </c>
      <c r="U448" s="9">
        <v>12.0</v>
      </c>
      <c r="V448" s="9" t="str">
        <f t="array" ref="V448">LET(
    _xlpm.thresholds, XLOOKUP('2. Результаты'!$D448, Sections!$A$27:$A$47, Sections!$B$27:$D$47),
    XLOOKUP('2. Результаты'!$U448, _xlpm.thresholds, Sections!$B$26:$D$26, "Ниже базового", -1)
)</f>
        <v>Высокий</v>
      </c>
      <c r="W448" s="9">
        <v>25.0</v>
      </c>
      <c r="X448" s="9" t="str">
        <f t="array" ref="X448">LET(
    _xlpm.thresholds, XLOOKUP('2. Результаты'!$D448, Sections!$K$3:$K$23, Sections!$L$3:$N$23),
    XLOOKUP('2. Результаты'!$W448, _xlpm.thresholds, Sections!$L$2:$N$2, "Ниже базового", -1)
)</f>
        <v>Высокий</v>
      </c>
    </row>
    <row r="449" ht="15.75" customHeight="1">
      <c r="A449" s="7">
        <v>5.16008204E8</v>
      </c>
      <c r="B449" s="6" t="s">
        <v>656</v>
      </c>
      <c r="C449" s="6" t="s">
        <v>674</v>
      </c>
      <c r="D449" s="9">
        <v>5.0</v>
      </c>
      <c r="E449" s="9">
        <v>166.0</v>
      </c>
      <c r="F449" s="9">
        <v>208.0</v>
      </c>
      <c r="G449" s="9">
        <v>3.0</v>
      </c>
      <c r="H449" s="9" t="s">
        <v>1465</v>
      </c>
      <c r="I449" s="9">
        <v>24.0</v>
      </c>
      <c r="J449" s="9" t="str">
        <f t="array" ref="J449">LET(
    _xlpm.thresholds, XLOOKUP('2. Результаты'!$D449, Sections!$F$27:$F$47, Sections!$G$27:$I$47),
    XLOOKUP('2. Результаты'!$I449, _xlpm.thresholds, Sections!$G$26:$I$26, "Ниже базового", -1)
)</f>
        <v>Средний</v>
      </c>
      <c r="K449" s="9">
        <v>20.0</v>
      </c>
      <c r="L449" s="9" t="str">
        <f t="array" ref="L449">LET(
    _xlpm.thresholds, XLOOKUP('2. Результаты'!$D449, Sections!$P$27:$P$47, Sections!$Q$27:$S$47),
    XLOOKUP('2. Результаты'!$K449, _xlpm.thresholds, Sections!$Q$26:$S$26, "Ниже базового", -1)
)</f>
        <v>Высокий</v>
      </c>
      <c r="M449" s="9">
        <v>17.0</v>
      </c>
      <c r="N449" s="9" t="str">
        <f t="array" ref="N449">LET(
    _xlpm.thresholds, XLOOKUP('2. Результаты'!$D449, Sections!$K$27:$K$47, Sections!$L$27:$N$47),
    XLOOKUP('2. Результаты'!$M449, _xlpm.thresholds, Sections!$L$26:$N$26, "Ниже базового", -1)
)</f>
        <v>Высокий</v>
      </c>
      <c r="O449" s="9">
        <v>18.0</v>
      </c>
      <c r="P449" s="9" t="str">
        <f t="array" ref="P449">LET(
    _xlpm.thresholds, XLOOKUP('2. Результаты'!$D449, Sections!$P$3:$P$23, Sections!$Q$3:$S$23),
    XLOOKUP('2. Результаты'!$O449, _xlpm.thresholds, Sections!$Q$2:$S$2, "Ниже базового", -1)
)</f>
        <v>Средний</v>
      </c>
      <c r="Q449" s="9">
        <v>15.0</v>
      </c>
      <c r="R449" s="9" t="str">
        <f t="array" ref="R449">LET(
    _xlpm.thresholds, XLOOKUP('2. Результаты'!$D449, Sections!$F$3:$F$23, Sections!$G$3:$I$23),
    XLOOKUP('2. Результаты'!$Q449, _xlpm.thresholds, Sections!$G$2:$I$2, "Ниже базового", -1)
)</f>
        <v>Средний</v>
      </c>
      <c r="S449" s="9">
        <v>36.0</v>
      </c>
      <c r="T449" s="9" t="str">
        <f t="array" ref="T449">LET(
    _xlpm.thresholds, XLOOKUP('2. Результаты'!$D449, Sections!$A$3:$A$23, Sections!$B$3:$D$23),
    XLOOKUP('2. Результаты'!$S449, _xlpm.thresholds, Sections!$B$2:$D$2, "Ниже базового", -1)
)</f>
        <v>Средний</v>
      </c>
      <c r="U449" s="9">
        <v>12.0</v>
      </c>
      <c r="V449" s="9" t="str">
        <f t="array" ref="V449">LET(
    _xlpm.thresholds, XLOOKUP('2. Результаты'!$D449, Sections!$A$27:$A$47, Sections!$B$27:$D$47),
    XLOOKUP('2. Результаты'!$U449, _xlpm.thresholds, Sections!$B$26:$D$26, "Ниже базового", -1)
)</f>
        <v>Высокий</v>
      </c>
      <c r="W449" s="9">
        <v>24.0</v>
      </c>
      <c r="X449" s="9" t="str">
        <f t="array" ref="X449">LET(
    _xlpm.thresholds, XLOOKUP('2. Результаты'!$D449, Sections!$K$3:$K$23, Sections!$L$3:$N$23),
    XLOOKUP('2. Результаты'!$W449, _xlpm.thresholds, Sections!$L$2:$N$2, "Ниже базового", -1)
)</f>
        <v>Средний</v>
      </c>
    </row>
    <row r="450" ht="15.75" customHeight="1">
      <c r="A450" s="7">
        <v>5.16008243E8</v>
      </c>
      <c r="B450" s="6" t="s">
        <v>656</v>
      </c>
      <c r="C450" s="6" t="s">
        <v>675</v>
      </c>
      <c r="D450" s="9">
        <v>6.0</v>
      </c>
      <c r="E450" s="9">
        <v>147.0</v>
      </c>
      <c r="F450" s="9">
        <v>192.0</v>
      </c>
      <c r="G450" s="9">
        <v>3.0</v>
      </c>
      <c r="H450" s="9" t="s">
        <v>1465</v>
      </c>
      <c r="I450" s="9">
        <v>25.0</v>
      </c>
      <c r="J450" s="9" t="str">
        <f t="array" ref="J450">LET(
    _xlpm.thresholds, XLOOKUP('2. Результаты'!$D450, Sections!$F$27:$F$47, Sections!$G$27:$I$47),
    XLOOKUP('2. Результаты'!$I450, _xlpm.thresholds, Sections!$G$26:$I$26, "Ниже базового", -1)
)</f>
        <v>Средний</v>
      </c>
      <c r="K450" s="9">
        <v>20.0</v>
      </c>
      <c r="L450" s="9" t="str">
        <f t="array" ref="L450">LET(
    _xlpm.thresholds, XLOOKUP('2. Результаты'!$D450, Sections!$P$27:$P$47, Sections!$Q$27:$S$47),
    XLOOKUP('2. Результаты'!$K450, _xlpm.thresholds, Sections!$Q$26:$S$26, "Ниже базового", -1)
)</f>
        <v>Высокий</v>
      </c>
      <c r="M450" s="9">
        <v>16.0</v>
      </c>
      <c r="N450" s="9" t="str">
        <f t="array" ref="N450">LET(
    _xlpm.thresholds, XLOOKUP('2. Результаты'!$D450, Sections!$K$27:$K$47, Sections!$L$27:$N$47),
    XLOOKUP('2. Результаты'!$M450, _xlpm.thresholds, Sections!$L$26:$N$26, "Ниже базового", -1)
)</f>
        <v>Высокий</v>
      </c>
      <c r="O450" s="9">
        <v>16.0</v>
      </c>
      <c r="P450" s="9" t="str">
        <f t="array" ref="P450">LET(
    _xlpm.thresholds, XLOOKUP('2. Результаты'!$D450, Sections!$P$3:$P$23, Sections!$Q$3:$S$23),
    XLOOKUP('2. Результаты'!$O450, _xlpm.thresholds, Sections!$Q$2:$S$2, "Ниже базового", -1)
)</f>
        <v>Средний</v>
      </c>
      <c r="Q450" s="9">
        <v>15.0</v>
      </c>
      <c r="R450" s="9" t="str">
        <f t="array" ref="R450">LET(
    _xlpm.thresholds, XLOOKUP('2. Результаты'!$D450, Sections!$F$3:$F$23, Sections!$G$3:$I$23),
    XLOOKUP('2. Результаты'!$Q450, _xlpm.thresholds, Sections!$G$2:$I$2, "Ниже базового", -1)
)</f>
        <v>Средний</v>
      </c>
      <c r="S450" s="9">
        <v>23.0</v>
      </c>
      <c r="T450" s="9" t="str">
        <f t="array" ref="T450">LET(
    _xlpm.thresholds, XLOOKUP('2. Результаты'!$D450, Sections!$A$3:$A$23, Sections!$B$3:$D$23),
    XLOOKUP('2. Результаты'!$S450, _xlpm.thresholds, Sections!$B$2:$D$2, "Ниже базового", -1)
)</f>
        <v>Средний</v>
      </c>
      <c r="U450" s="9">
        <v>12.0</v>
      </c>
      <c r="V450" s="9" t="str">
        <f t="array" ref="V450">LET(
    _xlpm.thresholds, XLOOKUP('2. Результаты'!$D450, Sections!$A$27:$A$47, Sections!$B$27:$D$47),
    XLOOKUP('2. Результаты'!$U450, _xlpm.thresholds, Sections!$B$26:$D$26, "Ниже базового", -1)
)</f>
        <v>Высокий</v>
      </c>
      <c r="W450" s="9">
        <v>20.0</v>
      </c>
      <c r="X450" s="9" t="str">
        <f t="array" ref="X450">LET(
    _xlpm.thresholds, XLOOKUP('2. Результаты'!$D450, Sections!$K$3:$K$23, Sections!$L$3:$N$23),
    XLOOKUP('2. Результаты'!$W450, _xlpm.thresholds, Sections!$L$2:$N$2, "Ниже базового", -1)
)</f>
        <v>Средний</v>
      </c>
    </row>
    <row r="451" ht="15.75" customHeight="1">
      <c r="A451" s="7">
        <v>5.16008162E8</v>
      </c>
      <c r="B451" s="6" t="s">
        <v>656</v>
      </c>
      <c r="C451" s="6" t="s">
        <v>673</v>
      </c>
      <c r="D451" s="9">
        <v>1.0</v>
      </c>
      <c r="E451" s="9">
        <v>182.0</v>
      </c>
      <c r="F451" s="9">
        <v>213.0</v>
      </c>
      <c r="G451" s="9">
        <v>4.0</v>
      </c>
      <c r="H451" s="9" t="s">
        <v>1466</v>
      </c>
      <c r="I451" s="9">
        <v>25.0</v>
      </c>
      <c r="J451" s="9" t="str">
        <f t="array" ref="J451">LET(
    _xlpm.thresholds, XLOOKUP('2. Результаты'!$D451, Sections!$F$27:$F$47, Sections!$G$27:$I$47),
    XLOOKUP('2. Результаты'!$I451, _xlpm.thresholds, Sections!$G$26:$I$26, "Ниже базового", -1)
)</f>
        <v>Средний</v>
      </c>
      <c r="K451" s="9">
        <v>20.0</v>
      </c>
      <c r="L451" s="9" t="str">
        <f t="array" ref="L451">LET(
    _xlpm.thresholds, XLOOKUP('2. Результаты'!$D451, Sections!$P$27:$P$47, Sections!$Q$27:$S$47),
    XLOOKUP('2. Результаты'!$K451, _xlpm.thresholds, Sections!$Q$26:$S$26, "Ниже базового", -1)
)</f>
        <v>Высокий</v>
      </c>
      <c r="M451" s="9">
        <v>17.0</v>
      </c>
      <c r="N451" s="9" t="str">
        <f t="array" ref="N451">LET(
    _xlpm.thresholds, XLOOKUP('2. Результаты'!$D451, Sections!$K$27:$K$47, Sections!$L$27:$N$47),
    XLOOKUP('2. Результаты'!$M451, _xlpm.thresholds, Sections!$L$26:$N$26, "Ниже базового", -1)
)</f>
        <v>Высокий</v>
      </c>
      <c r="O451" s="9">
        <v>19.0</v>
      </c>
      <c r="P451" s="9" t="str">
        <f t="array" ref="P451">LET(
    _xlpm.thresholds, XLOOKUP('2. Результаты'!$D451, Sections!$P$3:$P$23, Sections!$Q$3:$S$23),
    XLOOKUP('2. Результаты'!$O451, _xlpm.thresholds, Sections!$Q$2:$S$2, "Ниже базового", -1)
)</f>
        <v>Средний</v>
      </c>
      <c r="Q451" s="9">
        <v>20.0</v>
      </c>
      <c r="R451" s="9" t="str">
        <f t="array" ref="R451">LET(
    _xlpm.thresholds, XLOOKUP('2. Результаты'!$D451, Sections!$F$3:$F$23, Sections!$G$3:$I$23),
    XLOOKUP('2. Результаты'!$Q451, _xlpm.thresholds, Sections!$G$2:$I$2, "Ниже базового", -1)
)</f>
        <v>Средний</v>
      </c>
      <c r="S451" s="9">
        <v>41.0</v>
      </c>
      <c r="T451" s="9" t="str">
        <f t="array" ref="T451">LET(
    _xlpm.thresholds, XLOOKUP('2. Результаты'!$D451, Sections!$A$3:$A$23, Sections!$B$3:$D$23),
    XLOOKUP('2. Результаты'!$S451, _xlpm.thresholds, Sections!$B$2:$D$2, "Ниже базового", -1)
)</f>
        <v>Высокий</v>
      </c>
      <c r="U451" s="9">
        <v>13.0</v>
      </c>
      <c r="V451" s="9" t="str">
        <f t="array" ref="V451">LET(
    _xlpm.thresholds, XLOOKUP('2. Результаты'!$D451, Sections!$A$27:$A$47, Sections!$B$27:$D$47),
    XLOOKUP('2. Результаты'!$U451, _xlpm.thresholds, Sections!$B$26:$D$26, "Ниже базового", -1)
)</f>
        <v>Высокий</v>
      </c>
      <c r="W451" s="9">
        <v>27.0</v>
      </c>
      <c r="X451" s="9" t="str">
        <f t="array" ref="X451">LET(
    _xlpm.thresholds, XLOOKUP('2. Результаты'!$D451, Sections!$K$3:$K$23, Sections!$L$3:$N$23),
    XLOOKUP('2. Результаты'!$W451, _xlpm.thresholds, Sections!$L$2:$N$2, "Ниже базового", -1)
)</f>
        <v>Высокий</v>
      </c>
    </row>
    <row r="452" ht="15.75" customHeight="1">
      <c r="A452" s="7">
        <v>5.1601094E8</v>
      </c>
      <c r="B452" s="6" t="s">
        <v>656</v>
      </c>
      <c r="C452" s="6" t="s">
        <v>676</v>
      </c>
      <c r="D452" s="9">
        <v>1.0</v>
      </c>
      <c r="E452" s="9">
        <v>174.0</v>
      </c>
      <c r="F452" s="9">
        <v>213.0</v>
      </c>
      <c r="G452" s="9">
        <v>4.0</v>
      </c>
      <c r="H452" s="9" t="s">
        <v>1466</v>
      </c>
      <c r="I452" s="9">
        <v>25.0</v>
      </c>
      <c r="J452" s="9" t="str">
        <f t="array" ref="J452">LET(
    _xlpm.thresholds, XLOOKUP('2. Результаты'!$D452, Sections!$F$27:$F$47, Sections!$G$27:$I$47),
    XLOOKUP('2. Результаты'!$I452, _xlpm.thresholds, Sections!$G$26:$I$26, "Ниже базового", -1)
)</f>
        <v>Средний</v>
      </c>
      <c r="K452" s="9">
        <v>15.0</v>
      </c>
      <c r="L452" s="9" t="str">
        <f t="array" ref="L452">LET(
    _xlpm.thresholds, XLOOKUP('2. Результаты'!$D452, Sections!$P$27:$P$47, Sections!$Q$27:$S$47),
    XLOOKUP('2. Результаты'!$K452, _xlpm.thresholds, Sections!$Q$26:$S$26, "Ниже базового", -1)
)</f>
        <v>Средний</v>
      </c>
      <c r="M452" s="9">
        <v>15.0</v>
      </c>
      <c r="N452" s="9" t="str">
        <f t="array" ref="N452">LET(
    _xlpm.thresholds, XLOOKUP('2. Результаты'!$D452, Sections!$K$27:$K$47, Sections!$L$27:$N$47),
    XLOOKUP('2. Результаты'!$M452, _xlpm.thresholds, Sections!$L$26:$N$26, "Ниже базового", -1)
)</f>
        <v>Средний</v>
      </c>
      <c r="O452" s="9">
        <v>19.0</v>
      </c>
      <c r="P452" s="9" t="str">
        <f t="array" ref="P452">LET(
    _xlpm.thresholds, XLOOKUP('2. Результаты'!$D452, Sections!$P$3:$P$23, Sections!$Q$3:$S$23),
    XLOOKUP('2. Результаты'!$O452, _xlpm.thresholds, Sections!$Q$2:$S$2, "Ниже базового", -1)
)</f>
        <v>Средний</v>
      </c>
      <c r="Q452" s="9">
        <v>22.0</v>
      </c>
      <c r="R452" s="9" t="str">
        <f t="array" ref="R452">LET(
    _xlpm.thresholds, XLOOKUP('2. Результаты'!$D452, Sections!$F$3:$F$23, Sections!$G$3:$I$23),
    XLOOKUP('2. Результаты'!$Q452, _xlpm.thresholds, Sections!$G$2:$I$2, "Ниже базового", -1)
)</f>
        <v>Высокий</v>
      </c>
      <c r="S452" s="9">
        <v>40.0</v>
      </c>
      <c r="T452" s="9" t="str">
        <f t="array" ref="T452">LET(
    _xlpm.thresholds, XLOOKUP('2. Результаты'!$D452, Sections!$A$3:$A$23, Sections!$B$3:$D$23),
    XLOOKUP('2. Результаты'!$S452, _xlpm.thresholds, Sections!$B$2:$D$2, "Ниже базового", -1)
)</f>
        <v>Высокий</v>
      </c>
      <c r="U452" s="9">
        <v>12.0</v>
      </c>
      <c r="V452" s="9" t="str">
        <f t="array" ref="V452">LET(
    _xlpm.thresholds, XLOOKUP('2. Результаты'!$D452, Sections!$A$27:$A$47, Sections!$B$27:$D$47),
    XLOOKUP('2. Результаты'!$U452, _xlpm.thresholds, Sections!$B$26:$D$26, "Ниже базового", -1)
)</f>
        <v>Высокий</v>
      </c>
      <c r="W452" s="9">
        <v>26.0</v>
      </c>
      <c r="X452" s="9" t="str">
        <f t="array" ref="X452">LET(
    _xlpm.thresholds, XLOOKUP('2. Результаты'!$D452, Sections!$K$3:$K$23, Sections!$L$3:$N$23),
    XLOOKUP('2. Результаты'!$W452, _xlpm.thresholds, Sections!$L$2:$N$2, "Ниже базового", -1)
)</f>
        <v>Высокий</v>
      </c>
    </row>
    <row r="453" ht="15.75" customHeight="1">
      <c r="A453" s="7">
        <v>5.1600825E8</v>
      </c>
      <c r="B453" s="6" t="s">
        <v>656</v>
      </c>
      <c r="C453" s="6" t="s">
        <v>677</v>
      </c>
      <c r="D453" s="9">
        <v>2.0</v>
      </c>
      <c r="E453" s="9">
        <v>160.0</v>
      </c>
      <c r="F453" s="9">
        <v>197.0</v>
      </c>
      <c r="G453" s="9">
        <v>3.0</v>
      </c>
      <c r="H453" s="9" t="s">
        <v>1465</v>
      </c>
      <c r="I453" s="9">
        <v>26.0</v>
      </c>
      <c r="J453" s="9" t="str">
        <f t="array" ref="J453">LET(
    _xlpm.thresholds, XLOOKUP('2. Результаты'!$D453, Sections!$F$27:$F$47, Sections!$G$27:$I$47),
    XLOOKUP('2. Результаты'!$I453, _xlpm.thresholds, Sections!$G$26:$I$26, "Ниже базового", -1)
)</f>
        <v>Средний</v>
      </c>
      <c r="K453" s="9">
        <v>21.0</v>
      </c>
      <c r="L453" s="9" t="str">
        <f t="array" ref="L453">LET(
    _xlpm.thresholds, XLOOKUP('2. Результаты'!$D453, Sections!$P$27:$P$47, Sections!$Q$27:$S$47),
    XLOOKUP('2. Результаты'!$K453, _xlpm.thresholds, Sections!$Q$26:$S$26, "Ниже базового", -1)
)</f>
        <v>Высокий</v>
      </c>
      <c r="M453" s="9">
        <v>18.0</v>
      </c>
      <c r="N453" s="9" t="str">
        <f t="array" ref="N453">LET(
    _xlpm.thresholds, XLOOKUP('2. Результаты'!$D453, Sections!$K$27:$K$47, Sections!$L$27:$N$47),
    XLOOKUP('2. Результаты'!$M453, _xlpm.thresholds, Sections!$L$26:$N$26, "Ниже базового", -1)
)</f>
        <v>Высокий</v>
      </c>
      <c r="O453" s="9">
        <v>18.0</v>
      </c>
      <c r="P453" s="9" t="str">
        <f t="array" ref="P453">LET(
    _xlpm.thresholds, XLOOKUP('2. Результаты'!$D453, Sections!$P$3:$P$23, Sections!$Q$3:$S$23),
    XLOOKUP('2. Результаты'!$O453, _xlpm.thresholds, Sections!$Q$2:$S$2, "Ниже базового", -1)
)</f>
        <v>Средний</v>
      </c>
      <c r="Q453" s="9">
        <v>15.0</v>
      </c>
      <c r="R453" s="9" t="str">
        <f t="array" ref="R453">LET(
    _xlpm.thresholds, XLOOKUP('2. Результаты'!$D453, Sections!$F$3:$F$23, Sections!$G$3:$I$23),
    XLOOKUP('2. Результаты'!$Q453, _xlpm.thresholds, Sections!$G$2:$I$2, "Ниже базового", -1)
)</f>
        <v>Средний</v>
      </c>
      <c r="S453" s="9">
        <v>29.0</v>
      </c>
      <c r="T453" s="9" t="str">
        <f t="array" ref="T453">LET(
    _xlpm.thresholds, XLOOKUP('2. Результаты'!$D453, Sections!$A$3:$A$23, Sections!$B$3:$D$23),
    XLOOKUP('2. Результаты'!$S453, _xlpm.thresholds, Sections!$B$2:$D$2, "Ниже базового", -1)
)</f>
        <v>Средний</v>
      </c>
      <c r="U453" s="9">
        <v>12.0</v>
      </c>
      <c r="V453" s="9" t="str">
        <f t="array" ref="V453">LET(
    _xlpm.thresholds, XLOOKUP('2. Результаты'!$D453, Sections!$A$27:$A$47, Sections!$B$27:$D$47),
    XLOOKUP('2. Результаты'!$U453, _xlpm.thresholds, Sections!$B$26:$D$26, "Ниже базового", -1)
)</f>
        <v>Высокий</v>
      </c>
      <c r="W453" s="9">
        <v>21.0</v>
      </c>
      <c r="X453" s="9" t="str">
        <f t="array" ref="X453">LET(
    _xlpm.thresholds, XLOOKUP('2. Результаты'!$D453, Sections!$K$3:$K$23, Sections!$L$3:$N$23),
    XLOOKUP('2. Результаты'!$W453, _xlpm.thresholds, Sections!$L$2:$N$2, "Ниже базового", -1)
)</f>
        <v>Средний</v>
      </c>
    </row>
    <row r="454" ht="15.75" customHeight="1">
      <c r="A454" s="7">
        <v>5.16008363E8</v>
      </c>
      <c r="B454" s="6" t="s">
        <v>656</v>
      </c>
      <c r="C454" s="6" t="s">
        <v>678</v>
      </c>
      <c r="D454" s="9">
        <v>5.0</v>
      </c>
      <c r="E454" s="9">
        <v>166.0</v>
      </c>
      <c r="F454" s="9">
        <v>208.0</v>
      </c>
      <c r="G454" s="9">
        <v>3.0</v>
      </c>
      <c r="H454" s="9" t="s">
        <v>1465</v>
      </c>
      <c r="I454" s="9">
        <v>26.0</v>
      </c>
      <c r="J454" s="9" t="str">
        <f t="array" ref="J454">LET(
    _xlpm.thresholds, XLOOKUP('2. Результаты'!$D454, Sections!$F$27:$F$47, Sections!$G$27:$I$47),
    XLOOKUP('2. Результаты'!$I454, _xlpm.thresholds, Sections!$G$26:$I$26, "Ниже базового", -1)
)</f>
        <v>Средний</v>
      </c>
      <c r="K454" s="9">
        <v>19.0</v>
      </c>
      <c r="L454" s="9" t="str">
        <f t="array" ref="L454">LET(
    _xlpm.thresholds, XLOOKUP('2. Результаты'!$D454, Sections!$P$27:$P$47, Sections!$Q$27:$S$47),
    XLOOKUP('2. Результаты'!$K454, _xlpm.thresholds, Sections!$Q$26:$S$26, "Ниже базового", -1)
)</f>
        <v>Высокий</v>
      </c>
      <c r="M454" s="9">
        <v>17.0</v>
      </c>
      <c r="N454" s="9" t="str">
        <f t="array" ref="N454">LET(
    _xlpm.thresholds, XLOOKUP('2. Результаты'!$D454, Sections!$K$27:$K$47, Sections!$L$27:$N$47),
    XLOOKUP('2. Результаты'!$M454, _xlpm.thresholds, Sections!$L$26:$N$26, "Ниже базового", -1)
)</f>
        <v>Высокий</v>
      </c>
      <c r="O454" s="9">
        <v>19.0</v>
      </c>
      <c r="P454" s="9" t="str">
        <f t="array" ref="P454">LET(
    _xlpm.thresholds, XLOOKUP('2. Результаты'!$D454, Sections!$P$3:$P$23, Sections!$Q$3:$S$23),
    XLOOKUP('2. Результаты'!$O454, _xlpm.thresholds, Sections!$Q$2:$S$2, "Ниже базового", -1)
)</f>
        <v>Средний</v>
      </c>
      <c r="Q454" s="9">
        <v>17.0</v>
      </c>
      <c r="R454" s="9" t="str">
        <f t="array" ref="R454">LET(
    _xlpm.thresholds, XLOOKUP('2. Результаты'!$D454, Sections!$F$3:$F$23, Sections!$G$3:$I$23),
    XLOOKUP('2. Результаты'!$Q454, _xlpm.thresholds, Sections!$G$2:$I$2, "Ниже базового", -1)
)</f>
        <v>Средний</v>
      </c>
      <c r="S454" s="9">
        <v>33.0</v>
      </c>
      <c r="T454" s="9" t="str">
        <f t="array" ref="T454">LET(
    _xlpm.thresholds, XLOOKUP('2. Результаты'!$D454, Sections!$A$3:$A$23, Sections!$B$3:$D$23),
    XLOOKUP('2. Результаты'!$S454, _xlpm.thresholds, Sections!$B$2:$D$2, "Ниже базового", -1)
)</f>
        <v>Средний</v>
      </c>
      <c r="U454" s="9">
        <v>12.0</v>
      </c>
      <c r="V454" s="9" t="str">
        <f t="array" ref="V454">LET(
    _xlpm.thresholds, XLOOKUP('2. Результаты'!$D454, Sections!$A$27:$A$47, Sections!$B$27:$D$47),
    XLOOKUP('2. Результаты'!$U454, _xlpm.thresholds, Sections!$B$26:$D$26, "Ниже базового", -1)
)</f>
        <v>Высокий</v>
      </c>
      <c r="W454" s="9">
        <v>23.0</v>
      </c>
      <c r="X454" s="9" t="str">
        <f t="array" ref="X454">LET(
    _xlpm.thresholds, XLOOKUP('2. Результаты'!$D454, Sections!$K$3:$K$23, Sections!$L$3:$N$23),
    XLOOKUP('2. Результаты'!$W454, _xlpm.thresholds, Sections!$L$2:$N$2, "Ниже базового", -1)
)</f>
        <v>Средний</v>
      </c>
    </row>
    <row r="455" ht="15.75" customHeight="1">
      <c r="A455" s="7">
        <v>5.16008229E8</v>
      </c>
      <c r="B455" s="6" t="s">
        <v>656</v>
      </c>
      <c r="C455" s="6" t="s">
        <v>679</v>
      </c>
      <c r="D455" s="9">
        <v>1.0</v>
      </c>
      <c r="E455" s="9">
        <v>190.0</v>
      </c>
      <c r="F455" s="9">
        <v>213.0</v>
      </c>
      <c r="G455" s="9">
        <v>4.0</v>
      </c>
      <c r="H455" s="9" t="s">
        <v>1466</v>
      </c>
      <c r="I455" s="9">
        <v>27.0</v>
      </c>
      <c r="J455" s="9" t="str">
        <f t="array" ref="J455">LET(
    _xlpm.thresholds, XLOOKUP('2. Результаты'!$D455, Sections!$F$27:$F$47, Sections!$G$27:$I$47),
    XLOOKUP('2. Результаты'!$I455, _xlpm.thresholds, Sections!$G$26:$I$26, "Ниже базового", -1)
)</f>
        <v>Высокий</v>
      </c>
      <c r="K455" s="9">
        <v>19.0</v>
      </c>
      <c r="L455" s="9" t="str">
        <f t="array" ref="L455">LET(
    _xlpm.thresholds, XLOOKUP('2. Результаты'!$D455, Sections!$P$27:$P$47, Sections!$Q$27:$S$47),
    XLOOKUP('2. Результаты'!$K455, _xlpm.thresholds, Sections!$Q$26:$S$26, "Ниже базового", -1)
)</f>
        <v>Высокий</v>
      </c>
      <c r="M455" s="9">
        <v>18.0</v>
      </c>
      <c r="N455" s="9" t="str">
        <f t="array" ref="N455">LET(
    _xlpm.thresholds, XLOOKUP('2. Результаты'!$D455, Sections!$K$27:$K$47, Sections!$L$27:$N$47),
    XLOOKUP('2. Результаты'!$M455, _xlpm.thresholds, Sections!$L$26:$N$26, "Ниже базового", -1)
)</f>
        <v>Высокий</v>
      </c>
      <c r="O455" s="9">
        <v>20.0</v>
      </c>
      <c r="P455" s="9" t="str">
        <f t="array" ref="P455">LET(
    _xlpm.thresholds, XLOOKUP('2. Результаты'!$D455, Sections!$P$3:$P$23, Sections!$Q$3:$S$23),
    XLOOKUP('2. Результаты'!$O455, _xlpm.thresholds, Sections!$Q$2:$S$2, "Ниже базового", -1)
)</f>
        <v>Высокий</v>
      </c>
      <c r="Q455" s="9">
        <v>22.0</v>
      </c>
      <c r="R455" s="9" t="str">
        <f t="array" ref="R455">LET(
    _xlpm.thresholds, XLOOKUP('2. Результаты'!$D455, Sections!$F$3:$F$23, Sections!$G$3:$I$23),
    XLOOKUP('2. Результаты'!$Q455, _xlpm.thresholds, Sections!$G$2:$I$2, "Ниже базового", -1)
)</f>
        <v>Высокий</v>
      </c>
      <c r="S455" s="9">
        <v>45.0</v>
      </c>
      <c r="T455" s="9" t="str">
        <f t="array" ref="T455">LET(
    _xlpm.thresholds, XLOOKUP('2. Результаты'!$D455, Sections!$A$3:$A$23, Sections!$B$3:$D$23),
    XLOOKUP('2. Результаты'!$S455, _xlpm.thresholds, Sections!$B$2:$D$2, "Ниже базового", -1)
)</f>
        <v>Высокий</v>
      </c>
      <c r="U455" s="9">
        <v>14.0</v>
      </c>
      <c r="V455" s="9" t="str">
        <f t="array" ref="V455">LET(
    _xlpm.thresholds, XLOOKUP('2. Результаты'!$D455, Sections!$A$27:$A$47, Sections!$B$27:$D$47),
    XLOOKUP('2. Результаты'!$U455, _xlpm.thresholds, Sections!$B$26:$D$26, "Ниже базового", -1)
)</f>
        <v>Высокий</v>
      </c>
      <c r="W455" s="9">
        <v>25.0</v>
      </c>
      <c r="X455" s="9" t="str">
        <f t="array" ref="X455">LET(
    _xlpm.thresholds, XLOOKUP('2. Результаты'!$D455, Sections!$K$3:$K$23, Sections!$L$3:$N$23),
    XLOOKUP('2. Результаты'!$W455, _xlpm.thresholds, Sections!$L$2:$N$2, "Ниже базового", -1)
)</f>
        <v>Высокий</v>
      </c>
    </row>
    <row r="456" ht="15.75" customHeight="1">
      <c r="A456" s="7">
        <v>5.17000102E8</v>
      </c>
      <c r="B456" s="6" t="s">
        <v>680</v>
      </c>
      <c r="C456" s="6" t="s">
        <v>681</v>
      </c>
      <c r="D456" s="9">
        <v>1.0</v>
      </c>
      <c r="E456" s="9">
        <v>151.0</v>
      </c>
      <c r="F456" s="9">
        <v>213.0</v>
      </c>
      <c r="G456" s="9">
        <v>3.0</v>
      </c>
      <c r="H456" s="9" t="s">
        <v>1465</v>
      </c>
      <c r="I456" s="9">
        <v>19.0</v>
      </c>
      <c r="J456" s="9" t="str">
        <f t="array" ref="J456">LET(
    _xlpm.thresholds, XLOOKUP('2. Результаты'!$D456, Sections!$F$27:$F$47, Sections!$G$27:$I$47),
    XLOOKUP('2. Результаты'!$I456, _xlpm.thresholds, Sections!$G$26:$I$26, "Ниже базового", -1)
)</f>
        <v>Средний</v>
      </c>
      <c r="K456" s="9">
        <v>13.0</v>
      </c>
      <c r="L456" s="9" t="str">
        <f t="array" ref="L456">LET(
    _xlpm.thresholds, XLOOKUP('2. Результаты'!$D456, Sections!$P$27:$P$47, Sections!$Q$27:$S$47),
    XLOOKUP('2. Результаты'!$K456, _xlpm.thresholds, Sections!$Q$26:$S$26, "Ниже базового", -1)
)</f>
        <v>Средний</v>
      </c>
      <c r="M456" s="9">
        <v>12.0</v>
      </c>
      <c r="N456" s="9" t="str">
        <f t="array" ref="N456">LET(
    _xlpm.thresholds, XLOOKUP('2. Результаты'!$D456, Sections!$K$27:$K$47, Sections!$L$27:$N$47),
    XLOOKUP('2. Результаты'!$M456, _xlpm.thresholds, Sections!$L$26:$N$26, "Ниже базового", -1)
)</f>
        <v>Базовый</v>
      </c>
      <c r="O456" s="9">
        <v>17.0</v>
      </c>
      <c r="P456" s="9" t="str">
        <f t="array" ref="P456">LET(
    _xlpm.thresholds, XLOOKUP('2. Результаты'!$D456, Sections!$P$3:$P$23, Sections!$Q$3:$S$23),
    XLOOKUP('2. Результаты'!$O456, _xlpm.thresholds, Sections!$Q$2:$S$2, "Ниже базового", -1)
)</f>
        <v>Средний</v>
      </c>
      <c r="Q456" s="9">
        <v>19.0</v>
      </c>
      <c r="R456" s="9" t="str">
        <f t="array" ref="R456">LET(
    _xlpm.thresholds, XLOOKUP('2. Результаты'!$D456, Sections!$F$3:$F$23, Sections!$G$3:$I$23),
    XLOOKUP('2. Результаты'!$Q456, _xlpm.thresholds, Sections!$G$2:$I$2, "Ниже базового", -1)
)</f>
        <v>Средний</v>
      </c>
      <c r="S456" s="9">
        <v>36.0</v>
      </c>
      <c r="T456" s="9" t="str">
        <f t="array" ref="T456">LET(
    _xlpm.thresholds, XLOOKUP('2. Результаты'!$D456, Sections!$A$3:$A$23, Sections!$B$3:$D$23),
    XLOOKUP('2. Результаты'!$S456, _xlpm.thresholds, Sections!$B$2:$D$2, "Ниже базового", -1)
)</f>
        <v>Средний</v>
      </c>
      <c r="U456" s="9">
        <v>10.0</v>
      </c>
      <c r="V456" s="9" t="str">
        <f t="array" ref="V456">LET(
    _xlpm.thresholds, XLOOKUP('2. Результаты'!$D456, Sections!$A$27:$A$47, Sections!$B$27:$D$47),
    XLOOKUP('2. Результаты'!$U456, _xlpm.thresholds, Sections!$B$26:$D$26, "Ниже базового", -1)
)</f>
        <v>Средний</v>
      </c>
      <c r="W456" s="9">
        <v>25.0</v>
      </c>
      <c r="X456" s="9" t="str">
        <f t="array" ref="X456">LET(
    _xlpm.thresholds, XLOOKUP('2. Результаты'!$D456, Sections!$K$3:$K$23, Sections!$L$3:$N$23),
    XLOOKUP('2. Результаты'!$W456, _xlpm.thresholds, Sections!$L$2:$N$2, "Ниже базового", -1)
)</f>
        <v>Высокий</v>
      </c>
    </row>
    <row r="457" ht="15.75" customHeight="1">
      <c r="A457" s="7">
        <v>5.47005813E8</v>
      </c>
      <c r="B457" s="6" t="s">
        <v>680</v>
      </c>
      <c r="C457" s="6" t="s">
        <v>682</v>
      </c>
      <c r="D457" s="9">
        <v>1.0</v>
      </c>
      <c r="E457" s="9">
        <v>146.0</v>
      </c>
      <c r="F457" s="9">
        <v>213.0</v>
      </c>
      <c r="G457" s="9">
        <v>3.0</v>
      </c>
      <c r="H457" s="9" t="s">
        <v>1465</v>
      </c>
      <c r="I457" s="9">
        <v>17.0</v>
      </c>
      <c r="J457" s="9" t="str">
        <f t="array" ref="J457">LET(
    _xlpm.thresholds, XLOOKUP('2. Результаты'!$D457, Sections!$F$27:$F$47, Sections!$G$27:$I$47),
    XLOOKUP('2. Результаты'!$I457, _xlpm.thresholds, Sections!$G$26:$I$26, "Ниже базового", -1)
)</f>
        <v>Средний</v>
      </c>
      <c r="K457" s="9">
        <v>18.0</v>
      </c>
      <c r="L457" s="9" t="str">
        <f t="array" ref="L457">LET(
    _xlpm.thresholds, XLOOKUP('2. Результаты'!$D457, Sections!$P$27:$P$47, Sections!$Q$27:$S$47),
    XLOOKUP('2. Результаты'!$K457, _xlpm.thresholds, Sections!$Q$26:$S$26, "Ниже базового", -1)
)</f>
        <v>Высокий</v>
      </c>
      <c r="M457" s="9">
        <v>15.0</v>
      </c>
      <c r="N457" s="9" t="str">
        <f t="array" ref="N457">LET(
    _xlpm.thresholds, XLOOKUP('2. Результаты'!$D457, Sections!$K$27:$K$47, Sections!$L$27:$N$47),
    XLOOKUP('2. Результаты'!$M457, _xlpm.thresholds, Sections!$L$26:$N$26, "Ниже базового", -1)
)</f>
        <v>Средний</v>
      </c>
      <c r="O457" s="9">
        <v>18.0</v>
      </c>
      <c r="P457" s="9" t="str">
        <f t="array" ref="P457">LET(
    _xlpm.thresholds, XLOOKUP('2. Результаты'!$D457, Sections!$P$3:$P$23, Sections!$Q$3:$S$23),
    XLOOKUP('2. Результаты'!$O457, _xlpm.thresholds, Sections!$Q$2:$S$2, "Ниже базового", -1)
)</f>
        <v>Средний</v>
      </c>
      <c r="Q457" s="9">
        <v>14.0</v>
      </c>
      <c r="R457" s="9" t="str">
        <f t="array" ref="R457">LET(
    _xlpm.thresholds, XLOOKUP('2. Результаты'!$D457, Sections!$F$3:$F$23, Sections!$G$3:$I$23),
    XLOOKUP('2. Результаты'!$Q457, _xlpm.thresholds, Sections!$G$2:$I$2, "Ниже базового", -1)
)</f>
        <v>Средний</v>
      </c>
      <c r="S457" s="9">
        <v>30.0</v>
      </c>
      <c r="T457" s="9" t="str">
        <f t="array" ref="T457">LET(
    _xlpm.thresholds, XLOOKUP('2. Результаты'!$D457, Sections!$A$3:$A$23, Sections!$B$3:$D$23),
    XLOOKUP('2. Результаты'!$S457, _xlpm.thresholds, Sections!$B$2:$D$2, "Ниже базового", -1)
)</f>
        <v>Средний</v>
      </c>
      <c r="U457" s="9">
        <v>10.0</v>
      </c>
      <c r="V457" s="9" t="str">
        <f t="array" ref="V457">LET(
    _xlpm.thresholds, XLOOKUP('2. Результаты'!$D457, Sections!$A$27:$A$47, Sections!$B$27:$D$47),
    XLOOKUP('2. Результаты'!$U457, _xlpm.thresholds, Sections!$B$26:$D$26, "Ниже базового", -1)
)</f>
        <v>Средний</v>
      </c>
      <c r="W457" s="9">
        <v>24.0</v>
      </c>
      <c r="X457" s="9" t="str">
        <f t="array" ref="X457">LET(
    _xlpm.thresholds, XLOOKUP('2. Результаты'!$D457, Sections!$K$3:$K$23, Sections!$L$3:$N$23),
    XLOOKUP('2. Результаты'!$W457, _xlpm.thresholds, Sections!$L$2:$N$2, "Ниже базового", -1)
)</f>
        <v>Средний</v>
      </c>
    </row>
    <row r="458" ht="15.75" customHeight="1">
      <c r="A458" s="7">
        <v>5.17008616E8</v>
      </c>
      <c r="B458" s="6" t="s">
        <v>680</v>
      </c>
      <c r="C458" s="6" t="s">
        <v>683</v>
      </c>
      <c r="D458" s="9">
        <v>1.0</v>
      </c>
      <c r="E458" s="9">
        <v>117.0</v>
      </c>
      <c r="F458" s="9">
        <v>213.0</v>
      </c>
      <c r="G458" s="9">
        <v>1.0</v>
      </c>
      <c r="H458" s="9" t="s">
        <v>1468</v>
      </c>
      <c r="I458" s="9">
        <v>24.0</v>
      </c>
      <c r="J458" s="9" t="str">
        <f t="array" ref="J458">LET(
    _xlpm.thresholds, XLOOKUP('2. Результаты'!$D458, Sections!$F$27:$F$47, Sections!$G$27:$I$47),
    XLOOKUP('2. Результаты'!$I458, _xlpm.thresholds, Sections!$G$26:$I$26, "Ниже базового", -1)
)</f>
        <v>Средний</v>
      </c>
      <c r="K458" s="9">
        <v>18.0</v>
      </c>
      <c r="L458" s="9" t="str">
        <f t="array" ref="L458">LET(
    _xlpm.thresholds, XLOOKUP('2. Результаты'!$D458, Sections!$P$27:$P$47, Sections!$Q$27:$S$47),
    XLOOKUP('2. Результаты'!$K458, _xlpm.thresholds, Sections!$Q$26:$S$26, "Ниже базового", -1)
)</f>
        <v>Высокий</v>
      </c>
      <c r="M458" s="9">
        <v>14.0</v>
      </c>
      <c r="N458" s="9" t="str">
        <f t="array" ref="N458">LET(
    _xlpm.thresholds, XLOOKUP('2. Результаты'!$D458, Sections!$K$27:$K$47, Sections!$L$27:$N$47),
    XLOOKUP('2. Результаты'!$M458, _xlpm.thresholds, Sections!$L$26:$N$26, "Ниже базового", -1)
)</f>
        <v>Средний</v>
      </c>
      <c r="O458" s="9">
        <v>17.0</v>
      </c>
      <c r="P458" s="9" t="str">
        <f t="array" ref="P458">LET(
    _xlpm.thresholds, XLOOKUP('2. Результаты'!$D458, Sections!$P$3:$P$23, Sections!$Q$3:$S$23),
    XLOOKUP('2. Результаты'!$O458, _xlpm.thresholds, Sections!$Q$2:$S$2, "Ниже базового", -1)
)</f>
        <v>Средний</v>
      </c>
      <c r="Q458" s="9">
        <v>18.0</v>
      </c>
      <c r="R458" s="9" t="str">
        <f t="array" ref="R458">LET(
    _xlpm.thresholds, XLOOKUP('2. Результаты'!$D458, Sections!$F$3:$F$23, Sections!$G$3:$I$23),
    XLOOKUP('2. Результаты'!$Q458, _xlpm.thresholds, Sections!$G$2:$I$2, "Ниже базового", -1)
)</f>
        <v>Средний</v>
      </c>
      <c r="S458" s="9">
        <v>0.0</v>
      </c>
      <c r="T458" s="9" t="str">
        <f t="array" ref="T458">LET(
    _xlpm.thresholds, XLOOKUP('2. Результаты'!$D458, Sections!$A$3:$A$23, Sections!$B$3:$D$23),
    XLOOKUP('2. Результаты'!$S458, _xlpm.thresholds, Sections!$B$2:$D$2, "Ниже базового", -1)
)</f>
        <v>Ниже базового</v>
      </c>
      <c r="U458" s="9">
        <v>11.0</v>
      </c>
      <c r="V458" s="9" t="str">
        <f t="array" ref="V458">LET(
    _xlpm.thresholds, XLOOKUP('2. Результаты'!$D458, Sections!$A$27:$A$47, Sections!$B$27:$D$47),
    XLOOKUP('2. Результаты'!$U458, _xlpm.thresholds, Sections!$B$26:$D$26, "Ниже базового", -1)
)</f>
        <v>Средний</v>
      </c>
      <c r="W458" s="9">
        <v>15.0</v>
      </c>
      <c r="X458" s="9" t="str">
        <f t="array" ref="X458">LET(
    _xlpm.thresholds, XLOOKUP('2. Результаты'!$D458, Sections!$K$3:$K$23, Sections!$L$3:$N$23),
    XLOOKUP('2. Результаты'!$W458, _xlpm.thresholds, Sections!$L$2:$N$2, "Ниже базового", -1)
)</f>
        <v>Базовый</v>
      </c>
    </row>
    <row r="459" ht="15.75" customHeight="1">
      <c r="A459" s="7">
        <v>5.17015797E8</v>
      </c>
      <c r="B459" s="6" t="s">
        <v>680</v>
      </c>
      <c r="C459" s="6" t="s">
        <v>684</v>
      </c>
      <c r="D459" s="9">
        <v>1.0</v>
      </c>
      <c r="E459" s="9">
        <v>96.0</v>
      </c>
      <c r="F459" s="9">
        <v>213.0</v>
      </c>
      <c r="G459" s="9">
        <v>2.0</v>
      </c>
      <c r="H459" s="9" t="s">
        <v>1467</v>
      </c>
      <c r="I459" s="9">
        <v>11.0</v>
      </c>
      <c r="J459" s="9" t="str">
        <f t="array" ref="J459">LET(
    _xlpm.thresholds, XLOOKUP('2. Результаты'!$D459, Sections!$F$27:$F$47, Sections!$G$27:$I$47),
    XLOOKUP('2. Результаты'!$I459, _xlpm.thresholds, Sections!$G$26:$I$26, "Ниже базового", -1)
)</f>
        <v>Базовый</v>
      </c>
      <c r="K459" s="9">
        <v>11.0</v>
      </c>
      <c r="L459" s="9" t="str">
        <f t="array" ref="L459">LET(
    _xlpm.thresholds, XLOOKUP('2. Результаты'!$D459, Sections!$P$27:$P$47, Sections!$Q$27:$S$47),
    XLOOKUP('2. Результаты'!$K459, _xlpm.thresholds, Sections!$Q$26:$S$26, "Ниже базового", -1)
)</f>
        <v>Базовый</v>
      </c>
      <c r="M459" s="9">
        <v>11.0</v>
      </c>
      <c r="N459" s="9" t="str">
        <f t="array" ref="N459">LET(
    _xlpm.thresholds, XLOOKUP('2. Результаты'!$D459, Sections!$K$27:$K$47, Sections!$L$27:$N$47),
    XLOOKUP('2. Результаты'!$M459, _xlpm.thresholds, Sections!$L$26:$N$26, "Ниже базового", -1)
)</f>
        <v>Базовый</v>
      </c>
      <c r="O459" s="9">
        <v>13.0</v>
      </c>
      <c r="P459" s="9" t="str">
        <f t="array" ref="P459">LET(
    _xlpm.thresholds, XLOOKUP('2. Результаты'!$D459, Sections!$P$3:$P$23, Sections!$Q$3:$S$23),
    XLOOKUP('2. Результаты'!$O459, _xlpm.thresholds, Sections!$Q$2:$S$2, "Ниже базового", -1)
)</f>
        <v>Базовый</v>
      </c>
      <c r="Q459" s="9">
        <v>11.0</v>
      </c>
      <c r="R459" s="9" t="str">
        <f t="array" ref="R459">LET(
    _xlpm.thresholds, XLOOKUP('2. Результаты'!$D459, Sections!$F$3:$F$23, Sections!$G$3:$I$23),
    XLOOKUP('2. Результаты'!$Q459, _xlpm.thresholds, Sections!$G$2:$I$2, "Ниже базового", -1)
)</f>
        <v>Базовый</v>
      </c>
      <c r="S459" s="9">
        <v>18.0</v>
      </c>
      <c r="T459" s="9" t="str">
        <f t="array" ref="T459">LET(
    _xlpm.thresholds, XLOOKUP('2. Результаты'!$D459, Sections!$A$3:$A$23, Sections!$B$3:$D$23),
    XLOOKUP('2. Результаты'!$S459, _xlpm.thresholds, Sections!$B$2:$D$2, "Ниже базового", -1)
)</f>
        <v>Базовый</v>
      </c>
      <c r="U459" s="9">
        <v>8.0</v>
      </c>
      <c r="V459" s="9" t="str">
        <f t="array" ref="V459">LET(
    _xlpm.thresholds, XLOOKUP('2. Результаты'!$D459, Sections!$A$27:$A$47, Sections!$B$27:$D$47),
    XLOOKUP('2. Результаты'!$U459, _xlpm.thresholds, Sections!$B$26:$D$26, "Ниже базового", -1)
)</f>
        <v>Средний</v>
      </c>
      <c r="W459" s="9">
        <v>13.0</v>
      </c>
      <c r="X459" s="9" t="str">
        <f t="array" ref="X459">LET(
    _xlpm.thresholds, XLOOKUP('2. Результаты'!$D459, Sections!$K$3:$K$23, Sections!$L$3:$N$23),
    XLOOKUP('2. Результаты'!$W459, _xlpm.thresholds, Sections!$L$2:$N$2, "Ниже базового", -1)
)</f>
        <v>Базовый</v>
      </c>
    </row>
    <row r="460" ht="15.75" customHeight="1">
      <c r="A460" s="7">
        <v>5.17000127E8</v>
      </c>
      <c r="B460" s="6" t="s">
        <v>680</v>
      </c>
      <c r="C460" s="6" t="s">
        <v>685</v>
      </c>
      <c r="D460" s="9">
        <v>1.0</v>
      </c>
      <c r="E460" s="9">
        <v>135.0</v>
      </c>
      <c r="F460" s="9">
        <v>213.0</v>
      </c>
      <c r="G460" s="9">
        <v>2.0</v>
      </c>
      <c r="H460" s="9" t="s">
        <v>1467</v>
      </c>
      <c r="I460" s="9">
        <v>15.0</v>
      </c>
      <c r="J460" s="9" t="str">
        <f t="array" ref="J460">LET(
    _xlpm.thresholds, XLOOKUP('2. Результаты'!$D460, Sections!$F$27:$F$47, Sections!$G$27:$I$47),
    XLOOKUP('2. Результаты'!$I460, _xlpm.thresholds, Sections!$G$26:$I$26, "Ниже базового", -1)
)</f>
        <v>Базовый</v>
      </c>
      <c r="K460" s="9">
        <v>14.0</v>
      </c>
      <c r="L460" s="9" t="str">
        <f t="array" ref="L460">LET(
    _xlpm.thresholds, XLOOKUP('2. Результаты'!$D460, Sections!$P$27:$P$47, Sections!$Q$27:$S$47),
    XLOOKUP('2. Результаты'!$K460, _xlpm.thresholds, Sections!$Q$26:$S$26, "Ниже базового", -1)
)</f>
        <v>Средний</v>
      </c>
      <c r="M460" s="9">
        <v>14.0</v>
      </c>
      <c r="N460" s="9" t="str">
        <f t="array" ref="N460">LET(
    _xlpm.thresholds, XLOOKUP('2. Результаты'!$D460, Sections!$K$27:$K$47, Sections!$L$27:$N$47),
    XLOOKUP('2. Результаты'!$M460, _xlpm.thresholds, Sections!$L$26:$N$26, "Ниже базового", -1)
)</f>
        <v>Средний</v>
      </c>
      <c r="O460" s="9">
        <v>17.0</v>
      </c>
      <c r="P460" s="9" t="str">
        <f t="array" ref="P460">LET(
    _xlpm.thresholds, XLOOKUP('2. Результаты'!$D460, Sections!$P$3:$P$23, Sections!$Q$3:$S$23),
    XLOOKUP('2. Результаты'!$O460, _xlpm.thresholds, Sections!$Q$2:$S$2, "Ниже базового", -1)
)</f>
        <v>Средний</v>
      </c>
      <c r="Q460" s="9">
        <v>14.0</v>
      </c>
      <c r="R460" s="9" t="str">
        <f t="array" ref="R460">LET(
    _xlpm.thresholds, XLOOKUP('2. Результаты'!$D460, Sections!$F$3:$F$23, Sections!$G$3:$I$23),
    XLOOKUP('2. Результаты'!$Q460, _xlpm.thresholds, Sections!$G$2:$I$2, "Ниже базового", -1)
)</f>
        <v>Средний</v>
      </c>
      <c r="S460" s="9">
        <v>32.0</v>
      </c>
      <c r="T460" s="9" t="str">
        <f t="array" ref="T460">LET(
    _xlpm.thresholds, XLOOKUP('2. Результаты'!$D460, Sections!$A$3:$A$23, Sections!$B$3:$D$23),
    XLOOKUP('2. Результаты'!$S460, _xlpm.thresholds, Sections!$B$2:$D$2, "Ниже базового", -1)
)</f>
        <v>Средний</v>
      </c>
      <c r="U460" s="9">
        <v>10.0</v>
      </c>
      <c r="V460" s="9" t="str">
        <f t="array" ref="V460">LET(
    _xlpm.thresholds, XLOOKUP('2. Результаты'!$D460, Sections!$A$27:$A$47, Sections!$B$27:$D$47),
    XLOOKUP('2. Результаты'!$U460, _xlpm.thresholds, Sections!$B$26:$D$26, "Ниже базового", -1)
)</f>
        <v>Средний</v>
      </c>
      <c r="W460" s="9">
        <v>19.0</v>
      </c>
      <c r="X460" s="9" t="str">
        <f t="array" ref="X460">LET(
    _xlpm.thresholds, XLOOKUP('2. Результаты'!$D460, Sections!$K$3:$K$23, Sections!$L$3:$N$23),
    XLOOKUP('2. Результаты'!$W460, _xlpm.thresholds, Sections!$L$2:$N$2, "Ниже базового", -1)
)</f>
        <v>Средний</v>
      </c>
    </row>
    <row r="461" ht="15.75" customHeight="1">
      <c r="A461" s="7">
        <v>5.17000092E8</v>
      </c>
      <c r="B461" s="6" t="s">
        <v>680</v>
      </c>
      <c r="C461" s="6" t="s">
        <v>686</v>
      </c>
      <c r="D461" s="9">
        <v>5.0</v>
      </c>
      <c r="E461" s="9">
        <v>143.0</v>
      </c>
      <c r="F461" s="9">
        <v>208.0</v>
      </c>
      <c r="G461" s="9">
        <v>3.0</v>
      </c>
      <c r="H461" s="9" t="s">
        <v>1465</v>
      </c>
      <c r="I461" s="9">
        <v>18.0</v>
      </c>
      <c r="J461" s="9" t="str">
        <f t="array" ref="J461">LET(
    _xlpm.thresholds, XLOOKUP('2. Результаты'!$D461, Sections!$F$27:$F$47, Sections!$G$27:$I$47),
    XLOOKUP('2. Результаты'!$I461, _xlpm.thresholds, Sections!$G$26:$I$26, "Ниже базового", -1)
)</f>
        <v>Средний</v>
      </c>
      <c r="K461" s="9">
        <v>15.0</v>
      </c>
      <c r="L461" s="9" t="str">
        <f t="array" ref="L461">LET(
    _xlpm.thresholds, XLOOKUP('2. Результаты'!$D461, Sections!$P$27:$P$47, Sections!$Q$27:$S$47),
    XLOOKUP('2. Результаты'!$K461, _xlpm.thresholds, Sections!$Q$26:$S$26, "Ниже базового", -1)
)</f>
        <v>Средний</v>
      </c>
      <c r="M461" s="9">
        <v>16.0</v>
      </c>
      <c r="N461" s="9" t="str">
        <f t="array" ref="N461">LET(
    _xlpm.thresholds, XLOOKUP('2. Результаты'!$D461, Sections!$K$27:$K$47, Sections!$L$27:$N$47),
    XLOOKUP('2. Результаты'!$M461, _xlpm.thresholds, Sections!$L$26:$N$26, "Ниже базового", -1)
)</f>
        <v>Средний</v>
      </c>
      <c r="O461" s="9">
        <v>18.0</v>
      </c>
      <c r="P461" s="9" t="str">
        <f t="array" ref="P461">LET(
    _xlpm.thresholds, XLOOKUP('2. Результаты'!$D461, Sections!$P$3:$P$23, Sections!$Q$3:$S$23),
    XLOOKUP('2. Результаты'!$O461, _xlpm.thresholds, Sections!$Q$2:$S$2, "Ниже базового", -1)
)</f>
        <v>Средний</v>
      </c>
      <c r="Q461" s="9">
        <v>16.0</v>
      </c>
      <c r="R461" s="9" t="str">
        <f t="array" ref="R461">LET(
    _xlpm.thresholds, XLOOKUP('2. Результаты'!$D461, Sections!$F$3:$F$23, Sections!$G$3:$I$23),
    XLOOKUP('2. Результаты'!$Q461, _xlpm.thresholds, Sections!$G$2:$I$2, "Ниже базового", -1)
)</f>
        <v>Средний</v>
      </c>
      <c r="S461" s="9">
        <v>28.0</v>
      </c>
      <c r="T461" s="9" t="str">
        <f t="array" ref="T461">LET(
    _xlpm.thresholds, XLOOKUP('2. Результаты'!$D461, Sections!$A$3:$A$23, Sections!$B$3:$D$23),
    XLOOKUP('2. Результаты'!$S461, _xlpm.thresholds, Sections!$B$2:$D$2, "Ниже базового", -1)
)</f>
        <v>Средний</v>
      </c>
      <c r="U461" s="9">
        <v>11.0</v>
      </c>
      <c r="V461" s="9" t="str">
        <f t="array" ref="V461">LET(
    _xlpm.thresholds, XLOOKUP('2. Результаты'!$D461, Sections!$A$27:$A$47, Sections!$B$27:$D$47),
    XLOOKUP('2. Результаты'!$U461, _xlpm.thresholds, Sections!$B$26:$D$26, "Ниже базового", -1)
)</f>
        <v>Средний</v>
      </c>
      <c r="W461" s="9">
        <v>21.0</v>
      </c>
      <c r="X461" s="9" t="str">
        <f t="array" ref="X461">LET(
    _xlpm.thresholds, XLOOKUP('2. Результаты'!$D461, Sections!$K$3:$K$23, Sections!$L$3:$N$23),
    XLOOKUP('2. Результаты'!$W461, _xlpm.thresholds, Sections!$L$2:$N$2, "Ниже базового", -1)
)</f>
        <v>Средний</v>
      </c>
    </row>
    <row r="462" ht="15.75" customHeight="1">
      <c r="A462" s="7">
        <v>5.47005958E8</v>
      </c>
      <c r="B462" s="6" t="s">
        <v>680</v>
      </c>
      <c r="C462" s="6" t="s">
        <v>687</v>
      </c>
      <c r="D462" s="9">
        <v>1.0</v>
      </c>
      <c r="E462" s="9">
        <v>139.0</v>
      </c>
      <c r="F462" s="9">
        <v>213.0</v>
      </c>
      <c r="G462" s="9">
        <v>3.0</v>
      </c>
      <c r="H462" s="9" t="s">
        <v>1465</v>
      </c>
      <c r="I462" s="9">
        <v>21.0</v>
      </c>
      <c r="J462" s="9" t="str">
        <f t="array" ref="J462">LET(
    _xlpm.thresholds, XLOOKUP('2. Результаты'!$D462, Sections!$F$27:$F$47, Sections!$G$27:$I$47),
    XLOOKUP('2. Результаты'!$I462, _xlpm.thresholds, Sections!$G$26:$I$26, "Ниже базового", -1)
)</f>
        <v>Средний</v>
      </c>
      <c r="K462" s="9">
        <v>14.0</v>
      </c>
      <c r="L462" s="9" t="str">
        <f t="array" ref="L462">LET(
    _xlpm.thresholds, XLOOKUP('2. Результаты'!$D462, Sections!$P$27:$P$47, Sections!$Q$27:$S$47),
    XLOOKUP('2. Результаты'!$K462, _xlpm.thresholds, Sections!$Q$26:$S$26, "Ниже базового", -1)
)</f>
        <v>Средний</v>
      </c>
      <c r="M462" s="9">
        <v>11.0</v>
      </c>
      <c r="N462" s="9" t="str">
        <f t="array" ref="N462">LET(
    _xlpm.thresholds, XLOOKUP('2. Результаты'!$D462, Sections!$K$27:$K$47, Sections!$L$27:$N$47),
    XLOOKUP('2. Результаты'!$M462, _xlpm.thresholds, Sections!$L$26:$N$26, "Ниже базового", -1)
)</f>
        <v>Базовый</v>
      </c>
      <c r="O462" s="9">
        <v>18.0</v>
      </c>
      <c r="P462" s="9" t="str">
        <f t="array" ref="P462">LET(
    _xlpm.thresholds, XLOOKUP('2. Результаты'!$D462, Sections!$P$3:$P$23, Sections!$Q$3:$S$23),
    XLOOKUP('2. Результаты'!$O462, _xlpm.thresholds, Sections!$Q$2:$S$2, "Ниже базового", -1)
)</f>
        <v>Средний</v>
      </c>
      <c r="Q462" s="9">
        <v>15.0</v>
      </c>
      <c r="R462" s="9" t="str">
        <f t="array" ref="R462">LET(
    _xlpm.thresholds, XLOOKUP('2. Результаты'!$D462, Sections!$F$3:$F$23, Sections!$G$3:$I$23),
    XLOOKUP('2. Результаты'!$Q462, _xlpm.thresholds, Sections!$G$2:$I$2, "Ниже базового", -1)
)</f>
        <v>Средний</v>
      </c>
      <c r="S462" s="9">
        <v>28.0</v>
      </c>
      <c r="T462" s="9" t="str">
        <f t="array" ref="T462">LET(
    _xlpm.thresholds, XLOOKUP('2. Результаты'!$D462, Sections!$A$3:$A$23, Sections!$B$3:$D$23),
    XLOOKUP('2. Результаты'!$S462, _xlpm.thresholds, Sections!$B$2:$D$2, "Ниже базового", -1)
)</f>
        <v>Базовый</v>
      </c>
      <c r="U462" s="9">
        <v>10.0</v>
      </c>
      <c r="V462" s="9" t="str">
        <f t="array" ref="V462">LET(
    _xlpm.thresholds, XLOOKUP('2. Результаты'!$D462, Sections!$A$27:$A$47, Sections!$B$27:$D$47),
    XLOOKUP('2. Результаты'!$U462, _xlpm.thresholds, Sections!$B$26:$D$26, "Ниже базового", -1)
)</f>
        <v>Средний</v>
      </c>
      <c r="W462" s="9">
        <v>22.0</v>
      </c>
      <c r="X462" s="9" t="str">
        <f t="array" ref="X462">LET(
    _xlpm.thresholds, XLOOKUP('2. Результаты'!$D462, Sections!$K$3:$K$23, Sections!$L$3:$N$23),
    XLOOKUP('2. Результаты'!$W462, _xlpm.thresholds, Sections!$L$2:$N$2, "Ниже базового", -1)
)</f>
        <v>Средний</v>
      </c>
    </row>
    <row r="463" ht="15.75" customHeight="1">
      <c r="A463" s="7">
        <v>5.47006278E8</v>
      </c>
      <c r="B463" s="6" t="s">
        <v>680</v>
      </c>
      <c r="C463" s="6" t="s">
        <v>688</v>
      </c>
      <c r="D463" s="9">
        <v>1.0</v>
      </c>
      <c r="E463" s="9">
        <v>126.0</v>
      </c>
      <c r="F463" s="9">
        <v>213.0</v>
      </c>
      <c r="G463" s="9">
        <v>2.0</v>
      </c>
      <c r="H463" s="9" t="s">
        <v>1467</v>
      </c>
      <c r="I463" s="9">
        <v>18.0</v>
      </c>
      <c r="J463" s="9" t="str">
        <f t="array" ref="J463">LET(
    _xlpm.thresholds, XLOOKUP('2. Результаты'!$D463, Sections!$F$27:$F$47, Sections!$G$27:$I$47),
    XLOOKUP('2. Результаты'!$I463, _xlpm.thresholds, Sections!$G$26:$I$26, "Ниже базового", -1)
)</f>
        <v>Средний</v>
      </c>
      <c r="K463" s="9">
        <v>10.0</v>
      </c>
      <c r="L463" s="9" t="str">
        <f t="array" ref="L463">LET(
    _xlpm.thresholds, XLOOKUP('2. Результаты'!$D463, Sections!$P$27:$P$47, Sections!$Q$27:$S$47),
    XLOOKUP('2. Результаты'!$K463, _xlpm.thresholds, Sections!$Q$26:$S$26, "Ниже базового", -1)
)</f>
        <v>Базовый</v>
      </c>
      <c r="M463" s="9">
        <v>10.0</v>
      </c>
      <c r="N463" s="9" t="str">
        <f t="array" ref="N463">LET(
    _xlpm.thresholds, XLOOKUP('2. Результаты'!$D463, Sections!$K$27:$K$47, Sections!$L$27:$N$47),
    XLOOKUP('2. Результаты'!$M463, _xlpm.thresholds, Sections!$L$26:$N$26, "Ниже базового", -1)
)</f>
        <v>Базовый</v>
      </c>
      <c r="O463" s="9">
        <v>17.0</v>
      </c>
      <c r="P463" s="9" t="str">
        <f t="array" ref="P463">LET(
    _xlpm.thresholds, XLOOKUP('2. Результаты'!$D463, Sections!$P$3:$P$23, Sections!$Q$3:$S$23),
    XLOOKUP('2. Результаты'!$O463, _xlpm.thresholds, Sections!$Q$2:$S$2, "Ниже базового", -1)
)</f>
        <v>Средний</v>
      </c>
      <c r="Q463" s="9">
        <v>16.0</v>
      </c>
      <c r="R463" s="9" t="str">
        <f t="array" ref="R463">LET(
    _xlpm.thresholds, XLOOKUP('2. Результаты'!$D463, Sections!$F$3:$F$23, Sections!$G$3:$I$23),
    XLOOKUP('2. Результаты'!$Q463, _xlpm.thresholds, Sections!$G$2:$I$2, "Ниже базового", -1)
)</f>
        <v>Средний</v>
      </c>
      <c r="S463" s="9">
        <v>27.0</v>
      </c>
      <c r="T463" s="9" t="str">
        <f t="array" ref="T463">LET(
    _xlpm.thresholds, XLOOKUP('2. Результаты'!$D463, Sections!$A$3:$A$23, Sections!$B$3:$D$23),
    XLOOKUP('2. Результаты'!$S463, _xlpm.thresholds, Sections!$B$2:$D$2, "Ниже базового", -1)
)</f>
        <v>Базовый</v>
      </c>
      <c r="U463" s="9">
        <v>8.0</v>
      </c>
      <c r="V463" s="9" t="str">
        <f t="array" ref="V463">LET(
    _xlpm.thresholds, XLOOKUP('2. Результаты'!$D463, Sections!$A$27:$A$47, Sections!$B$27:$D$47),
    XLOOKUP('2. Результаты'!$U463, _xlpm.thresholds, Sections!$B$26:$D$26, "Ниже базового", -1)
)</f>
        <v>Средний</v>
      </c>
      <c r="W463" s="9">
        <v>20.0</v>
      </c>
      <c r="X463" s="9" t="str">
        <f t="array" ref="X463">LET(
    _xlpm.thresholds, XLOOKUP('2. Результаты'!$D463, Sections!$K$3:$K$23, Sections!$L$3:$N$23),
    XLOOKUP('2. Результаты'!$W463, _xlpm.thresholds, Sections!$L$2:$N$2, "Ниже базового", -1)
)</f>
        <v>Средний</v>
      </c>
    </row>
    <row r="464" ht="15.75" customHeight="1">
      <c r="A464" s="7">
        <v>5.47006119E8</v>
      </c>
      <c r="B464" s="6" t="s">
        <v>680</v>
      </c>
      <c r="C464" s="6" t="s">
        <v>689</v>
      </c>
      <c r="D464" s="9">
        <v>1.0</v>
      </c>
      <c r="E464" s="9">
        <v>127.0</v>
      </c>
      <c r="F464" s="9">
        <v>213.0</v>
      </c>
      <c r="G464" s="9">
        <v>3.0</v>
      </c>
      <c r="H464" s="9" t="s">
        <v>1465</v>
      </c>
      <c r="I464" s="9">
        <v>16.0</v>
      </c>
      <c r="J464" s="9" t="str">
        <f t="array" ref="J464">LET(
    _xlpm.thresholds, XLOOKUP('2. Результаты'!$D464, Sections!$F$27:$F$47, Sections!$G$27:$I$47),
    XLOOKUP('2. Результаты'!$I464, _xlpm.thresholds, Sections!$G$26:$I$26, "Ниже базового", -1)
)</f>
        <v>Базовый</v>
      </c>
      <c r="K464" s="9">
        <v>13.0</v>
      </c>
      <c r="L464" s="9" t="str">
        <f t="array" ref="L464">LET(
    _xlpm.thresholds, XLOOKUP('2. Результаты'!$D464, Sections!$P$27:$P$47, Sections!$Q$27:$S$47),
    XLOOKUP('2. Результаты'!$K464, _xlpm.thresholds, Sections!$Q$26:$S$26, "Ниже базового", -1)
)</f>
        <v>Средний</v>
      </c>
      <c r="M464" s="9">
        <v>14.0</v>
      </c>
      <c r="N464" s="9" t="str">
        <f t="array" ref="N464">LET(
    _xlpm.thresholds, XLOOKUP('2. Результаты'!$D464, Sections!$K$27:$K$47, Sections!$L$27:$N$47),
    XLOOKUP('2. Результаты'!$M464, _xlpm.thresholds, Sections!$L$26:$N$26, "Ниже базового", -1)
)</f>
        <v>Средний</v>
      </c>
      <c r="O464" s="9">
        <v>18.0</v>
      </c>
      <c r="P464" s="9" t="str">
        <f t="array" ref="P464">LET(
    _xlpm.thresholds, XLOOKUP('2. Результаты'!$D464, Sections!$P$3:$P$23, Sections!$Q$3:$S$23),
    XLOOKUP('2. Результаты'!$O464, _xlpm.thresholds, Sections!$Q$2:$S$2, "Ниже базового", -1)
)</f>
        <v>Средний</v>
      </c>
      <c r="Q464" s="9">
        <v>15.0</v>
      </c>
      <c r="R464" s="9" t="str">
        <f t="array" ref="R464">LET(
    _xlpm.thresholds, XLOOKUP('2. Результаты'!$D464, Sections!$F$3:$F$23, Sections!$G$3:$I$23),
    XLOOKUP('2. Результаты'!$Q464, _xlpm.thresholds, Sections!$G$2:$I$2, "Ниже базового", -1)
)</f>
        <v>Средний</v>
      </c>
      <c r="S464" s="9">
        <v>27.0</v>
      </c>
      <c r="T464" s="9" t="str">
        <f t="array" ref="T464">LET(
    _xlpm.thresholds, XLOOKUP('2. Результаты'!$D464, Sections!$A$3:$A$23, Sections!$B$3:$D$23),
    XLOOKUP('2. Результаты'!$S464, _xlpm.thresholds, Sections!$B$2:$D$2, "Ниже базового", -1)
)</f>
        <v>Базовый</v>
      </c>
      <c r="U464" s="9">
        <v>9.0</v>
      </c>
      <c r="V464" s="9" t="str">
        <f t="array" ref="V464">LET(
    _xlpm.thresholds, XLOOKUP('2. Результаты'!$D464, Sections!$A$27:$A$47, Sections!$B$27:$D$47),
    XLOOKUP('2. Результаты'!$U464, _xlpm.thresholds, Sections!$B$26:$D$26, "Ниже базового", -1)
)</f>
        <v>Средний</v>
      </c>
      <c r="W464" s="9">
        <v>15.0</v>
      </c>
      <c r="X464" s="9" t="str">
        <f t="array" ref="X464">LET(
    _xlpm.thresholds, XLOOKUP('2. Результаты'!$D464, Sections!$K$3:$K$23, Sections!$L$3:$N$23),
    XLOOKUP('2. Результаты'!$W464, _xlpm.thresholds, Sections!$L$2:$N$2, "Ниже базового", -1)
)</f>
        <v>Базовый</v>
      </c>
    </row>
    <row r="465" ht="15.75" customHeight="1">
      <c r="A465" s="7">
        <v>5.17011993E8</v>
      </c>
      <c r="B465" s="6" t="s">
        <v>680</v>
      </c>
      <c r="C465" s="6" t="s">
        <v>690</v>
      </c>
      <c r="D465" s="9">
        <v>5.0</v>
      </c>
      <c r="E465" s="9">
        <v>137.0</v>
      </c>
      <c r="F465" s="9">
        <v>208.0</v>
      </c>
      <c r="G465" s="9">
        <v>3.0</v>
      </c>
      <c r="H465" s="9" t="s">
        <v>1465</v>
      </c>
      <c r="I465" s="9">
        <v>25.0</v>
      </c>
      <c r="J465" s="9" t="str">
        <f t="array" ref="J465">LET(
    _xlpm.thresholds, XLOOKUP('2. Результаты'!$D465, Sections!$F$27:$F$47, Sections!$G$27:$I$47),
    XLOOKUP('2. Результаты'!$I465, _xlpm.thresholds, Sections!$G$26:$I$26, "Ниже базового", -1)
)</f>
        <v>Средний</v>
      </c>
      <c r="K465" s="9">
        <v>13.0</v>
      </c>
      <c r="L465" s="9" t="str">
        <f t="array" ref="L465">LET(
    _xlpm.thresholds, XLOOKUP('2. Результаты'!$D465, Sections!$P$27:$P$47, Sections!$Q$27:$S$47),
    XLOOKUP('2. Результаты'!$K465, _xlpm.thresholds, Sections!$Q$26:$S$26, "Ниже базового", -1)
)</f>
        <v>Средний</v>
      </c>
      <c r="M465" s="9">
        <v>12.0</v>
      </c>
      <c r="N465" s="9" t="str">
        <f t="array" ref="N465">LET(
    _xlpm.thresholds, XLOOKUP('2. Результаты'!$D465, Sections!$K$27:$K$47, Sections!$L$27:$N$47),
    XLOOKUP('2. Результаты'!$M465, _xlpm.thresholds, Sections!$L$26:$N$26, "Ниже базового", -1)
)</f>
        <v>Базовый</v>
      </c>
      <c r="O465" s="9">
        <v>18.0</v>
      </c>
      <c r="P465" s="9" t="str">
        <f t="array" ref="P465">LET(
    _xlpm.thresholds, XLOOKUP('2. Результаты'!$D465, Sections!$P$3:$P$23, Sections!$Q$3:$S$23),
    XLOOKUP('2. Результаты'!$O465, _xlpm.thresholds, Sections!$Q$2:$S$2, "Ниже базового", -1)
)</f>
        <v>Средний</v>
      </c>
      <c r="Q465" s="9">
        <v>12.0</v>
      </c>
      <c r="R465" s="9" t="str">
        <f t="array" ref="R465">LET(
    _xlpm.thresholds, XLOOKUP('2. Результаты'!$D465, Sections!$F$3:$F$23, Sections!$G$3:$I$23),
    XLOOKUP('2. Результаты'!$Q465, _xlpm.thresholds, Sections!$G$2:$I$2, "Ниже базового", -1)
)</f>
        <v>Базовый</v>
      </c>
      <c r="S465" s="9">
        <v>27.0</v>
      </c>
      <c r="T465" s="9" t="str">
        <f t="array" ref="T465">LET(
    _xlpm.thresholds, XLOOKUP('2. Результаты'!$D465, Sections!$A$3:$A$23, Sections!$B$3:$D$23),
    XLOOKUP('2. Результаты'!$S465, _xlpm.thresholds, Sections!$B$2:$D$2, "Ниже базового", -1)
)</f>
        <v>Средний</v>
      </c>
      <c r="U465" s="9">
        <v>9.0</v>
      </c>
      <c r="V465" s="9" t="str">
        <f t="array" ref="V465">LET(
    _xlpm.thresholds, XLOOKUP('2. Результаты'!$D465, Sections!$A$27:$A$47, Sections!$B$27:$D$47),
    XLOOKUP('2. Результаты'!$U465, _xlpm.thresholds, Sections!$B$26:$D$26, "Ниже базового", -1)
)</f>
        <v>Средний</v>
      </c>
      <c r="W465" s="9">
        <v>21.0</v>
      </c>
      <c r="X465" s="9" t="str">
        <f t="array" ref="X465">LET(
    _xlpm.thresholds, XLOOKUP('2. Результаты'!$D465, Sections!$K$3:$K$23, Sections!$L$3:$N$23),
    XLOOKUP('2. Результаты'!$W465, _xlpm.thresholds, Sections!$L$2:$N$2, "Ниже базового", -1)
)</f>
        <v>Средний</v>
      </c>
    </row>
    <row r="466" ht="15.75" customHeight="1">
      <c r="A466" s="7">
        <v>5.1701193E8</v>
      </c>
      <c r="B466" s="6" t="s">
        <v>680</v>
      </c>
      <c r="C466" s="6" t="s">
        <v>691</v>
      </c>
      <c r="D466" s="9">
        <v>1.0</v>
      </c>
      <c r="E466" s="9">
        <v>134.0</v>
      </c>
      <c r="F466" s="9">
        <v>213.0</v>
      </c>
      <c r="G466" s="9">
        <v>3.0</v>
      </c>
      <c r="H466" s="9" t="s">
        <v>1465</v>
      </c>
      <c r="I466" s="9">
        <v>18.0</v>
      </c>
      <c r="J466" s="9" t="str">
        <f t="array" ref="J466">LET(
    _xlpm.thresholds, XLOOKUP('2. Результаты'!$D466, Sections!$F$27:$F$47, Sections!$G$27:$I$47),
    XLOOKUP('2. Результаты'!$I466, _xlpm.thresholds, Sections!$G$26:$I$26, "Ниже базового", -1)
)</f>
        <v>Средний</v>
      </c>
      <c r="K466" s="9">
        <v>14.0</v>
      </c>
      <c r="L466" s="9" t="str">
        <f t="array" ref="L466">LET(
    _xlpm.thresholds, XLOOKUP('2. Результаты'!$D466, Sections!$P$27:$P$47, Sections!$Q$27:$S$47),
    XLOOKUP('2. Результаты'!$K466, _xlpm.thresholds, Sections!$Q$26:$S$26, "Ниже базового", -1)
)</f>
        <v>Средний</v>
      </c>
      <c r="M466" s="9">
        <v>13.0</v>
      </c>
      <c r="N466" s="9" t="str">
        <f t="array" ref="N466">LET(
    _xlpm.thresholds, XLOOKUP('2. Результаты'!$D466, Sections!$K$27:$K$47, Sections!$L$27:$N$47),
    XLOOKUP('2. Результаты'!$M466, _xlpm.thresholds, Sections!$L$26:$N$26, "Ниже базового", -1)
)</f>
        <v>Базовый</v>
      </c>
      <c r="O466" s="9">
        <v>16.0</v>
      </c>
      <c r="P466" s="9" t="str">
        <f t="array" ref="P466">LET(
    _xlpm.thresholds, XLOOKUP('2. Результаты'!$D466, Sections!$P$3:$P$23, Sections!$Q$3:$S$23),
    XLOOKUP('2. Результаты'!$O466, _xlpm.thresholds, Sections!$Q$2:$S$2, "Ниже базового", -1)
)</f>
        <v>Средний</v>
      </c>
      <c r="Q466" s="9">
        <v>17.0</v>
      </c>
      <c r="R466" s="9" t="str">
        <f t="array" ref="R466">LET(
    _xlpm.thresholds, XLOOKUP('2. Результаты'!$D466, Sections!$F$3:$F$23, Sections!$G$3:$I$23),
    XLOOKUP('2. Результаты'!$Q466, _xlpm.thresholds, Sections!$G$2:$I$2, "Ниже базового", -1)
)</f>
        <v>Средний</v>
      </c>
      <c r="S466" s="9">
        <v>29.0</v>
      </c>
      <c r="T466" s="9" t="str">
        <f t="array" ref="T466">LET(
    _xlpm.thresholds, XLOOKUP('2. Результаты'!$D466, Sections!$A$3:$A$23, Sections!$B$3:$D$23),
    XLOOKUP('2. Результаты'!$S466, _xlpm.thresholds, Sections!$B$2:$D$2, "Ниже базового", -1)
)</f>
        <v>Средний</v>
      </c>
      <c r="U466" s="9">
        <v>9.0</v>
      </c>
      <c r="V466" s="9" t="str">
        <f t="array" ref="V466">LET(
    _xlpm.thresholds, XLOOKUP('2. Результаты'!$D466, Sections!$A$27:$A$47, Sections!$B$27:$D$47),
    XLOOKUP('2. Результаты'!$U466, _xlpm.thresholds, Sections!$B$26:$D$26, "Ниже базового", -1)
)</f>
        <v>Средний</v>
      </c>
      <c r="W466" s="9">
        <v>18.0</v>
      </c>
      <c r="X466" s="9" t="str">
        <f t="array" ref="X466">LET(
    _xlpm.thresholds, XLOOKUP('2. Результаты'!$D466, Sections!$K$3:$K$23, Sections!$L$3:$N$23),
    XLOOKUP('2. Результаты'!$W466, _xlpm.thresholds, Sections!$L$2:$N$2, "Ниже базового", -1)
)</f>
        <v>Средний</v>
      </c>
    </row>
    <row r="467" ht="15.75" customHeight="1">
      <c r="A467" s="7">
        <v>5.4700626E8</v>
      </c>
      <c r="B467" s="6" t="s">
        <v>680</v>
      </c>
      <c r="C467" s="6" t="s">
        <v>692</v>
      </c>
      <c r="D467" s="9">
        <v>1.0</v>
      </c>
      <c r="E467" s="9">
        <v>151.0</v>
      </c>
      <c r="F467" s="9">
        <v>213.0</v>
      </c>
      <c r="G467" s="9">
        <v>3.0</v>
      </c>
      <c r="H467" s="9" t="s">
        <v>1465</v>
      </c>
      <c r="I467" s="9">
        <v>26.0</v>
      </c>
      <c r="J467" s="9" t="str">
        <f t="array" ref="J467">LET(
    _xlpm.thresholds, XLOOKUP('2. Результаты'!$D467, Sections!$F$27:$F$47, Sections!$G$27:$I$47),
    XLOOKUP('2. Результаты'!$I467, _xlpm.thresholds, Sections!$G$26:$I$26, "Ниже базового", -1)
)</f>
        <v>Средний</v>
      </c>
      <c r="K467" s="9">
        <v>14.0</v>
      </c>
      <c r="L467" s="9" t="str">
        <f t="array" ref="L467">LET(
    _xlpm.thresholds, XLOOKUP('2. Результаты'!$D467, Sections!$P$27:$P$47, Sections!$Q$27:$S$47),
    XLOOKUP('2. Результаты'!$K467, _xlpm.thresholds, Sections!$Q$26:$S$26, "Ниже базового", -1)
)</f>
        <v>Средний</v>
      </c>
      <c r="M467" s="9">
        <v>12.0</v>
      </c>
      <c r="N467" s="9" t="str">
        <f t="array" ref="N467">LET(
    _xlpm.thresholds, XLOOKUP('2. Результаты'!$D467, Sections!$K$27:$K$47, Sections!$L$27:$N$47),
    XLOOKUP('2. Результаты'!$M467, _xlpm.thresholds, Sections!$L$26:$N$26, "Ниже базового", -1)
)</f>
        <v>Базовый</v>
      </c>
      <c r="O467" s="9">
        <v>16.0</v>
      </c>
      <c r="P467" s="9" t="str">
        <f t="array" ref="P467">LET(
    _xlpm.thresholds, XLOOKUP('2. Результаты'!$D467, Sections!$P$3:$P$23, Sections!$Q$3:$S$23),
    XLOOKUP('2. Результаты'!$O467, _xlpm.thresholds, Sections!$Q$2:$S$2, "Ниже базового", -1)
)</f>
        <v>Средний</v>
      </c>
      <c r="Q467" s="9">
        <v>20.0</v>
      </c>
      <c r="R467" s="9" t="str">
        <f t="array" ref="R467">LET(
    _xlpm.thresholds, XLOOKUP('2. Результаты'!$D467, Sections!$F$3:$F$23, Sections!$G$3:$I$23),
    XLOOKUP('2. Результаты'!$Q467, _xlpm.thresholds, Sections!$G$2:$I$2, "Ниже базового", -1)
)</f>
        <v>Средний</v>
      </c>
      <c r="S467" s="9">
        <v>30.0</v>
      </c>
      <c r="T467" s="9" t="str">
        <f t="array" ref="T467">LET(
    _xlpm.thresholds, XLOOKUP('2. Результаты'!$D467, Sections!$A$3:$A$23, Sections!$B$3:$D$23),
    XLOOKUP('2. Результаты'!$S467, _xlpm.thresholds, Sections!$B$2:$D$2, "Ниже базового", -1)
)</f>
        <v>Средний</v>
      </c>
      <c r="U467" s="9">
        <v>11.0</v>
      </c>
      <c r="V467" s="9" t="str">
        <f t="array" ref="V467">LET(
    _xlpm.thresholds, XLOOKUP('2. Результаты'!$D467, Sections!$A$27:$A$47, Sections!$B$27:$D$47),
    XLOOKUP('2. Результаты'!$U467, _xlpm.thresholds, Sections!$B$26:$D$26, "Ниже базового", -1)
)</f>
        <v>Средний</v>
      </c>
      <c r="W467" s="9">
        <v>22.0</v>
      </c>
      <c r="X467" s="9" t="str">
        <f t="array" ref="X467">LET(
    _xlpm.thresholds, XLOOKUP('2. Результаты'!$D467, Sections!$K$3:$K$23, Sections!$L$3:$N$23),
    XLOOKUP('2. Результаты'!$W467, _xlpm.thresholds, Sections!$L$2:$N$2, "Ниже базового", -1)
)</f>
        <v>Средний</v>
      </c>
    </row>
    <row r="468" ht="15.75" customHeight="1">
      <c r="A468" s="7">
        <v>5.17011979E8</v>
      </c>
      <c r="B468" s="6" t="s">
        <v>680</v>
      </c>
      <c r="C468" s="6" t="s">
        <v>693</v>
      </c>
      <c r="D468" s="9">
        <v>1.0</v>
      </c>
      <c r="E468" s="9">
        <v>141.0</v>
      </c>
      <c r="F468" s="9">
        <v>213.0</v>
      </c>
      <c r="G468" s="9">
        <v>3.0</v>
      </c>
      <c r="H468" s="9" t="s">
        <v>1465</v>
      </c>
      <c r="I468" s="9">
        <v>18.0</v>
      </c>
      <c r="J468" s="9" t="str">
        <f t="array" ref="J468">LET(
    _xlpm.thresholds, XLOOKUP('2. Результаты'!$D468, Sections!$F$27:$F$47, Sections!$G$27:$I$47),
    XLOOKUP('2. Результаты'!$I468, _xlpm.thresholds, Sections!$G$26:$I$26, "Ниже базового", -1)
)</f>
        <v>Средний</v>
      </c>
      <c r="K468" s="9">
        <v>13.0</v>
      </c>
      <c r="L468" s="9" t="str">
        <f t="array" ref="L468">LET(
    _xlpm.thresholds, XLOOKUP('2. Результаты'!$D468, Sections!$P$27:$P$47, Sections!$Q$27:$S$47),
    XLOOKUP('2. Результаты'!$K468, _xlpm.thresholds, Sections!$Q$26:$S$26, "Ниже базового", -1)
)</f>
        <v>Средний</v>
      </c>
      <c r="M468" s="9">
        <v>16.0</v>
      </c>
      <c r="N468" s="9" t="str">
        <f t="array" ref="N468">LET(
    _xlpm.thresholds, XLOOKUP('2. Результаты'!$D468, Sections!$K$27:$K$47, Sections!$L$27:$N$47),
    XLOOKUP('2. Результаты'!$M468, _xlpm.thresholds, Sections!$L$26:$N$26, "Ниже базового", -1)
)</f>
        <v>Средний</v>
      </c>
      <c r="O468" s="9">
        <v>17.0</v>
      </c>
      <c r="P468" s="9" t="str">
        <f t="array" ref="P468">LET(
    _xlpm.thresholds, XLOOKUP('2. Результаты'!$D468, Sections!$P$3:$P$23, Sections!$Q$3:$S$23),
    XLOOKUP('2. Результаты'!$O468, _xlpm.thresholds, Sections!$Q$2:$S$2, "Ниже базового", -1)
)</f>
        <v>Средний</v>
      </c>
      <c r="Q468" s="9">
        <v>16.0</v>
      </c>
      <c r="R468" s="9" t="str">
        <f t="array" ref="R468">LET(
    _xlpm.thresholds, XLOOKUP('2. Результаты'!$D468, Sections!$F$3:$F$23, Sections!$G$3:$I$23),
    XLOOKUP('2. Результаты'!$Q468, _xlpm.thresholds, Sections!$G$2:$I$2, "Ниже базового", -1)
)</f>
        <v>Средний</v>
      </c>
      <c r="S468" s="9">
        <v>32.0</v>
      </c>
      <c r="T468" s="9" t="str">
        <f t="array" ref="T468">LET(
    _xlpm.thresholds, XLOOKUP('2. Результаты'!$D468, Sections!$A$3:$A$23, Sections!$B$3:$D$23),
    XLOOKUP('2. Результаты'!$S468, _xlpm.thresholds, Sections!$B$2:$D$2, "Ниже базового", -1)
)</f>
        <v>Средний</v>
      </c>
      <c r="U468" s="9">
        <v>10.0</v>
      </c>
      <c r="V468" s="9" t="str">
        <f t="array" ref="V468">LET(
    _xlpm.thresholds, XLOOKUP('2. Результаты'!$D468, Sections!$A$27:$A$47, Sections!$B$27:$D$47),
    XLOOKUP('2. Результаты'!$U468, _xlpm.thresholds, Sections!$B$26:$D$26, "Ниже базового", -1)
)</f>
        <v>Средний</v>
      </c>
      <c r="W468" s="9">
        <v>19.0</v>
      </c>
      <c r="X468" s="9" t="str">
        <f t="array" ref="X468">LET(
    _xlpm.thresholds, XLOOKUP('2. Результаты'!$D468, Sections!$K$3:$K$23, Sections!$L$3:$N$23),
    XLOOKUP('2. Результаты'!$W468, _xlpm.thresholds, Sections!$L$2:$N$2, "Ниже базового", -1)
)</f>
        <v>Средний</v>
      </c>
    </row>
    <row r="469" ht="15.75" customHeight="1">
      <c r="A469" s="7">
        <v>5.47005845E8</v>
      </c>
      <c r="B469" s="6" t="s">
        <v>680</v>
      </c>
      <c r="C469" s="6" t="s">
        <v>694</v>
      </c>
      <c r="D469" s="9">
        <v>1.0</v>
      </c>
      <c r="E469" s="9">
        <v>171.0</v>
      </c>
      <c r="F469" s="9">
        <v>213.0</v>
      </c>
      <c r="G469" s="9">
        <v>3.0</v>
      </c>
      <c r="H469" s="9" t="s">
        <v>1465</v>
      </c>
      <c r="I469" s="9">
        <v>27.0</v>
      </c>
      <c r="J469" s="9" t="str">
        <f t="array" ref="J469">LET(
    _xlpm.thresholds, XLOOKUP('2. Результаты'!$D469, Sections!$F$27:$F$47, Sections!$G$27:$I$47),
    XLOOKUP('2. Результаты'!$I469, _xlpm.thresholds, Sections!$G$26:$I$26, "Ниже базового", -1)
)</f>
        <v>Высокий</v>
      </c>
      <c r="K469" s="9">
        <v>15.0</v>
      </c>
      <c r="L469" s="9" t="str">
        <f t="array" ref="L469">LET(
    _xlpm.thresholds, XLOOKUP('2. Результаты'!$D469, Sections!$P$27:$P$47, Sections!$Q$27:$S$47),
    XLOOKUP('2. Результаты'!$K469, _xlpm.thresholds, Sections!$Q$26:$S$26, "Ниже базового", -1)
)</f>
        <v>Средний</v>
      </c>
      <c r="M469" s="9">
        <v>15.0</v>
      </c>
      <c r="N469" s="9" t="str">
        <f t="array" ref="N469">LET(
    _xlpm.thresholds, XLOOKUP('2. Результаты'!$D469, Sections!$K$27:$K$47, Sections!$L$27:$N$47),
    XLOOKUP('2. Результаты'!$M469, _xlpm.thresholds, Sections!$L$26:$N$26, "Ниже базового", -1)
)</f>
        <v>Средний</v>
      </c>
      <c r="O469" s="9">
        <v>21.0</v>
      </c>
      <c r="P469" s="9" t="str">
        <f t="array" ref="P469">LET(
    _xlpm.thresholds, XLOOKUP('2. Результаты'!$D469, Sections!$P$3:$P$23, Sections!$Q$3:$S$23),
    XLOOKUP('2. Результаты'!$O469, _xlpm.thresholds, Sections!$Q$2:$S$2, "Ниже базового", -1)
)</f>
        <v>Высокий</v>
      </c>
      <c r="Q469" s="9">
        <v>20.0</v>
      </c>
      <c r="R469" s="9" t="str">
        <f t="array" ref="R469">LET(
    _xlpm.thresholds, XLOOKUP('2. Результаты'!$D469, Sections!$F$3:$F$23, Sections!$G$3:$I$23),
    XLOOKUP('2. Результаты'!$Q469, _xlpm.thresholds, Sections!$G$2:$I$2, "Ниже базового", -1)
)</f>
        <v>Средний</v>
      </c>
      <c r="S469" s="9">
        <v>39.0</v>
      </c>
      <c r="T469" s="9" t="str">
        <f t="array" ref="T469">LET(
    _xlpm.thresholds, XLOOKUP('2. Результаты'!$D469, Sections!$A$3:$A$23, Sections!$B$3:$D$23),
    XLOOKUP('2. Результаты'!$S469, _xlpm.thresholds, Sections!$B$2:$D$2, "Ниже базового", -1)
)</f>
        <v>Средний</v>
      </c>
      <c r="U469" s="9">
        <v>11.0</v>
      </c>
      <c r="V469" s="9" t="str">
        <f t="array" ref="V469">LET(
    _xlpm.thresholds, XLOOKUP('2. Результаты'!$D469, Sections!$A$27:$A$47, Sections!$B$27:$D$47),
    XLOOKUP('2. Результаты'!$U469, _xlpm.thresholds, Sections!$B$26:$D$26, "Ниже базового", -1)
)</f>
        <v>Средний</v>
      </c>
      <c r="W469" s="9">
        <v>23.0</v>
      </c>
      <c r="X469" s="9" t="str">
        <f t="array" ref="X469">LET(
    _xlpm.thresholds, XLOOKUP('2. Результаты'!$D469, Sections!$K$3:$K$23, Sections!$L$3:$N$23),
    XLOOKUP('2. Результаты'!$W469, _xlpm.thresholds, Sections!$L$2:$N$2, "Ниже базового", -1)
)</f>
        <v>Средний</v>
      </c>
    </row>
    <row r="470" ht="15.75" customHeight="1">
      <c r="A470" s="7">
        <v>5.17000208E8</v>
      </c>
      <c r="B470" s="6" t="s">
        <v>680</v>
      </c>
      <c r="C470" s="6" t="s">
        <v>695</v>
      </c>
      <c r="D470" s="9">
        <v>5.0</v>
      </c>
      <c r="E470" s="9">
        <v>142.0</v>
      </c>
      <c r="F470" s="9">
        <v>208.0</v>
      </c>
      <c r="G470" s="9">
        <v>3.0</v>
      </c>
      <c r="H470" s="9" t="s">
        <v>1465</v>
      </c>
      <c r="I470" s="9">
        <v>19.0</v>
      </c>
      <c r="J470" s="9" t="str">
        <f t="array" ref="J470">LET(
    _xlpm.thresholds, XLOOKUP('2. Результаты'!$D470, Sections!$F$27:$F$47, Sections!$G$27:$I$47),
    XLOOKUP('2. Результаты'!$I470, _xlpm.thresholds, Sections!$G$26:$I$26, "Ниже базового", -1)
)</f>
        <v>Средний</v>
      </c>
      <c r="K470" s="9">
        <v>19.0</v>
      </c>
      <c r="L470" s="9" t="str">
        <f t="array" ref="L470">LET(
    _xlpm.thresholds, XLOOKUP('2. Результаты'!$D470, Sections!$P$27:$P$47, Sections!$Q$27:$S$47),
    XLOOKUP('2. Результаты'!$K470, _xlpm.thresholds, Sections!$Q$26:$S$26, "Ниже базового", -1)
)</f>
        <v>Высокий</v>
      </c>
      <c r="M470" s="9">
        <v>16.0</v>
      </c>
      <c r="N470" s="9" t="str">
        <f t="array" ref="N470">LET(
    _xlpm.thresholds, XLOOKUP('2. Результаты'!$D470, Sections!$K$27:$K$47, Sections!$L$27:$N$47),
    XLOOKUP('2. Результаты'!$M470, _xlpm.thresholds, Sections!$L$26:$N$26, "Ниже базового", -1)
)</f>
        <v>Средний</v>
      </c>
      <c r="O470" s="9">
        <v>16.0</v>
      </c>
      <c r="P470" s="9" t="str">
        <f t="array" ref="P470">LET(
    _xlpm.thresholds, XLOOKUP('2. Результаты'!$D470, Sections!$P$3:$P$23, Sections!$Q$3:$S$23),
    XLOOKUP('2. Результаты'!$O470, _xlpm.thresholds, Sections!$Q$2:$S$2, "Ниже базового", -1)
)</f>
        <v>Средний</v>
      </c>
      <c r="Q470" s="9">
        <v>16.0</v>
      </c>
      <c r="R470" s="9" t="str">
        <f t="array" ref="R470">LET(
    _xlpm.thresholds, XLOOKUP('2. Результаты'!$D470, Sections!$F$3:$F$23, Sections!$G$3:$I$23),
    XLOOKUP('2. Результаты'!$Q470, _xlpm.thresholds, Sections!$G$2:$I$2, "Ниже базового", -1)
)</f>
        <v>Средний</v>
      </c>
      <c r="S470" s="9">
        <v>27.0</v>
      </c>
      <c r="T470" s="9" t="str">
        <f t="array" ref="T470">LET(
    _xlpm.thresholds, XLOOKUP('2. Результаты'!$D470, Sections!$A$3:$A$23, Sections!$B$3:$D$23),
    XLOOKUP('2. Результаты'!$S470, _xlpm.thresholds, Sections!$B$2:$D$2, "Ниже базового", -1)
)</f>
        <v>Средний</v>
      </c>
      <c r="U470" s="9">
        <v>8.0</v>
      </c>
      <c r="V470" s="9" t="str">
        <f t="array" ref="V470">LET(
    _xlpm.thresholds, XLOOKUP('2. Результаты'!$D470, Sections!$A$27:$A$47, Sections!$B$27:$D$47),
    XLOOKUP('2. Результаты'!$U470, _xlpm.thresholds, Sections!$B$26:$D$26, "Ниже базового", -1)
)</f>
        <v>Средний</v>
      </c>
      <c r="W470" s="9">
        <v>21.0</v>
      </c>
      <c r="X470" s="9" t="str">
        <f t="array" ref="X470">LET(
    _xlpm.thresholds, XLOOKUP('2. Результаты'!$D470, Sections!$K$3:$K$23, Sections!$L$3:$N$23),
    XLOOKUP('2. Результаты'!$W470, _xlpm.thresholds, Sections!$L$2:$N$2, "Ниже базового", -1)
)</f>
        <v>Средний</v>
      </c>
    </row>
    <row r="471" ht="15.75" customHeight="1">
      <c r="A471" s="7">
        <v>5.47005901E8</v>
      </c>
      <c r="B471" s="6" t="s">
        <v>680</v>
      </c>
      <c r="C471" s="6" t="s">
        <v>696</v>
      </c>
      <c r="D471" s="9">
        <v>5.0</v>
      </c>
      <c r="E471" s="9">
        <v>123.0</v>
      </c>
      <c r="F471" s="9">
        <v>208.0</v>
      </c>
      <c r="G471" s="9">
        <v>2.0</v>
      </c>
      <c r="H471" s="9" t="s">
        <v>1467</v>
      </c>
      <c r="I471" s="9">
        <v>15.0</v>
      </c>
      <c r="J471" s="9" t="str">
        <f t="array" ref="J471">LET(
    _xlpm.thresholds, XLOOKUP('2. Результаты'!$D471, Sections!$F$27:$F$47, Sections!$G$27:$I$47),
    XLOOKUP('2. Результаты'!$I471, _xlpm.thresholds, Sections!$G$26:$I$26, "Ниже базового", -1)
)</f>
        <v>Базовый</v>
      </c>
      <c r="K471" s="9">
        <v>11.0</v>
      </c>
      <c r="L471" s="9" t="str">
        <f t="array" ref="L471">LET(
    _xlpm.thresholds, XLOOKUP('2. Результаты'!$D471, Sections!$P$27:$P$47, Sections!$Q$27:$S$47),
    XLOOKUP('2. Результаты'!$K471, _xlpm.thresholds, Sections!$Q$26:$S$26, "Ниже базового", -1)
)</f>
        <v>Базовый</v>
      </c>
      <c r="M471" s="9">
        <v>14.0</v>
      </c>
      <c r="N471" s="9" t="str">
        <f t="array" ref="N471">LET(
    _xlpm.thresholds, XLOOKUP('2. Результаты'!$D471, Sections!$K$27:$K$47, Sections!$L$27:$N$47),
    XLOOKUP('2. Результаты'!$M471, _xlpm.thresholds, Sections!$L$26:$N$26, "Ниже базового", -1)
)</f>
        <v>Средний</v>
      </c>
      <c r="O471" s="9">
        <v>18.0</v>
      </c>
      <c r="P471" s="9" t="str">
        <f t="array" ref="P471">LET(
    _xlpm.thresholds, XLOOKUP('2. Результаты'!$D471, Sections!$P$3:$P$23, Sections!$Q$3:$S$23),
    XLOOKUP('2. Результаты'!$O471, _xlpm.thresholds, Sections!$Q$2:$S$2, "Ниже базового", -1)
)</f>
        <v>Средний</v>
      </c>
      <c r="Q471" s="9">
        <v>15.0</v>
      </c>
      <c r="R471" s="9" t="str">
        <f t="array" ref="R471">LET(
    _xlpm.thresholds, XLOOKUP('2. Результаты'!$D471, Sections!$F$3:$F$23, Sections!$G$3:$I$23),
    XLOOKUP('2. Результаты'!$Q471, _xlpm.thresholds, Sections!$G$2:$I$2, "Ниже базового", -1)
)</f>
        <v>Средний</v>
      </c>
      <c r="S471" s="9">
        <v>24.0</v>
      </c>
      <c r="T471" s="9" t="str">
        <f t="array" ref="T471">LET(
    _xlpm.thresholds, XLOOKUP('2. Результаты'!$D471, Sections!$A$3:$A$23, Sections!$B$3:$D$23),
    XLOOKUP('2. Результаты'!$S471, _xlpm.thresholds, Sections!$B$2:$D$2, "Ниже базового", -1)
)</f>
        <v>Базовый</v>
      </c>
      <c r="U471" s="9">
        <v>9.0</v>
      </c>
      <c r="V471" s="9" t="str">
        <f t="array" ref="V471">LET(
    _xlpm.thresholds, XLOOKUP('2. Результаты'!$D471, Sections!$A$27:$A$47, Sections!$B$27:$D$47),
    XLOOKUP('2. Результаты'!$U471, _xlpm.thresholds, Sections!$B$26:$D$26, "Ниже базового", -1)
)</f>
        <v>Средний</v>
      </c>
      <c r="W471" s="9">
        <v>17.0</v>
      </c>
      <c r="X471" s="9" t="str">
        <f t="array" ref="X471">LET(
    _xlpm.thresholds, XLOOKUP('2. Результаты'!$D471, Sections!$K$3:$K$23, Sections!$L$3:$N$23),
    XLOOKUP('2. Результаты'!$W471, _xlpm.thresholds, Sections!$L$2:$N$2, "Ниже базового", -1)
)</f>
        <v>Средний</v>
      </c>
    </row>
    <row r="472" ht="15.75" customHeight="1">
      <c r="A472" s="7">
        <v>5.17004763E8</v>
      </c>
      <c r="B472" s="6" t="s">
        <v>680</v>
      </c>
      <c r="C472" s="6" t="s">
        <v>697</v>
      </c>
      <c r="D472" s="9">
        <v>1.0</v>
      </c>
      <c r="E472" s="9">
        <v>163.0</v>
      </c>
      <c r="F472" s="9">
        <v>213.0</v>
      </c>
      <c r="G472" s="9">
        <v>3.0</v>
      </c>
      <c r="H472" s="9" t="s">
        <v>1465</v>
      </c>
      <c r="I472" s="9">
        <v>24.0</v>
      </c>
      <c r="J472" s="9" t="str">
        <f t="array" ref="J472">LET(
    _xlpm.thresholds, XLOOKUP('2. Результаты'!$D472, Sections!$F$27:$F$47, Sections!$G$27:$I$47),
    XLOOKUP('2. Результаты'!$I472, _xlpm.thresholds, Sections!$G$26:$I$26, "Ниже базового", -1)
)</f>
        <v>Средний</v>
      </c>
      <c r="K472" s="9">
        <v>17.0</v>
      </c>
      <c r="L472" s="9" t="str">
        <f t="array" ref="L472">LET(
    _xlpm.thresholds, XLOOKUP('2. Результаты'!$D472, Sections!$P$27:$P$47, Sections!$Q$27:$S$47),
    XLOOKUP('2. Результаты'!$K472, _xlpm.thresholds, Sections!$Q$26:$S$26, "Ниже базового", -1)
)</f>
        <v>Высокий</v>
      </c>
      <c r="M472" s="9">
        <v>16.0</v>
      </c>
      <c r="N472" s="9" t="str">
        <f t="array" ref="N472">LET(
    _xlpm.thresholds, XLOOKUP('2. Результаты'!$D472, Sections!$K$27:$K$47, Sections!$L$27:$N$47),
    XLOOKUP('2. Результаты'!$M472, _xlpm.thresholds, Sections!$L$26:$N$26, "Ниже базового", -1)
)</f>
        <v>Средний</v>
      </c>
      <c r="O472" s="9">
        <v>17.0</v>
      </c>
      <c r="P472" s="9" t="str">
        <f t="array" ref="P472">LET(
    _xlpm.thresholds, XLOOKUP('2. Результаты'!$D472, Sections!$P$3:$P$23, Sections!$Q$3:$S$23),
    XLOOKUP('2. Результаты'!$O472, _xlpm.thresholds, Sections!$Q$2:$S$2, "Ниже базового", -1)
)</f>
        <v>Средний</v>
      </c>
      <c r="Q472" s="9">
        <v>17.0</v>
      </c>
      <c r="R472" s="9" t="str">
        <f t="array" ref="R472">LET(
    _xlpm.thresholds, XLOOKUP('2. Результаты'!$D472, Sections!$F$3:$F$23, Sections!$G$3:$I$23),
    XLOOKUP('2. Результаты'!$Q472, _xlpm.thresholds, Sections!$G$2:$I$2, "Ниже базового", -1)
)</f>
        <v>Средний</v>
      </c>
      <c r="S472" s="9">
        <v>34.0</v>
      </c>
      <c r="T472" s="9" t="str">
        <f t="array" ref="T472">LET(
    _xlpm.thresholds, XLOOKUP('2. Результаты'!$D472, Sections!$A$3:$A$23, Sections!$B$3:$D$23),
    XLOOKUP('2. Результаты'!$S472, _xlpm.thresholds, Sections!$B$2:$D$2, "Ниже базового", -1)
)</f>
        <v>Средний</v>
      </c>
      <c r="U472" s="9">
        <v>12.0</v>
      </c>
      <c r="V472" s="9" t="str">
        <f t="array" ref="V472">LET(
    _xlpm.thresholds, XLOOKUP('2. Результаты'!$D472, Sections!$A$27:$A$47, Sections!$B$27:$D$47),
    XLOOKUP('2. Результаты'!$U472, _xlpm.thresholds, Sections!$B$26:$D$26, "Ниже базового", -1)
)</f>
        <v>Высокий</v>
      </c>
      <c r="W472" s="9">
        <v>26.0</v>
      </c>
      <c r="X472" s="9" t="str">
        <f t="array" ref="X472">LET(
    _xlpm.thresholds, XLOOKUP('2. Результаты'!$D472, Sections!$K$3:$K$23, Sections!$L$3:$N$23),
    XLOOKUP('2. Результаты'!$W472, _xlpm.thresholds, Sections!$L$2:$N$2, "Ниже базового", -1)
)</f>
        <v>Высокий</v>
      </c>
    </row>
    <row r="473" ht="15.75" customHeight="1">
      <c r="A473" s="7">
        <v>5.4700582E8</v>
      </c>
      <c r="B473" s="6" t="s">
        <v>680</v>
      </c>
      <c r="C473" s="6" t="s">
        <v>698</v>
      </c>
      <c r="D473" s="9">
        <v>1.0</v>
      </c>
      <c r="E473" s="9">
        <v>116.0</v>
      </c>
      <c r="F473" s="9">
        <v>213.0</v>
      </c>
      <c r="G473" s="9">
        <v>2.0</v>
      </c>
      <c r="H473" s="9" t="s">
        <v>1467</v>
      </c>
      <c r="I473" s="9">
        <v>16.0</v>
      </c>
      <c r="J473" s="9" t="str">
        <f t="array" ref="J473">LET(
    _xlpm.thresholds, XLOOKUP('2. Результаты'!$D473, Sections!$F$27:$F$47, Sections!$G$27:$I$47),
    XLOOKUP('2. Результаты'!$I473, _xlpm.thresholds, Sections!$G$26:$I$26, "Ниже базового", -1)
)</f>
        <v>Базовый</v>
      </c>
      <c r="K473" s="9">
        <v>13.0</v>
      </c>
      <c r="L473" s="9" t="str">
        <f t="array" ref="L473">LET(
    _xlpm.thresholds, XLOOKUP('2. Результаты'!$D473, Sections!$P$27:$P$47, Sections!$Q$27:$S$47),
    XLOOKUP('2. Результаты'!$K473, _xlpm.thresholds, Sections!$Q$26:$S$26, "Ниже базового", -1)
)</f>
        <v>Средний</v>
      </c>
      <c r="M473" s="9">
        <v>14.0</v>
      </c>
      <c r="N473" s="9" t="str">
        <f t="array" ref="N473">LET(
    _xlpm.thresholds, XLOOKUP('2. Результаты'!$D473, Sections!$K$27:$K$47, Sections!$L$27:$N$47),
    XLOOKUP('2. Результаты'!$M473, _xlpm.thresholds, Sections!$L$26:$N$26, "Ниже базового", -1)
)</f>
        <v>Средний</v>
      </c>
      <c r="O473" s="9">
        <v>16.0</v>
      </c>
      <c r="P473" s="9" t="str">
        <f t="array" ref="P473">LET(
    _xlpm.thresholds, XLOOKUP('2. Результаты'!$D473, Sections!$P$3:$P$23, Sections!$Q$3:$S$23),
    XLOOKUP('2. Результаты'!$O473, _xlpm.thresholds, Sections!$Q$2:$S$2, "Ниже базового", -1)
)</f>
        <v>Средний</v>
      </c>
      <c r="Q473" s="9">
        <v>14.0</v>
      </c>
      <c r="R473" s="9" t="str">
        <f t="array" ref="R473">LET(
    _xlpm.thresholds, XLOOKUP('2. Результаты'!$D473, Sections!$F$3:$F$23, Sections!$G$3:$I$23),
    XLOOKUP('2. Результаты'!$Q473, _xlpm.thresholds, Sections!$G$2:$I$2, "Ниже базового", -1)
)</f>
        <v>Средний</v>
      </c>
      <c r="S473" s="9">
        <v>21.0</v>
      </c>
      <c r="T473" s="9" t="str">
        <f t="array" ref="T473">LET(
    _xlpm.thresholds, XLOOKUP('2. Результаты'!$D473, Sections!$A$3:$A$23, Sections!$B$3:$D$23),
    XLOOKUP('2. Результаты'!$S473, _xlpm.thresholds, Sections!$B$2:$D$2, "Ниже базового", -1)
)</f>
        <v>Базовый</v>
      </c>
      <c r="U473" s="9">
        <v>9.0</v>
      </c>
      <c r="V473" s="9" t="str">
        <f t="array" ref="V473">LET(
    _xlpm.thresholds, XLOOKUP('2. Результаты'!$D473, Sections!$A$27:$A$47, Sections!$B$27:$D$47),
    XLOOKUP('2. Результаты'!$U473, _xlpm.thresholds, Sections!$B$26:$D$26, "Ниже базового", -1)
)</f>
        <v>Средний</v>
      </c>
      <c r="W473" s="9">
        <v>13.0</v>
      </c>
      <c r="X473" s="9" t="str">
        <f t="array" ref="X473">LET(
    _xlpm.thresholds, XLOOKUP('2. Результаты'!$D473, Sections!$K$3:$K$23, Sections!$L$3:$N$23),
    XLOOKUP('2. Результаты'!$W473, _xlpm.thresholds, Sections!$L$2:$N$2, "Ниже базового", -1)
)</f>
        <v>Базовый</v>
      </c>
    </row>
    <row r="474" ht="15.75" customHeight="1">
      <c r="A474" s="7">
        <v>5.47006334E8</v>
      </c>
      <c r="B474" s="6" t="s">
        <v>680</v>
      </c>
      <c r="C474" s="6" t="s">
        <v>699</v>
      </c>
      <c r="D474" s="9">
        <v>5.0</v>
      </c>
      <c r="E474" s="9">
        <v>130.0</v>
      </c>
      <c r="F474" s="9">
        <v>208.0</v>
      </c>
      <c r="G474" s="9">
        <v>2.0</v>
      </c>
      <c r="H474" s="9" t="s">
        <v>1467</v>
      </c>
      <c r="I474" s="9">
        <v>24.0</v>
      </c>
      <c r="J474" s="9" t="str">
        <f t="array" ref="J474">LET(
    _xlpm.thresholds, XLOOKUP('2. Результаты'!$D474, Sections!$F$27:$F$47, Sections!$G$27:$I$47),
    XLOOKUP('2. Результаты'!$I474, _xlpm.thresholds, Sections!$G$26:$I$26, "Ниже базового", -1)
)</f>
        <v>Средний</v>
      </c>
      <c r="K474" s="9">
        <v>17.0</v>
      </c>
      <c r="L474" s="9" t="str">
        <f t="array" ref="L474">LET(
    _xlpm.thresholds, XLOOKUP('2. Результаты'!$D474, Sections!$P$27:$P$47, Sections!$Q$27:$S$47),
    XLOOKUP('2. Результаты'!$K474, _xlpm.thresholds, Sections!$Q$26:$S$26, "Ниже базового", -1)
)</f>
        <v>Высокий</v>
      </c>
      <c r="M474" s="9">
        <v>12.0</v>
      </c>
      <c r="N474" s="9" t="str">
        <f t="array" ref="N474">LET(
    _xlpm.thresholds, XLOOKUP('2. Результаты'!$D474, Sections!$K$27:$K$47, Sections!$L$27:$N$47),
    XLOOKUP('2. Результаты'!$M474, _xlpm.thresholds, Sections!$L$26:$N$26, "Ниже базового", -1)
)</f>
        <v>Базовый</v>
      </c>
      <c r="O474" s="9">
        <v>18.0</v>
      </c>
      <c r="P474" s="9" t="str">
        <f t="array" ref="P474">LET(
    _xlpm.thresholds, XLOOKUP('2. Результаты'!$D474, Sections!$P$3:$P$23, Sections!$Q$3:$S$23),
    XLOOKUP('2. Результаты'!$O474, _xlpm.thresholds, Sections!$Q$2:$S$2, "Ниже базового", -1)
)</f>
        <v>Средний</v>
      </c>
      <c r="Q474" s="9">
        <v>14.0</v>
      </c>
      <c r="R474" s="9" t="str">
        <f t="array" ref="R474">LET(
    _xlpm.thresholds, XLOOKUP('2. Результаты'!$D474, Sections!$F$3:$F$23, Sections!$G$3:$I$23),
    XLOOKUP('2. Результаты'!$Q474, _xlpm.thresholds, Sections!$G$2:$I$2, "Ниже базового", -1)
)</f>
        <v>Средний</v>
      </c>
      <c r="S474" s="9">
        <v>22.0</v>
      </c>
      <c r="T474" s="9" t="str">
        <f t="array" ref="T474">LET(
    _xlpm.thresholds, XLOOKUP('2. Результаты'!$D474, Sections!$A$3:$A$23, Sections!$B$3:$D$23),
    XLOOKUP('2. Результаты'!$S474, _xlpm.thresholds, Sections!$B$2:$D$2, "Ниже базового", -1)
)</f>
        <v>Базовый</v>
      </c>
      <c r="U474" s="9">
        <v>7.0</v>
      </c>
      <c r="V474" s="9" t="str">
        <f t="array" ref="V474">LET(
    _xlpm.thresholds, XLOOKUP('2. Результаты'!$D474, Sections!$A$27:$A$47, Sections!$B$27:$D$47),
    XLOOKUP('2. Результаты'!$U474, _xlpm.thresholds, Sections!$B$26:$D$26, "Ниже базового", -1)
)</f>
        <v>Базовый</v>
      </c>
      <c r="W474" s="9">
        <v>16.0</v>
      </c>
      <c r="X474" s="9" t="str">
        <f t="array" ref="X474">LET(
    _xlpm.thresholds, XLOOKUP('2. Результаты'!$D474, Sections!$K$3:$K$23, Sections!$L$3:$N$23),
    XLOOKUP('2. Результаты'!$W474, _xlpm.thresholds, Sections!$L$2:$N$2, "Ниже базового", -1)
)</f>
        <v>Базовый</v>
      </c>
    </row>
    <row r="475" ht="15.75" customHeight="1">
      <c r="A475" s="7">
        <v>5.17012002E8</v>
      </c>
      <c r="B475" s="6" t="s">
        <v>680</v>
      </c>
      <c r="C475" s="6" t="s">
        <v>700</v>
      </c>
      <c r="D475" s="9">
        <v>1.0</v>
      </c>
      <c r="E475" s="9">
        <v>148.0</v>
      </c>
      <c r="F475" s="9">
        <v>213.0</v>
      </c>
      <c r="G475" s="9">
        <v>3.0</v>
      </c>
      <c r="H475" s="9" t="s">
        <v>1465</v>
      </c>
      <c r="I475" s="9">
        <v>22.0</v>
      </c>
      <c r="J475" s="9" t="str">
        <f t="array" ref="J475">LET(
    _xlpm.thresholds, XLOOKUP('2. Результаты'!$D475, Sections!$F$27:$F$47, Sections!$G$27:$I$47),
    XLOOKUP('2. Результаты'!$I475, _xlpm.thresholds, Sections!$G$26:$I$26, "Ниже базового", -1)
)</f>
        <v>Средний</v>
      </c>
      <c r="K475" s="9">
        <v>16.0</v>
      </c>
      <c r="L475" s="9" t="str">
        <f t="array" ref="L475">LET(
    _xlpm.thresholds, XLOOKUP('2. Результаты'!$D475, Sections!$P$27:$P$47, Sections!$Q$27:$S$47),
    XLOOKUP('2. Результаты'!$K475, _xlpm.thresholds, Sections!$Q$26:$S$26, "Ниже базового", -1)
)</f>
        <v>Высокий</v>
      </c>
      <c r="M475" s="9">
        <v>12.0</v>
      </c>
      <c r="N475" s="9" t="str">
        <f t="array" ref="N475">LET(
    _xlpm.thresholds, XLOOKUP('2. Результаты'!$D475, Sections!$K$27:$K$47, Sections!$L$27:$N$47),
    XLOOKUP('2. Результаты'!$M475, _xlpm.thresholds, Sections!$L$26:$N$26, "Ниже базового", -1)
)</f>
        <v>Базовый</v>
      </c>
      <c r="O475" s="9">
        <v>18.0</v>
      </c>
      <c r="P475" s="9" t="str">
        <f t="array" ref="P475">LET(
    _xlpm.thresholds, XLOOKUP('2. Результаты'!$D475, Sections!$P$3:$P$23, Sections!$Q$3:$S$23),
    XLOOKUP('2. Результаты'!$O475, _xlpm.thresholds, Sections!$Q$2:$S$2, "Ниже базового", -1)
)</f>
        <v>Средний</v>
      </c>
      <c r="Q475" s="9">
        <v>17.0</v>
      </c>
      <c r="R475" s="9" t="str">
        <f t="array" ref="R475">LET(
    _xlpm.thresholds, XLOOKUP('2. Результаты'!$D475, Sections!$F$3:$F$23, Sections!$G$3:$I$23),
    XLOOKUP('2. Результаты'!$Q475, _xlpm.thresholds, Sections!$G$2:$I$2, "Ниже базового", -1)
)</f>
        <v>Средний</v>
      </c>
      <c r="S475" s="9">
        <v>32.0</v>
      </c>
      <c r="T475" s="9" t="str">
        <f t="array" ref="T475">LET(
    _xlpm.thresholds, XLOOKUP('2. Результаты'!$D475, Sections!$A$3:$A$23, Sections!$B$3:$D$23),
    XLOOKUP('2. Результаты'!$S475, _xlpm.thresholds, Sections!$B$2:$D$2, "Ниже базового", -1)
)</f>
        <v>Средний</v>
      </c>
      <c r="U475" s="9">
        <v>10.0</v>
      </c>
      <c r="V475" s="9" t="str">
        <f t="array" ref="V475">LET(
    _xlpm.thresholds, XLOOKUP('2. Результаты'!$D475, Sections!$A$27:$A$47, Sections!$B$27:$D$47),
    XLOOKUP('2. Результаты'!$U475, _xlpm.thresholds, Sections!$B$26:$D$26, "Ниже базового", -1)
)</f>
        <v>Средний</v>
      </c>
      <c r="W475" s="9">
        <v>21.0</v>
      </c>
      <c r="X475" s="9" t="str">
        <f t="array" ref="X475">LET(
    _xlpm.thresholds, XLOOKUP('2. Результаты'!$D475, Sections!$K$3:$K$23, Sections!$L$3:$N$23),
    XLOOKUP('2. Результаты'!$W475, _xlpm.thresholds, Sections!$L$2:$N$2, "Ниже базового", -1)
)</f>
        <v>Средний</v>
      </c>
    </row>
    <row r="476" ht="15.75" customHeight="1">
      <c r="A476" s="7">
        <v>5.47006207E8</v>
      </c>
      <c r="B476" s="6" t="s">
        <v>680</v>
      </c>
      <c r="C476" s="6" t="s">
        <v>701</v>
      </c>
      <c r="D476" s="9">
        <v>1.0</v>
      </c>
      <c r="E476" s="9">
        <v>121.0</v>
      </c>
      <c r="F476" s="9">
        <v>213.0</v>
      </c>
      <c r="G476" s="9">
        <v>2.0</v>
      </c>
      <c r="H476" s="9" t="s">
        <v>1467</v>
      </c>
      <c r="I476" s="9">
        <v>18.0</v>
      </c>
      <c r="J476" s="9" t="str">
        <f t="array" ref="J476">LET(
    _xlpm.thresholds, XLOOKUP('2. Результаты'!$D476, Sections!$F$27:$F$47, Sections!$G$27:$I$47),
    XLOOKUP('2. Результаты'!$I476, _xlpm.thresholds, Sections!$G$26:$I$26, "Ниже базового", -1)
)</f>
        <v>Средний</v>
      </c>
      <c r="K476" s="9">
        <v>11.0</v>
      </c>
      <c r="L476" s="9" t="str">
        <f t="array" ref="L476">LET(
    _xlpm.thresholds, XLOOKUP('2. Результаты'!$D476, Sections!$P$27:$P$47, Sections!$Q$27:$S$47),
    XLOOKUP('2. Результаты'!$K476, _xlpm.thresholds, Sections!$Q$26:$S$26, "Ниже базового", -1)
)</f>
        <v>Базовый</v>
      </c>
      <c r="M476" s="9">
        <v>13.0</v>
      </c>
      <c r="N476" s="9" t="str">
        <f t="array" ref="N476">LET(
    _xlpm.thresholds, XLOOKUP('2. Результаты'!$D476, Sections!$K$27:$K$47, Sections!$L$27:$N$47),
    XLOOKUP('2. Результаты'!$M476, _xlpm.thresholds, Sections!$L$26:$N$26, "Ниже базового", -1)
)</f>
        <v>Базовый</v>
      </c>
      <c r="O476" s="9">
        <v>16.0</v>
      </c>
      <c r="P476" s="9" t="str">
        <f t="array" ref="P476">LET(
    _xlpm.thresholds, XLOOKUP('2. Результаты'!$D476, Sections!$P$3:$P$23, Sections!$Q$3:$S$23),
    XLOOKUP('2. Результаты'!$O476, _xlpm.thresholds, Sections!$Q$2:$S$2, "Ниже базового", -1)
)</f>
        <v>Средний</v>
      </c>
      <c r="Q476" s="9">
        <v>14.0</v>
      </c>
      <c r="R476" s="9" t="str">
        <f t="array" ref="R476">LET(
    _xlpm.thresholds, XLOOKUP('2. Результаты'!$D476, Sections!$F$3:$F$23, Sections!$G$3:$I$23),
    XLOOKUP('2. Результаты'!$Q476, _xlpm.thresholds, Sections!$G$2:$I$2, "Ниже базового", -1)
)</f>
        <v>Средний</v>
      </c>
      <c r="S476" s="9">
        <v>23.0</v>
      </c>
      <c r="T476" s="9" t="str">
        <f t="array" ref="T476">LET(
    _xlpm.thresholds, XLOOKUP('2. Результаты'!$D476, Sections!$A$3:$A$23, Sections!$B$3:$D$23),
    XLOOKUP('2. Результаты'!$S476, _xlpm.thresholds, Sections!$B$2:$D$2, "Ниже базового", -1)
)</f>
        <v>Базовый</v>
      </c>
      <c r="U476" s="9">
        <v>8.0</v>
      </c>
      <c r="V476" s="9" t="str">
        <f t="array" ref="V476">LET(
    _xlpm.thresholds, XLOOKUP('2. Результаты'!$D476, Sections!$A$27:$A$47, Sections!$B$27:$D$47),
    XLOOKUP('2. Результаты'!$U476, _xlpm.thresholds, Sections!$B$26:$D$26, "Ниже базового", -1)
)</f>
        <v>Средний</v>
      </c>
      <c r="W476" s="9">
        <v>18.0</v>
      </c>
      <c r="X476" s="9" t="str">
        <f t="array" ref="X476">LET(
    _xlpm.thresholds, XLOOKUP('2. Результаты'!$D476, Sections!$K$3:$K$23, Sections!$L$3:$N$23),
    XLOOKUP('2. Результаты'!$W476, _xlpm.thresholds, Sections!$L$2:$N$2, "Ниже базового", -1)
)</f>
        <v>Средний</v>
      </c>
    </row>
    <row r="477" ht="15.75" customHeight="1">
      <c r="A477" s="7">
        <v>5.4700631E8</v>
      </c>
      <c r="B477" s="6" t="s">
        <v>680</v>
      </c>
      <c r="C477" s="6" t="s">
        <v>702</v>
      </c>
      <c r="D477" s="9">
        <v>1.0</v>
      </c>
      <c r="E477" s="9">
        <v>144.0</v>
      </c>
      <c r="F477" s="9">
        <v>213.0</v>
      </c>
      <c r="G477" s="9">
        <v>3.0</v>
      </c>
      <c r="H477" s="9" t="s">
        <v>1465</v>
      </c>
      <c r="I477" s="9">
        <v>22.0</v>
      </c>
      <c r="J477" s="9" t="str">
        <f t="array" ref="J477">LET(
    _xlpm.thresholds, XLOOKUP('2. Результаты'!$D477, Sections!$F$27:$F$47, Sections!$G$27:$I$47),
    XLOOKUP('2. Результаты'!$I477, _xlpm.thresholds, Sections!$G$26:$I$26, "Ниже базового", -1)
)</f>
        <v>Средний</v>
      </c>
      <c r="K477" s="9">
        <v>16.0</v>
      </c>
      <c r="L477" s="9" t="str">
        <f t="array" ref="L477">LET(
    _xlpm.thresholds, XLOOKUP('2. Результаты'!$D477, Sections!$P$27:$P$47, Sections!$Q$27:$S$47),
    XLOOKUP('2. Результаты'!$K477, _xlpm.thresholds, Sections!$Q$26:$S$26, "Ниже базового", -1)
)</f>
        <v>Высокий</v>
      </c>
      <c r="M477" s="9">
        <v>14.0</v>
      </c>
      <c r="N477" s="9" t="str">
        <f t="array" ref="N477">LET(
    _xlpm.thresholds, XLOOKUP('2. Результаты'!$D477, Sections!$K$27:$K$47, Sections!$L$27:$N$47),
    XLOOKUP('2. Результаты'!$M477, _xlpm.thresholds, Sections!$L$26:$N$26, "Ниже базового", -1)
)</f>
        <v>Средний</v>
      </c>
      <c r="O477" s="9">
        <v>16.0</v>
      </c>
      <c r="P477" s="9" t="str">
        <f t="array" ref="P477">LET(
    _xlpm.thresholds, XLOOKUP('2. Результаты'!$D477, Sections!$P$3:$P$23, Sections!$Q$3:$S$23),
    XLOOKUP('2. Результаты'!$O477, _xlpm.thresholds, Sections!$Q$2:$S$2, "Ниже базового", -1)
)</f>
        <v>Средний</v>
      </c>
      <c r="Q477" s="9">
        <v>15.0</v>
      </c>
      <c r="R477" s="9" t="str">
        <f t="array" ref="R477">LET(
    _xlpm.thresholds, XLOOKUP('2. Результаты'!$D477, Sections!$F$3:$F$23, Sections!$G$3:$I$23),
    XLOOKUP('2. Результаты'!$Q477, _xlpm.thresholds, Sections!$G$2:$I$2, "Ниже базового", -1)
)</f>
        <v>Средний</v>
      </c>
      <c r="S477" s="9">
        <v>30.0</v>
      </c>
      <c r="T477" s="9" t="str">
        <f t="array" ref="T477">LET(
    _xlpm.thresholds, XLOOKUP('2. Результаты'!$D477, Sections!$A$3:$A$23, Sections!$B$3:$D$23),
    XLOOKUP('2. Результаты'!$S477, _xlpm.thresholds, Sections!$B$2:$D$2, "Ниже базового", -1)
)</f>
        <v>Средний</v>
      </c>
      <c r="U477" s="9">
        <v>9.0</v>
      </c>
      <c r="V477" s="9" t="str">
        <f t="array" ref="V477">LET(
    _xlpm.thresholds, XLOOKUP('2. Результаты'!$D477, Sections!$A$27:$A$47, Sections!$B$27:$D$47),
    XLOOKUP('2. Результаты'!$U477, _xlpm.thresholds, Sections!$B$26:$D$26, "Ниже базового", -1)
)</f>
        <v>Средний</v>
      </c>
      <c r="W477" s="9">
        <v>22.0</v>
      </c>
      <c r="X477" s="9" t="str">
        <f t="array" ref="X477">LET(
    _xlpm.thresholds, XLOOKUP('2. Результаты'!$D477, Sections!$K$3:$K$23, Sections!$L$3:$N$23),
    XLOOKUP('2. Результаты'!$W477, _xlpm.thresholds, Sections!$L$2:$N$2, "Ниже базового", -1)
)</f>
        <v>Средний</v>
      </c>
    </row>
    <row r="478" ht="15.75" customHeight="1">
      <c r="A478" s="7">
        <v>5.1700006E8</v>
      </c>
      <c r="B478" s="6" t="s">
        <v>680</v>
      </c>
      <c r="C478" s="6" t="s">
        <v>703</v>
      </c>
      <c r="D478" s="9">
        <v>1.0</v>
      </c>
      <c r="E478" s="9">
        <v>132.0</v>
      </c>
      <c r="F478" s="9">
        <v>213.0</v>
      </c>
      <c r="G478" s="9">
        <v>2.0</v>
      </c>
      <c r="H478" s="9" t="s">
        <v>1467</v>
      </c>
      <c r="I478" s="9">
        <v>18.0</v>
      </c>
      <c r="J478" s="9" t="str">
        <f t="array" ref="J478">LET(
    _xlpm.thresholds, XLOOKUP('2. Результаты'!$D478, Sections!$F$27:$F$47, Sections!$G$27:$I$47),
    XLOOKUP('2. Результаты'!$I478, _xlpm.thresholds, Sections!$G$26:$I$26, "Ниже базового", -1)
)</f>
        <v>Средний</v>
      </c>
      <c r="K478" s="9">
        <v>13.0</v>
      </c>
      <c r="L478" s="9" t="str">
        <f t="array" ref="L478">LET(
    _xlpm.thresholds, XLOOKUP('2. Результаты'!$D478, Sections!$P$27:$P$47, Sections!$Q$27:$S$47),
    XLOOKUP('2. Результаты'!$K478, _xlpm.thresholds, Sections!$Q$26:$S$26, "Ниже базового", -1)
)</f>
        <v>Средний</v>
      </c>
      <c r="M478" s="9">
        <v>12.0</v>
      </c>
      <c r="N478" s="9" t="str">
        <f t="array" ref="N478">LET(
    _xlpm.thresholds, XLOOKUP('2. Результаты'!$D478, Sections!$K$27:$K$47, Sections!$L$27:$N$47),
    XLOOKUP('2. Результаты'!$M478, _xlpm.thresholds, Sections!$L$26:$N$26, "Ниже базового", -1)
)</f>
        <v>Базовый</v>
      </c>
      <c r="O478" s="9">
        <v>19.0</v>
      </c>
      <c r="P478" s="9" t="str">
        <f t="array" ref="P478">LET(
    _xlpm.thresholds, XLOOKUP('2. Результаты'!$D478, Sections!$P$3:$P$23, Sections!$Q$3:$S$23),
    XLOOKUP('2. Результаты'!$O478, _xlpm.thresholds, Sections!$Q$2:$S$2, "Ниже базового", -1)
)</f>
        <v>Средний</v>
      </c>
      <c r="Q478" s="9">
        <v>10.0</v>
      </c>
      <c r="R478" s="9" t="str">
        <f t="array" ref="R478">LET(
    _xlpm.thresholds, XLOOKUP('2. Результаты'!$D478, Sections!$F$3:$F$23, Sections!$G$3:$I$23),
    XLOOKUP('2. Результаты'!$Q478, _xlpm.thresholds, Sections!$G$2:$I$2, "Ниже базового", -1)
)</f>
        <v>Базовый</v>
      </c>
      <c r="S478" s="9">
        <v>30.0</v>
      </c>
      <c r="T478" s="9" t="str">
        <f t="array" ref="T478">LET(
    _xlpm.thresholds, XLOOKUP('2. Результаты'!$D478, Sections!$A$3:$A$23, Sections!$B$3:$D$23),
    XLOOKUP('2. Результаты'!$S478, _xlpm.thresholds, Sections!$B$2:$D$2, "Ниже базового", -1)
)</f>
        <v>Средний</v>
      </c>
      <c r="U478" s="9">
        <v>9.0</v>
      </c>
      <c r="V478" s="9" t="str">
        <f t="array" ref="V478">LET(
    _xlpm.thresholds, XLOOKUP('2. Результаты'!$D478, Sections!$A$27:$A$47, Sections!$B$27:$D$47),
    XLOOKUP('2. Результаты'!$U478, _xlpm.thresholds, Sections!$B$26:$D$26, "Ниже базового", -1)
)</f>
        <v>Средний</v>
      </c>
      <c r="W478" s="9">
        <v>21.0</v>
      </c>
      <c r="X478" s="9" t="str">
        <f t="array" ref="X478">LET(
    _xlpm.thresholds, XLOOKUP('2. Результаты'!$D478, Sections!$K$3:$K$23, Sections!$L$3:$N$23),
    XLOOKUP('2. Результаты'!$W478, _xlpm.thresholds, Sections!$L$2:$N$2, "Ниже базового", -1)
)</f>
        <v>Средний</v>
      </c>
    </row>
    <row r="479" ht="15.75" customHeight="1">
      <c r="A479" s="7">
        <v>5.47006091E8</v>
      </c>
      <c r="B479" s="6" t="s">
        <v>680</v>
      </c>
      <c r="C479" s="6" t="s">
        <v>704</v>
      </c>
      <c r="D479" s="9">
        <v>2.0</v>
      </c>
      <c r="E479" s="9">
        <v>94.0</v>
      </c>
      <c r="F479" s="9">
        <v>197.0</v>
      </c>
      <c r="G479" s="9">
        <v>1.0</v>
      </c>
      <c r="H479" s="9" t="s">
        <v>1468</v>
      </c>
      <c r="I479" s="9">
        <v>11.0</v>
      </c>
      <c r="J479" s="9" t="str">
        <f t="array" ref="J479">LET(
    _xlpm.thresholds, XLOOKUP('2. Результаты'!$D479, Sections!$F$27:$F$47, Sections!$G$27:$I$47),
    XLOOKUP('2. Результаты'!$I479, _xlpm.thresholds, Sections!$G$26:$I$26, "Ниже базового", -1)
)</f>
        <v>Базовый</v>
      </c>
      <c r="K479" s="9">
        <v>0.0</v>
      </c>
      <c r="L479" s="9" t="str">
        <f t="array" ref="L479">LET(
    _xlpm.thresholds, XLOOKUP('2. Результаты'!$D479, Sections!$P$27:$P$47, Sections!$Q$27:$S$47),
    XLOOKUP('2. Результаты'!$K479, _xlpm.thresholds, Sections!$Q$26:$S$26, "Ниже базового", -1)
)</f>
        <v>Ниже базового</v>
      </c>
      <c r="M479" s="9">
        <v>8.0</v>
      </c>
      <c r="N479" s="9" t="str">
        <f t="array" ref="N479">LET(
    _xlpm.thresholds, XLOOKUP('2. Результаты'!$D479, Sections!$K$27:$K$47, Sections!$L$27:$N$47),
    XLOOKUP('2. Результаты'!$M479, _xlpm.thresholds, Sections!$L$26:$N$26, "Ниже базового", -1)
)</f>
        <v>Базовый</v>
      </c>
      <c r="O479" s="9">
        <v>16.0</v>
      </c>
      <c r="P479" s="9" t="str">
        <f t="array" ref="P479">LET(
    _xlpm.thresholds, XLOOKUP('2. Результаты'!$D479, Sections!$P$3:$P$23, Sections!$Q$3:$S$23),
    XLOOKUP('2. Результаты'!$O479, _xlpm.thresholds, Sections!$Q$2:$S$2, "Ниже базового", -1)
)</f>
        <v>Средний</v>
      </c>
      <c r="Q479" s="9">
        <v>14.0</v>
      </c>
      <c r="R479" s="9" t="str">
        <f t="array" ref="R479">LET(
    _xlpm.thresholds, XLOOKUP('2. Результаты'!$D479, Sections!$F$3:$F$23, Sections!$G$3:$I$23),
    XLOOKUP('2. Результаты'!$Q479, _xlpm.thresholds, Sections!$G$2:$I$2, "Ниже базового", -1)
)</f>
        <v>Средний</v>
      </c>
      <c r="S479" s="9">
        <v>25.0</v>
      </c>
      <c r="T479" s="9" t="str">
        <f t="array" ref="T479">LET(
    _xlpm.thresholds, XLOOKUP('2. Результаты'!$D479, Sections!$A$3:$A$23, Sections!$B$3:$D$23),
    XLOOKUP('2. Результаты'!$S479, _xlpm.thresholds, Sections!$B$2:$D$2, "Ниже базового", -1)
)</f>
        <v>Средний</v>
      </c>
      <c r="U479" s="9">
        <v>8.0</v>
      </c>
      <c r="V479" s="9" t="str">
        <f t="array" ref="V479">LET(
    _xlpm.thresholds, XLOOKUP('2. Результаты'!$D479, Sections!$A$27:$A$47, Sections!$B$27:$D$47),
    XLOOKUP('2. Результаты'!$U479, _xlpm.thresholds, Sections!$B$26:$D$26, "Ниже базового", -1)
)</f>
        <v>Средний</v>
      </c>
      <c r="W479" s="9">
        <v>12.0</v>
      </c>
      <c r="X479" s="9" t="str">
        <f t="array" ref="X479">LET(
    _xlpm.thresholds, XLOOKUP('2. Результаты'!$D479, Sections!$K$3:$K$23, Sections!$L$3:$N$23),
    XLOOKUP('2. Результаты'!$W479, _xlpm.thresholds, Sections!$L$2:$N$2, "Ниже базового", -1)
)</f>
        <v>Базовый</v>
      </c>
    </row>
    <row r="480" ht="15.75" customHeight="1">
      <c r="A480" s="7">
        <v>5.17000014E8</v>
      </c>
      <c r="B480" s="6" t="s">
        <v>680</v>
      </c>
      <c r="C480" s="6" t="s">
        <v>705</v>
      </c>
      <c r="D480" s="9">
        <v>1.0</v>
      </c>
      <c r="E480" s="9">
        <v>160.0</v>
      </c>
      <c r="F480" s="9">
        <v>213.0</v>
      </c>
      <c r="G480" s="9">
        <v>3.0</v>
      </c>
      <c r="H480" s="9" t="s">
        <v>1465</v>
      </c>
      <c r="I480" s="9">
        <v>24.0</v>
      </c>
      <c r="J480" s="9" t="str">
        <f t="array" ref="J480">LET(
    _xlpm.thresholds, XLOOKUP('2. Результаты'!$D480, Sections!$F$27:$F$47, Sections!$G$27:$I$47),
    XLOOKUP('2. Результаты'!$I480, _xlpm.thresholds, Sections!$G$26:$I$26, "Ниже базового", -1)
)</f>
        <v>Средний</v>
      </c>
      <c r="K480" s="9">
        <v>18.0</v>
      </c>
      <c r="L480" s="9" t="str">
        <f t="array" ref="L480">LET(
    _xlpm.thresholds, XLOOKUP('2. Результаты'!$D480, Sections!$P$27:$P$47, Sections!$Q$27:$S$47),
    XLOOKUP('2. Результаты'!$K480, _xlpm.thresholds, Sections!$Q$26:$S$26, "Ниже базового", -1)
)</f>
        <v>Высокий</v>
      </c>
      <c r="M480" s="9">
        <v>15.0</v>
      </c>
      <c r="N480" s="9" t="str">
        <f t="array" ref="N480">LET(
    _xlpm.thresholds, XLOOKUP('2. Результаты'!$D480, Sections!$K$27:$K$47, Sections!$L$27:$N$47),
    XLOOKUP('2. Результаты'!$M480, _xlpm.thresholds, Sections!$L$26:$N$26, "Ниже базового", -1)
)</f>
        <v>Средний</v>
      </c>
      <c r="O480" s="9">
        <v>20.0</v>
      </c>
      <c r="P480" s="9" t="str">
        <f t="array" ref="P480">LET(
    _xlpm.thresholds, XLOOKUP('2. Результаты'!$D480, Sections!$P$3:$P$23, Sections!$Q$3:$S$23),
    XLOOKUP('2. Результаты'!$O480, _xlpm.thresholds, Sections!$Q$2:$S$2, "Ниже базового", -1)
)</f>
        <v>Высокий</v>
      </c>
      <c r="Q480" s="9">
        <v>15.0</v>
      </c>
      <c r="R480" s="9" t="str">
        <f t="array" ref="R480">LET(
    _xlpm.thresholds, XLOOKUP('2. Результаты'!$D480, Sections!$F$3:$F$23, Sections!$G$3:$I$23),
    XLOOKUP('2. Результаты'!$Q480, _xlpm.thresholds, Sections!$G$2:$I$2, "Ниже базового", -1)
)</f>
        <v>Средний</v>
      </c>
      <c r="S480" s="9">
        <v>34.0</v>
      </c>
      <c r="T480" s="9" t="str">
        <f t="array" ref="T480">LET(
    _xlpm.thresholds, XLOOKUP('2. Результаты'!$D480, Sections!$A$3:$A$23, Sections!$B$3:$D$23),
    XLOOKUP('2. Результаты'!$S480, _xlpm.thresholds, Sections!$B$2:$D$2, "Ниже базового", -1)
)</f>
        <v>Средний</v>
      </c>
      <c r="U480" s="9">
        <v>11.0</v>
      </c>
      <c r="V480" s="9" t="str">
        <f t="array" ref="V480">LET(
    _xlpm.thresholds, XLOOKUP('2. Результаты'!$D480, Sections!$A$27:$A$47, Sections!$B$27:$D$47),
    XLOOKUP('2. Результаты'!$U480, _xlpm.thresholds, Sections!$B$26:$D$26, "Ниже базового", -1)
)</f>
        <v>Средний</v>
      </c>
      <c r="W480" s="9">
        <v>23.0</v>
      </c>
      <c r="X480" s="9" t="str">
        <f t="array" ref="X480">LET(
    _xlpm.thresholds, XLOOKUP('2. Результаты'!$D480, Sections!$K$3:$K$23, Sections!$L$3:$N$23),
    XLOOKUP('2. Результаты'!$W480, _xlpm.thresholds, Sections!$L$2:$N$2, "Ниже базового", -1)
)</f>
        <v>Средний</v>
      </c>
    </row>
    <row r="481" ht="15.75" customHeight="1">
      <c r="A481" s="7">
        <v>5.4700598E8</v>
      </c>
      <c r="B481" s="6" t="s">
        <v>680</v>
      </c>
      <c r="C481" s="6" t="s">
        <v>706</v>
      </c>
      <c r="D481" s="9">
        <v>1.0</v>
      </c>
      <c r="E481" s="9">
        <v>112.0</v>
      </c>
      <c r="F481" s="9">
        <v>213.0</v>
      </c>
      <c r="G481" s="9">
        <v>2.0</v>
      </c>
      <c r="H481" s="9" t="s">
        <v>1467</v>
      </c>
      <c r="I481" s="9">
        <v>14.0</v>
      </c>
      <c r="J481" s="9" t="str">
        <f t="array" ref="J481">LET(
    _xlpm.thresholds, XLOOKUP('2. Результаты'!$D481, Sections!$F$27:$F$47, Sections!$G$27:$I$47),
    XLOOKUP('2. Результаты'!$I481, _xlpm.thresholds, Sections!$G$26:$I$26, "Ниже базового", -1)
)</f>
        <v>Базовый</v>
      </c>
      <c r="K481" s="9">
        <v>13.0</v>
      </c>
      <c r="L481" s="9" t="str">
        <f t="array" ref="L481">LET(
    _xlpm.thresholds, XLOOKUP('2. Результаты'!$D481, Sections!$P$27:$P$47, Sections!$Q$27:$S$47),
    XLOOKUP('2. Результаты'!$K481, _xlpm.thresholds, Sections!$Q$26:$S$26, "Ниже базового", -1)
)</f>
        <v>Средний</v>
      </c>
      <c r="M481" s="9">
        <v>11.0</v>
      </c>
      <c r="N481" s="9" t="str">
        <f t="array" ref="N481">LET(
    _xlpm.thresholds, XLOOKUP('2. Результаты'!$D481, Sections!$K$27:$K$47, Sections!$L$27:$N$47),
    XLOOKUP('2. Результаты'!$M481, _xlpm.thresholds, Sections!$L$26:$N$26, "Ниже базового", -1)
)</f>
        <v>Базовый</v>
      </c>
      <c r="O481" s="9">
        <v>17.0</v>
      </c>
      <c r="P481" s="9" t="str">
        <f t="array" ref="P481">LET(
    _xlpm.thresholds, XLOOKUP('2. Результаты'!$D481, Sections!$P$3:$P$23, Sections!$Q$3:$S$23),
    XLOOKUP('2. Результаты'!$O481, _xlpm.thresholds, Sections!$Q$2:$S$2, "Ниже базового", -1)
)</f>
        <v>Средний</v>
      </c>
      <c r="Q481" s="9">
        <v>9.0</v>
      </c>
      <c r="R481" s="9" t="str">
        <f t="array" ref="R481">LET(
    _xlpm.thresholds, XLOOKUP('2. Результаты'!$D481, Sections!$F$3:$F$23, Sections!$G$3:$I$23),
    XLOOKUP('2. Результаты'!$Q481, _xlpm.thresholds, Sections!$G$2:$I$2, "Ниже базового", -1)
)</f>
        <v>Базовый</v>
      </c>
      <c r="S481" s="9">
        <v>26.0</v>
      </c>
      <c r="T481" s="9" t="str">
        <f t="array" ref="T481">LET(
    _xlpm.thresholds, XLOOKUP('2. Результаты'!$D481, Sections!$A$3:$A$23, Sections!$B$3:$D$23),
    XLOOKUP('2. Результаты'!$S481, _xlpm.thresholds, Sections!$B$2:$D$2, "Ниже базового", -1)
)</f>
        <v>Базовый</v>
      </c>
      <c r="U481" s="9">
        <v>10.0</v>
      </c>
      <c r="V481" s="9" t="str">
        <f t="array" ref="V481">LET(
    _xlpm.thresholds, XLOOKUP('2. Результаты'!$D481, Sections!$A$27:$A$47, Sections!$B$27:$D$47),
    XLOOKUP('2. Результаты'!$U481, _xlpm.thresholds, Sections!$B$26:$D$26, "Ниже базового", -1)
)</f>
        <v>Средний</v>
      </c>
      <c r="W481" s="9">
        <v>12.0</v>
      </c>
      <c r="X481" s="9" t="str">
        <f t="array" ref="X481">LET(
    _xlpm.thresholds, XLOOKUP('2. Результаты'!$D481, Sections!$K$3:$K$23, Sections!$L$3:$N$23),
    XLOOKUP('2. Результаты'!$W481, _xlpm.thresholds, Sections!$L$2:$N$2, "Ниже базового", -1)
)</f>
        <v>Базовый</v>
      </c>
    </row>
    <row r="482" ht="15.75" customHeight="1">
      <c r="A482" s="7">
        <v>5.47006077E8</v>
      </c>
      <c r="B482" s="6" t="s">
        <v>680</v>
      </c>
      <c r="C482" s="6" t="s">
        <v>707</v>
      </c>
      <c r="D482" s="9">
        <v>1.0</v>
      </c>
      <c r="E482" s="9">
        <v>110.0</v>
      </c>
      <c r="F482" s="9">
        <v>213.0</v>
      </c>
      <c r="G482" s="9">
        <v>2.0</v>
      </c>
      <c r="H482" s="9" t="s">
        <v>1467</v>
      </c>
      <c r="I482" s="9">
        <v>16.0</v>
      </c>
      <c r="J482" s="9" t="str">
        <f t="array" ref="J482">LET(
    _xlpm.thresholds, XLOOKUP('2. Результаты'!$D482, Sections!$F$27:$F$47, Sections!$G$27:$I$47),
    XLOOKUP('2. Результаты'!$I482, _xlpm.thresholds, Sections!$G$26:$I$26, "Ниже базового", -1)
)</f>
        <v>Базовый</v>
      </c>
      <c r="K482" s="9">
        <v>11.0</v>
      </c>
      <c r="L482" s="9" t="str">
        <f t="array" ref="L482">LET(
    _xlpm.thresholds, XLOOKUP('2. Результаты'!$D482, Sections!$P$27:$P$47, Sections!$Q$27:$S$47),
    XLOOKUP('2. Результаты'!$K482, _xlpm.thresholds, Sections!$Q$26:$S$26, "Ниже базового", -1)
)</f>
        <v>Базовый</v>
      </c>
      <c r="M482" s="9">
        <v>10.0</v>
      </c>
      <c r="N482" s="9" t="str">
        <f t="array" ref="N482">LET(
    _xlpm.thresholds, XLOOKUP('2. Результаты'!$D482, Sections!$K$27:$K$47, Sections!$L$27:$N$47),
    XLOOKUP('2. Результаты'!$M482, _xlpm.thresholds, Sections!$L$26:$N$26, "Ниже базового", -1)
)</f>
        <v>Базовый</v>
      </c>
      <c r="O482" s="9">
        <v>16.0</v>
      </c>
      <c r="P482" s="9" t="str">
        <f t="array" ref="P482">LET(
    _xlpm.thresholds, XLOOKUP('2. Результаты'!$D482, Sections!$P$3:$P$23, Sections!$Q$3:$S$23),
    XLOOKUP('2. Результаты'!$O482, _xlpm.thresholds, Sections!$Q$2:$S$2, "Ниже базового", -1)
)</f>
        <v>Средний</v>
      </c>
      <c r="Q482" s="9">
        <v>11.0</v>
      </c>
      <c r="R482" s="9" t="str">
        <f t="array" ref="R482">LET(
    _xlpm.thresholds, XLOOKUP('2. Результаты'!$D482, Sections!$F$3:$F$23, Sections!$G$3:$I$23),
    XLOOKUP('2. Результаты'!$Q482, _xlpm.thresholds, Sections!$G$2:$I$2, "Ниже базового", -1)
)</f>
        <v>Базовый</v>
      </c>
      <c r="S482" s="9">
        <v>23.0</v>
      </c>
      <c r="T482" s="9" t="str">
        <f t="array" ref="T482">LET(
    _xlpm.thresholds, XLOOKUP('2. Результаты'!$D482, Sections!$A$3:$A$23, Sections!$B$3:$D$23),
    XLOOKUP('2. Результаты'!$S482, _xlpm.thresholds, Sections!$B$2:$D$2, "Ниже базового", -1)
)</f>
        <v>Базовый</v>
      </c>
      <c r="U482" s="9">
        <v>11.0</v>
      </c>
      <c r="V482" s="9" t="str">
        <f t="array" ref="V482">LET(
    _xlpm.thresholds, XLOOKUP('2. Результаты'!$D482, Sections!$A$27:$A$47, Sections!$B$27:$D$47),
    XLOOKUP('2. Результаты'!$U482, _xlpm.thresholds, Sections!$B$26:$D$26, "Ниже базового", -1)
)</f>
        <v>Средний</v>
      </c>
      <c r="W482" s="9">
        <v>12.0</v>
      </c>
      <c r="X482" s="9" t="str">
        <f t="array" ref="X482">LET(
    _xlpm.thresholds, XLOOKUP('2. Результаты'!$D482, Sections!$K$3:$K$23, Sections!$L$3:$N$23),
    XLOOKUP('2. Результаты'!$W482, _xlpm.thresholds, Sections!$L$2:$N$2, "Ниже базового", -1)
)</f>
        <v>Базовый</v>
      </c>
    </row>
    <row r="483" ht="15.75" customHeight="1">
      <c r="A483" s="7">
        <v>5.47006045E8</v>
      </c>
      <c r="B483" s="6" t="s">
        <v>680</v>
      </c>
      <c r="C483" s="6" t="s">
        <v>708</v>
      </c>
      <c r="D483" s="9">
        <v>1.0</v>
      </c>
      <c r="E483" s="9">
        <v>136.0</v>
      </c>
      <c r="F483" s="9">
        <v>213.0</v>
      </c>
      <c r="G483" s="9">
        <v>3.0</v>
      </c>
      <c r="H483" s="9" t="s">
        <v>1465</v>
      </c>
      <c r="I483" s="9">
        <v>17.0</v>
      </c>
      <c r="J483" s="9" t="str">
        <f t="array" ref="J483">LET(
    _xlpm.thresholds, XLOOKUP('2. Результаты'!$D483, Sections!$F$27:$F$47, Sections!$G$27:$I$47),
    XLOOKUP('2. Результаты'!$I483, _xlpm.thresholds, Sections!$G$26:$I$26, "Ниже базового", -1)
)</f>
        <v>Средний</v>
      </c>
      <c r="K483" s="9">
        <v>15.0</v>
      </c>
      <c r="L483" s="9" t="str">
        <f t="array" ref="L483">LET(
    _xlpm.thresholds, XLOOKUP('2. Результаты'!$D483, Sections!$P$27:$P$47, Sections!$Q$27:$S$47),
    XLOOKUP('2. Результаты'!$K483, _xlpm.thresholds, Sections!$Q$26:$S$26, "Ниже базового", -1)
)</f>
        <v>Средний</v>
      </c>
      <c r="M483" s="9">
        <v>11.0</v>
      </c>
      <c r="N483" s="9" t="str">
        <f t="array" ref="N483">LET(
    _xlpm.thresholds, XLOOKUP('2. Результаты'!$D483, Sections!$K$27:$K$47, Sections!$L$27:$N$47),
    XLOOKUP('2. Результаты'!$M483, _xlpm.thresholds, Sections!$L$26:$N$26, "Ниже базового", -1)
)</f>
        <v>Базовый</v>
      </c>
      <c r="O483" s="9">
        <v>18.0</v>
      </c>
      <c r="P483" s="9" t="str">
        <f t="array" ref="P483">LET(
    _xlpm.thresholds, XLOOKUP('2. Результаты'!$D483, Sections!$P$3:$P$23, Sections!$Q$3:$S$23),
    XLOOKUP('2. Результаты'!$O483, _xlpm.thresholds, Sections!$Q$2:$S$2, "Ниже базового", -1)
)</f>
        <v>Средний</v>
      </c>
      <c r="Q483" s="9">
        <v>12.0</v>
      </c>
      <c r="R483" s="9" t="str">
        <f t="array" ref="R483">LET(
    _xlpm.thresholds, XLOOKUP('2. Результаты'!$D483, Sections!$F$3:$F$23, Sections!$G$3:$I$23),
    XLOOKUP('2. Результаты'!$Q483, _xlpm.thresholds, Sections!$G$2:$I$2, "Ниже базового", -1)
)</f>
        <v>Базовый</v>
      </c>
      <c r="S483" s="9">
        <v>30.0</v>
      </c>
      <c r="T483" s="9" t="str">
        <f t="array" ref="T483">LET(
    _xlpm.thresholds, XLOOKUP('2. Результаты'!$D483, Sections!$A$3:$A$23, Sections!$B$3:$D$23),
    XLOOKUP('2. Результаты'!$S483, _xlpm.thresholds, Sections!$B$2:$D$2, "Ниже базового", -1)
)</f>
        <v>Средний</v>
      </c>
      <c r="U483" s="9">
        <v>11.0</v>
      </c>
      <c r="V483" s="9" t="str">
        <f t="array" ref="V483">LET(
    _xlpm.thresholds, XLOOKUP('2. Результаты'!$D483, Sections!$A$27:$A$47, Sections!$B$27:$D$47),
    XLOOKUP('2. Результаты'!$U483, _xlpm.thresholds, Sections!$B$26:$D$26, "Ниже базового", -1)
)</f>
        <v>Средний</v>
      </c>
      <c r="W483" s="9">
        <v>22.0</v>
      </c>
      <c r="X483" s="9" t="str">
        <f t="array" ref="X483">LET(
    _xlpm.thresholds, XLOOKUP('2. Результаты'!$D483, Sections!$K$3:$K$23, Sections!$L$3:$N$23),
    XLOOKUP('2. Результаты'!$W483, _xlpm.thresholds, Sections!$L$2:$N$2, "Ниже базового", -1)
)</f>
        <v>Средний</v>
      </c>
    </row>
    <row r="484" ht="15.75" customHeight="1">
      <c r="A484" s="7">
        <v>5.47006359E8</v>
      </c>
      <c r="B484" s="6" t="s">
        <v>680</v>
      </c>
      <c r="C484" s="6" t="s">
        <v>709</v>
      </c>
      <c r="D484" s="9">
        <v>1.0</v>
      </c>
      <c r="E484" s="9">
        <v>124.0</v>
      </c>
      <c r="F484" s="9">
        <v>213.0</v>
      </c>
      <c r="G484" s="9">
        <v>2.0</v>
      </c>
      <c r="H484" s="9" t="s">
        <v>1467</v>
      </c>
      <c r="I484" s="9">
        <v>21.0</v>
      </c>
      <c r="J484" s="9" t="str">
        <f t="array" ref="J484">LET(
    _xlpm.thresholds, XLOOKUP('2. Результаты'!$D484, Sections!$F$27:$F$47, Sections!$G$27:$I$47),
    XLOOKUP('2. Результаты'!$I484, _xlpm.thresholds, Sections!$G$26:$I$26, "Ниже базового", -1)
)</f>
        <v>Средний</v>
      </c>
      <c r="K484" s="9">
        <v>10.0</v>
      </c>
      <c r="L484" s="9" t="str">
        <f t="array" ref="L484">LET(
    _xlpm.thresholds, XLOOKUP('2. Результаты'!$D484, Sections!$P$27:$P$47, Sections!$Q$27:$S$47),
    XLOOKUP('2. Результаты'!$K484, _xlpm.thresholds, Sections!$Q$26:$S$26, "Ниже базового", -1)
)</f>
        <v>Базовый</v>
      </c>
      <c r="M484" s="9">
        <v>12.0</v>
      </c>
      <c r="N484" s="9" t="str">
        <f t="array" ref="N484">LET(
    _xlpm.thresholds, XLOOKUP('2. Результаты'!$D484, Sections!$K$27:$K$47, Sections!$L$27:$N$47),
    XLOOKUP('2. Результаты'!$M484, _xlpm.thresholds, Sections!$L$26:$N$26, "Ниже базового", -1)
)</f>
        <v>Базовый</v>
      </c>
      <c r="O484" s="9">
        <v>17.0</v>
      </c>
      <c r="P484" s="9" t="str">
        <f t="array" ref="P484">LET(
    _xlpm.thresholds, XLOOKUP('2. Результаты'!$D484, Sections!$P$3:$P$23, Sections!$Q$3:$S$23),
    XLOOKUP('2. Результаты'!$O484, _xlpm.thresholds, Sections!$Q$2:$S$2, "Ниже базового", -1)
)</f>
        <v>Средний</v>
      </c>
      <c r="Q484" s="9">
        <v>11.0</v>
      </c>
      <c r="R484" s="9" t="str">
        <f t="array" ref="R484">LET(
    _xlpm.thresholds, XLOOKUP('2. Результаты'!$D484, Sections!$F$3:$F$23, Sections!$G$3:$I$23),
    XLOOKUP('2. Результаты'!$Q484, _xlpm.thresholds, Sections!$G$2:$I$2, "Ниже базового", -1)
)</f>
        <v>Базовый</v>
      </c>
      <c r="S484" s="9">
        <v>32.0</v>
      </c>
      <c r="T484" s="9" t="str">
        <f t="array" ref="T484">LET(
    _xlpm.thresholds, XLOOKUP('2. Результаты'!$D484, Sections!$A$3:$A$23, Sections!$B$3:$D$23),
    XLOOKUP('2. Результаты'!$S484, _xlpm.thresholds, Sections!$B$2:$D$2, "Ниже базового", -1)
)</f>
        <v>Средний</v>
      </c>
      <c r="U484" s="9">
        <v>6.0</v>
      </c>
      <c r="V484" s="9" t="str">
        <f t="array" ref="V484">LET(
    _xlpm.thresholds, XLOOKUP('2. Результаты'!$D484, Sections!$A$27:$A$47, Sections!$B$27:$D$47),
    XLOOKUP('2. Результаты'!$U484, _xlpm.thresholds, Sections!$B$26:$D$26, "Ниже базового", -1)
)</f>
        <v>Базовый</v>
      </c>
      <c r="W484" s="9">
        <v>15.0</v>
      </c>
      <c r="X484" s="9" t="str">
        <f t="array" ref="X484">LET(
    _xlpm.thresholds, XLOOKUP('2. Результаты'!$D484, Sections!$K$3:$K$23, Sections!$L$3:$N$23),
    XLOOKUP('2. Результаты'!$W484, _xlpm.thresholds, Sections!$L$2:$N$2, "Ниже базового", -1)
)</f>
        <v>Базовый</v>
      </c>
    </row>
    <row r="485" ht="15.75" customHeight="1">
      <c r="A485" s="7">
        <v>5.17000021E8</v>
      </c>
      <c r="B485" s="6" t="s">
        <v>680</v>
      </c>
      <c r="C485" s="6" t="s">
        <v>710</v>
      </c>
      <c r="D485" s="9">
        <v>1.0</v>
      </c>
      <c r="E485" s="9">
        <v>124.0</v>
      </c>
      <c r="F485" s="9">
        <v>213.0</v>
      </c>
      <c r="G485" s="9">
        <v>3.0</v>
      </c>
      <c r="H485" s="9" t="s">
        <v>1465</v>
      </c>
      <c r="I485" s="9">
        <v>18.0</v>
      </c>
      <c r="J485" s="9" t="str">
        <f t="array" ref="J485">LET(
    _xlpm.thresholds, XLOOKUP('2. Результаты'!$D485, Sections!$F$27:$F$47, Sections!$G$27:$I$47),
    XLOOKUP('2. Результаты'!$I485, _xlpm.thresholds, Sections!$G$26:$I$26, "Ниже базового", -1)
)</f>
        <v>Средний</v>
      </c>
      <c r="K485" s="9">
        <v>12.0</v>
      </c>
      <c r="L485" s="9" t="str">
        <f t="array" ref="L485">LET(
    _xlpm.thresholds, XLOOKUP('2. Результаты'!$D485, Sections!$P$27:$P$47, Sections!$Q$27:$S$47),
    XLOOKUP('2. Результаты'!$K485, _xlpm.thresholds, Sections!$Q$26:$S$26, "Ниже базового", -1)
)</f>
        <v>Базовый</v>
      </c>
      <c r="M485" s="9">
        <v>11.0</v>
      </c>
      <c r="N485" s="9" t="str">
        <f t="array" ref="N485">LET(
    _xlpm.thresholds, XLOOKUP('2. Результаты'!$D485, Sections!$K$27:$K$47, Sections!$L$27:$N$47),
    XLOOKUP('2. Результаты'!$M485, _xlpm.thresholds, Sections!$L$26:$N$26, "Ниже базового", -1)
)</f>
        <v>Базовый</v>
      </c>
      <c r="O485" s="9">
        <v>15.0</v>
      </c>
      <c r="P485" s="9" t="str">
        <f t="array" ref="P485">LET(
    _xlpm.thresholds, XLOOKUP('2. Результаты'!$D485, Sections!$P$3:$P$23, Sections!$Q$3:$S$23),
    XLOOKUP('2. Результаты'!$O485, _xlpm.thresholds, Sections!$Q$2:$S$2, "Ниже базового", -1)
)</f>
        <v>Базовый</v>
      </c>
      <c r="Q485" s="9">
        <v>14.0</v>
      </c>
      <c r="R485" s="9" t="str">
        <f t="array" ref="R485">LET(
    _xlpm.thresholds, XLOOKUP('2. Результаты'!$D485, Sections!$F$3:$F$23, Sections!$G$3:$I$23),
    XLOOKUP('2. Результаты'!$Q485, _xlpm.thresholds, Sections!$G$2:$I$2, "Ниже базового", -1)
)</f>
        <v>Средний</v>
      </c>
      <c r="S485" s="9">
        <v>28.0</v>
      </c>
      <c r="T485" s="9" t="str">
        <f t="array" ref="T485">LET(
    _xlpm.thresholds, XLOOKUP('2. Результаты'!$D485, Sections!$A$3:$A$23, Sections!$B$3:$D$23),
    XLOOKUP('2. Результаты'!$S485, _xlpm.thresholds, Sections!$B$2:$D$2, "Ниже базового", -1)
)</f>
        <v>Базовый</v>
      </c>
      <c r="U485" s="9">
        <v>10.0</v>
      </c>
      <c r="V485" s="9" t="str">
        <f t="array" ref="V485">LET(
    _xlpm.thresholds, XLOOKUP('2. Результаты'!$D485, Sections!$A$27:$A$47, Sections!$B$27:$D$47),
    XLOOKUP('2. Результаты'!$U485, _xlpm.thresholds, Sections!$B$26:$D$26, "Ниже базового", -1)
)</f>
        <v>Средний</v>
      </c>
      <c r="W485" s="9">
        <v>16.0</v>
      </c>
      <c r="X485" s="9" t="str">
        <f t="array" ref="X485">LET(
    _xlpm.thresholds, XLOOKUP('2. Результаты'!$D485, Sections!$K$3:$K$23, Sections!$L$3:$N$23),
    XLOOKUP('2. Результаты'!$W485, _xlpm.thresholds, Sections!$L$2:$N$2, "Ниже базового", -1)
)</f>
        <v>Базовый</v>
      </c>
    </row>
    <row r="486" ht="15.75" customHeight="1">
      <c r="A486" s="7">
        <v>5.17011954E8</v>
      </c>
      <c r="B486" s="6" t="s">
        <v>680</v>
      </c>
      <c r="C486" s="6" t="s">
        <v>711</v>
      </c>
      <c r="D486" s="9">
        <v>1.0</v>
      </c>
      <c r="E486" s="9">
        <v>114.0</v>
      </c>
      <c r="F486" s="9">
        <v>213.0</v>
      </c>
      <c r="G486" s="9">
        <v>2.0</v>
      </c>
      <c r="H486" s="9" t="s">
        <v>1467</v>
      </c>
      <c r="I486" s="9">
        <v>12.0</v>
      </c>
      <c r="J486" s="9" t="str">
        <f t="array" ref="J486">LET(
    _xlpm.thresholds, XLOOKUP('2. Результаты'!$D486, Sections!$F$27:$F$47, Sections!$G$27:$I$47),
    XLOOKUP('2. Результаты'!$I486, _xlpm.thresholds, Sections!$G$26:$I$26, "Ниже базового", -1)
)</f>
        <v>Базовый</v>
      </c>
      <c r="K486" s="9">
        <v>14.0</v>
      </c>
      <c r="L486" s="9" t="str">
        <f t="array" ref="L486">LET(
    _xlpm.thresholds, XLOOKUP('2. Результаты'!$D486, Sections!$P$27:$P$47, Sections!$Q$27:$S$47),
    XLOOKUP('2. Результаты'!$K486, _xlpm.thresholds, Sections!$Q$26:$S$26, "Ниже базового", -1)
)</f>
        <v>Средний</v>
      </c>
      <c r="M486" s="9">
        <v>10.0</v>
      </c>
      <c r="N486" s="9" t="str">
        <f t="array" ref="N486">LET(
    _xlpm.thresholds, XLOOKUP('2. Результаты'!$D486, Sections!$K$27:$K$47, Sections!$L$27:$N$47),
    XLOOKUP('2. Результаты'!$M486, _xlpm.thresholds, Sections!$L$26:$N$26, "Ниже базового", -1)
)</f>
        <v>Базовый</v>
      </c>
      <c r="O486" s="9">
        <v>17.0</v>
      </c>
      <c r="P486" s="9" t="str">
        <f t="array" ref="P486">LET(
    _xlpm.thresholds, XLOOKUP('2. Результаты'!$D486, Sections!$P$3:$P$23, Sections!$Q$3:$S$23),
    XLOOKUP('2. Результаты'!$O486, _xlpm.thresholds, Sections!$Q$2:$S$2, "Ниже базового", -1)
)</f>
        <v>Средний</v>
      </c>
      <c r="Q486" s="9">
        <v>13.0</v>
      </c>
      <c r="R486" s="9" t="str">
        <f t="array" ref="R486">LET(
    _xlpm.thresholds, XLOOKUP('2. Результаты'!$D486, Sections!$F$3:$F$23, Sections!$G$3:$I$23),
    XLOOKUP('2. Результаты'!$Q486, _xlpm.thresholds, Sections!$G$2:$I$2, "Ниже базового", -1)
)</f>
        <v>Средний</v>
      </c>
      <c r="S486" s="9">
        <v>29.0</v>
      </c>
      <c r="T486" s="9" t="str">
        <f t="array" ref="T486">LET(
    _xlpm.thresholds, XLOOKUP('2. Результаты'!$D486, Sections!$A$3:$A$23, Sections!$B$3:$D$23),
    XLOOKUP('2. Результаты'!$S486, _xlpm.thresholds, Sections!$B$2:$D$2, "Ниже базового", -1)
)</f>
        <v>Средний</v>
      </c>
      <c r="U486" s="9">
        <v>7.0</v>
      </c>
      <c r="V486" s="9" t="str">
        <f t="array" ref="V486">LET(
    _xlpm.thresholds, XLOOKUP('2. Результаты'!$D486, Sections!$A$27:$A$47, Sections!$B$27:$D$47),
    XLOOKUP('2. Результаты'!$U486, _xlpm.thresholds, Sections!$B$26:$D$26, "Ниже базового", -1)
)</f>
        <v>Базовый</v>
      </c>
      <c r="W486" s="9">
        <v>12.0</v>
      </c>
      <c r="X486" s="9" t="str">
        <f t="array" ref="X486">LET(
    _xlpm.thresholds, XLOOKUP('2. Результаты'!$D486, Sections!$K$3:$K$23, Sections!$L$3:$N$23),
    XLOOKUP('2. Результаты'!$W486, _xlpm.thresholds, Sections!$L$2:$N$2, "Ниже базового", -1)
)</f>
        <v>Базовый</v>
      </c>
    </row>
    <row r="487" ht="15.75" customHeight="1">
      <c r="A487" s="7">
        <v>5.17015772E8</v>
      </c>
      <c r="B487" s="6" t="s">
        <v>680</v>
      </c>
      <c r="C487" s="6" t="s">
        <v>712</v>
      </c>
      <c r="D487" s="9">
        <v>6.0</v>
      </c>
      <c r="E487" s="9">
        <v>138.0</v>
      </c>
      <c r="F487" s="9">
        <v>192.0</v>
      </c>
      <c r="G487" s="9">
        <v>3.0</v>
      </c>
      <c r="H487" s="9" t="s">
        <v>1465</v>
      </c>
      <c r="I487" s="9">
        <v>19.0</v>
      </c>
      <c r="J487" s="9" t="str">
        <f t="array" ref="J487">LET(
    _xlpm.thresholds, XLOOKUP('2. Результаты'!$D487, Sections!$F$27:$F$47, Sections!$G$27:$I$47),
    XLOOKUP('2. Результаты'!$I487, _xlpm.thresholds, Sections!$G$26:$I$26, "Ниже базового", -1)
)</f>
        <v>Средний</v>
      </c>
      <c r="K487" s="9">
        <v>15.0</v>
      </c>
      <c r="L487" s="9" t="str">
        <f t="array" ref="L487">LET(
    _xlpm.thresholds, XLOOKUP('2. Результаты'!$D487, Sections!$P$27:$P$47, Sections!$Q$27:$S$47),
    XLOOKUP('2. Результаты'!$K487, _xlpm.thresholds, Sections!$Q$26:$S$26, "Ниже базового", -1)
)</f>
        <v>Средний</v>
      </c>
      <c r="M487" s="9">
        <v>12.0</v>
      </c>
      <c r="N487" s="9" t="str">
        <f t="array" ref="N487">LET(
    _xlpm.thresholds, XLOOKUP('2. Результаты'!$D487, Sections!$K$27:$K$47, Sections!$L$27:$N$47),
    XLOOKUP('2. Результаты'!$M487, _xlpm.thresholds, Sections!$L$26:$N$26, "Ниже базового", -1)
)</f>
        <v>Базовый</v>
      </c>
      <c r="O487" s="9">
        <v>19.0</v>
      </c>
      <c r="P487" s="9" t="str">
        <f t="array" ref="P487">LET(
    _xlpm.thresholds, XLOOKUP('2. Результаты'!$D487, Sections!$P$3:$P$23, Sections!$Q$3:$S$23),
    XLOOKUP('2. Результаты'!$O487, _xlpm.thresholds, Sections!$Q$2:$S$2, "Ниже базового", -1)
)</f>
        <v>Средний</v>
      </c>
      <c r="Q487" s="9">
        <v>16.0</v>
      </c>
      <c r="R487" s="9" t="str">
        <f t="array" ref="R487">LET(
    _xlpm.thresholds, XLOOKUP('2. Результаты'!$D487, Sections!$F$3:$F$23, Sections!$G$3:$I$23),
    XLOOKUP('2. Результаты'!$Q487, _xlpm.thresholds, Sections!$G$2:$I$2, "Ниже базового", -1)
)</f>
        <v>Средний</v>
      </c>
      <c r="S487" s="9">
        <v>26.0</v>
      </c>
      <c r="T487" s="9" t="str">
        <f t="array" ref="T487">LET(
    _xlpm.thresholds, XLOOKUP('2. Результаты'!$D487, Sections!$A$3:$A$23, Sections!$B$3:$D$23),
    XLOOKUP('2. Результаты'!$S487, _xlpm.thresholds, Sections!$B$2:$D$2, "Ниже базового", -1)
)</f>
        <v>Средний</v>
      </c>
      <c r="U487" s="9">
        <v>10.0</v>
      </c>
      <c r="V487" s="9" t="str">
        <f t="array" ref="V487">LET(
    _xlpm.thresholds, XLOOKUP('2. Результаты'!$D487, Sections!$A$27:$A$47, Sections!$B$27:$D$47),
    XLOOKUP('2. Результаты'!$U487, _xlpm.thresholds, Sections!$B$26:$D$26, "Ниже базового", -1)
)</f>
        <v>Средний</v>
      </c>
      <c r="W487" s="9">
        <v>21.0</v>
      </c>
      <c r="X487" s="9" t="str">
        <f t="array" ref="X487">LET(
    _xlpm.thresholds, XLOOKUP('2. Результаты'!$D487, Sections!$K$3:$K$23, Sections!$L$3:$N$23),
    XLOOKUP('2. Результаты'!$W487, _xlpm.thresholds, Sections!$L$2:$N$2, "Ниже базового", -1)
)</f>
        <v>Средний</v>
      </c>
    </row>
    <row r="488" ht="15.75" customHeight="1">
      <c r="A488" s="7">
        <v>5.4700602E8</v>
      </c>
      <c r="B488" s="6" t="s">
        <v>680</v>
      </c>
      <c r="C488" s="6" t="s">
        <v>713</v>
      </c>
      <c r="D488" s="9">
        <v>1.0</v>
      </c>
      <c r="E488" s="9">
        <v>138.0</v>
      </c>
      <c r="F488" s="9">
        <v>213.0</v>
      </c>
      <c r="G488" s="9">
        <v>2.0</v>
      </c>
      <c r="H488" s="9" t="s">
        <v>1467</v>
      </c>
      <c r="I488" s="9">
        <v>25.0</v>
      </c>
      <c r="J488" s="9" t="str">
        <f t="array" ref="J488">LET(
    _xlpm.thresholds, XLOOKUP('2. Результаты'!$D488, Sections!$F$27:$F$47, Sections!$G$27:$I$47),
    XLOOKUP('2. Результаты'!$I488, _xlpm.thresholds, Sections!$G$26:$I$26, "Ниже базового", -1)
)</f>
        <v>Средний</v>
      </c>
      <c r="K488" s="9">
        <v>13.0</v>
      </c>
      <c r="L488" s="9" t="str">
        <f t="array" ref="L488">LET(
    _xlpm.thresholds, XLOOKUP('2. Результаты'!$D488, Sections!$P$27:$P$47, Sections!$Q$27:$S$47),
    XLOOKUP('2. Результаты'!$K488, _xlpm.thresholds, Sections!$Q$26:$S$26, "Ниже базового", -1)
)</f>
        <v>Средний</v>
      </c>
      <c r="M488" s="9">
        <v>14.0</v>
      </c>
      <c r="N488" s="9" t="str">
        <f t="array" ref="N488">LET(
    _xlpm.thresholds, XLOOKUP('2. Результаты'!$D488, Sections!$K$27:$K$47, Sections!$L$27:$N$47),
    XLOOKUP('2. Результаты'!$M488, _xlpm.thresholds, Sections!$L$26:$N$26, "Ниже базового", -1)
)</f>
        <v>Средний</v>
      </c>
      <c r="O488" s="9">
        <v>16.0</v>
      </c>
      <c r="P488" s="9" t="str">
        <f t="array" ref="P488">LET(
    _xlpm.thresholds, XLOOKUP('2. Результаты'!$D488, Sections!$P$3:$P$23, Sections!$Q$3:$S$23),
    XLOOKUP('2. Результаты'!$O488, _xlpm.thresholds, Sections!$Q$2:$S$2, "Ниже базового", -1)
)</f>
        <v>Средний</v>
      </c>
      <c r="Q488" s="9">
        <v>11.0</v>
      </c>
      <c r="R488" s="9" t="str">
        <f t="array" ref="R488">LET(
    _xlpm.thresholds, XLOOKUP('2. Результаты'!$D488, Sections!$F$3:$F$23, Sections!$G$3:$I$23),
    XLOOKUP('2. Результаты'!$Q488, _xlpm.thresholds, Sections!$G$2:$I$2, "Ниже базового", -1)
)</f>
        <v>Базовый</v>
      </c>
      <c r="S488" s="9">
        <v>34.0</v>
      </c>
      <c r="T488" s="9" t="str">
        <f t="array" ref="T488">LET(
    _xlpm.thresholds, XLOOKUP('2. Результаты'!$D488, Sections!$A$3:$A$23, Sections!$B$3:$D$23),
    XLOOKUP('2. Результаты'!$S488, _xlpm.thresholds, Sections!$B$2:$D$2, "Ниже базового", -1)
)</f>
        <v>Средний</v>
      </c>
      <c r="U488" s="9">
        <v>9.0</v>
      </c>
      <c r="V488" s="9" t="str">
        <f t="array" ref="V488">LET(
    _xlpm.thresholds, XLOOKUP('2. Результаты'!$D488, Sections!$A$27:$A$47, Sections!$B$27:$D$47),
    XLOOKUP('2. Результаты'!$U488, _xlpm.thresholds, Sections!$B$26:$D$26, "Ниже базового", -1)
)</f>
        <v>Средний</v>
      </c>
      <c r="W488" s="9">
        <v>16.0</v>
      </c>
      <c r="X488" s="9" t="str">
        <f t="array" ref="X488">LET(
    _xlpm.thresholds, XLOOKUP('2. Результаты'!$D488, Sections!$K$3:$K$23, Sections!$L$3:$N$23),
    XLOOKUP('2. Результаты'!$W488, _xlpm.thresholds, Sections!$L$2:$N$2, "Ниже базового", -1)
)</f>
        <v>Базовый</v>
      </c>
    </row>
    <row r="489" ht="15.75" customHeight="1">
      <c r="A489" s="7">
        <v>5.17013006E8</v>
      </c>
      <c r="B489" s="6" t="s">
        <v>680</v>
      </c>
      <c r="C489" s="6" t="s">
        <v>714</v>
      </c>
      <c r="D489" s="9">
        <v>1.0</v>
      </c>
      <c r="E489" s="9">
        <v>130.0</v>
      </c>
      <c r="F489" s="9">
        <v>213.0</v>
      </c>
      <c r="G489" s="9">
        <v>3.0</v>
      </c>
      <c r="H489" s="9" t="s">
        <v>1465</v>
      </c>
      <c r="I489" s="9">
        <v>21.0</v>
      </c>
      <c r="J489" s="9" t="str">
        <f t="array" ref="J489">LET(
    _xlpm.thresholds, XLOOKUP('2. Результаты'!$D489, Sections!$F$27:$F$47, Sections!$G$27:$I$47),
    XLOOKUP('2. Результаты'!$I489, _xlpm.thresholds, Sections!$G$26:$I$26, "Ниже базового", -1)
)</f>
        <v>Средний</v>
      </c>
      <c r="K489" s="9">
        <v>11.0</v>
      </c>
      <c r="L489" s="9" t="str">
        <f t="array" ref="L489">LET(
    _xlpm.thresholds, XLOOKUP('2. Результаты'!$D489, Sections!$P$27:$P$47, Sections!$Q$27:$S$47),
    XLOOKUP('2. Результаты'!$K489, _xlpm.thresholds, Sections!$Q$26:$S$26, "Ниже базового", -1)
)</f>
        <v>Базовый</v>
      </c>
      <c r="M489" s="9">
        <v>10.0</v>
      </c>
      <c r="N489" s="9" t="str">
        <f t="array" ref="N489">LET(
    _xlpm.thresholds, XLOOKUP('2. Результаты'!$D489, Sections!$K$27:$K$47, Sections!$L$27:$N$47),
    XLOOKUP('2. Результаты'!$M489, _xlpm.thresholds, Sections!$L$26:$N$26, "Ниже базового", -1)
)</f>
        <v>Базовый</v>
      </c>
      <c r="O489" s="9">
        <v>20.0</v>
      </c>
      <c r="P489" s="9" t="str">
        <f t="array" ref="P489">LET(
    _xlpm.thresholds, XLOOKUP('2. Результаты'!$D489, Sections!$P$3:$P$23, Sections!$Q$3:$S$23),
    XLOOKUP('2. Результаты'!$O489, _xlpm.thresholds, Sections!$Q$2:$S$2, "Ниже базового", -1)
)</f>
        <v>Высокий</v>
      </c>
      <c r="Q489" s="9">
        <v>12.0</v>
      </c>
      <c r="R489" s="9" t="str">
        <f t="array" ref="R489">LET(
    _xlpm.thresholds, XLOOKUP('2. Результаты'!$D489, Sections!$F$3:$F$23, Sections!$G$3:$I$23),
    XLOOKUP('2. Результаты'!$Q489, _xlpm.thresholds, Sections!$G$2:$I$2, "Ниже базового", -1)
)</f>
        <v>Базовый</v>
      </c>
      <c r="S489" s="9">
        <v>31.0</v>
      </c>
      <c r="T489" s="9" t="str">
        <f t="array" ref="T489">LET(
    _xlpm.thresholds, XLOOKUP('2. Результаты'!$D489, Sections!$A$3:$A$23, Sections!$B$3:$D$23),
    XLOOKUP('2. Результаты'!$S489, _xlpm.thresholds, Sections!$B$2:$D$2, "Ниже базового", -1)
)</f>
        <v>Средний</v>
      </c>
      <c r="U489" s="9">
        <v>9.0</v>
      </c>
      <c r="V489" s="9" t="str">
        <f t="array" ref="V489">LET(
    _xlpm.thresholds, XLOOKUP('2. Результаты'!$D489, Sections!$A$27:$A$47, Sections!$B$27:$D$47),
    XLOOKUP('2. Результаты'!$U489, _xlpm.thresholds, Sections!$B$26:$D$26, "Ниже базового", -1)
)</f>
        <v>Средний</v>
      </c>
      <c r="W489" s="9">
        <v>16.0</v>
      </c>
      <c r="X489" s="9" t="str">
        <f t="array" ref="X489">LET(
    _xlpm.thresholds, XLOOKUP('2. Результаты'!$D489, Sections!$K$3:$K$23, Sections!$L$3:$N$23),
    XLOOKUP('2. Результаты'!$W489, _xlpm.thresholds, Sections!$L$2:$N$2, "Ниже базового", -1)
)</f>
        <v>Базовый</v>
      </c>
    </row>
    <row r="490" ht="15.75" customHeight="1">
      <c r="A490" s="7">
        <v>5.47005965E8</v>
      </c>
      <c r="B490" s="6" t="s">
        <v>680</v>
      </c>
      <c r="C490" s="6" t="s">
        <v>715</v>
      </c>
      <c r="D490" s="9">
        <v>1.0</v>
      </c>
      <c r="E490" s="9">
        <v>141.0</v>
      </c>
      <c r="F490" s="9">
        <v>213.0</v>
      </c>
      <c r="G490" s="9">
        <v>3.0</v>
      </c>
      <c r="H490" s="9" t="s">
        <v>1465</v>
      </c>
      <c r="I490" s="9">
        <v>23.0</v>
      </c>
      <c r="J490" s="9" t="str">
        <f t="array" ref="J490">LET(
    _xlpm.thresholds, XLOOKUP('2. Результаты'!$D490, Sections!$F$27:$F$47, Sections!$G$27:$I$47),
    XLOOKUP('2. Результаты'!$I490, _xlpm.thresholds, Sections!$G$26:$I$26, "Ниже базового", -1)
)</f>
        <v>Средний</v>
      </c>
      <c r="K490" s="9">
        <v>13.0</v>
      </c>
      <c r="L490" s="9" t="str">
        <f t="array" ref="L490">LET(
    _xlpm.thresholds, XLOOKUP('2. Результаты'!$D490, Sections!$P$27:$P$47, Sections!$Q$27:$S$47),
    XLOOKUP('2. Результаты'!$K490, _xlpm.thresholds, Sections!$Q$26:$S$26, "Ниже базового", -1)
)</f>
        <v>Средний</v>
      </c>
      <c r="M490" s="9">
        <v>16.0</v>
      </c>
      <c r="N490" s="9" t="str">
        <f t="array" ref="N490">LET(
    _xlpm.thresholds, XLOOKUP('2. Результаты'!$D490, Sections!$K$27:$K$47, Sections!$L$27:$N$47),
    XLOOKUP('2. Результаты'!$M490, _xlpm.thresholds, Sections!$L$26:$N$26, "Ниже базового", -1)
)</f>
        <v>Средний</v>
      </c>
      <c r="O490" s="9">
        <v>16.0</v>
      </c>
      <c r="P490" s="9" t="str">
        <f t="array" ref="P490">LET(
    _xlpm.thresholds, XLOOKUP('2. Результаты'!$D490, Sections!$P$3:$P$23, Sections!$Q$3:$S$23),
    XLOOKUP('2. Результаты'!$O490, _xlpm.thresholds, Sections!$Q$2:$S$2, "Ниже базового", -1)
)</f>
        <v>Средний</v>
      </c>
      <c r="Q490" s="9">
        <v>14.0</v>
      </c>
      <c r="R490" s="9" t="str">
        <f t="array" ref="R490">LET(
    _xlpm.thresholds, XLOOKUP('2. Результаты'!$D490, Sections!$F$3:$F$23, Sections!$G$3:$I$23),
    XLOOKUP('2. Результаты'!$Q490, _xlpm.thresholds, Sections!$G$2:$I$2, "Ниже базового", -1)
)</f>
        <v>Средний</v>
      </c>
      <c r="S490" s="9">
        <v>29.0</v>
      </c>
      <c r="T490" s="9" t="str">
        <f t="array" ref="T490">LET(
    _xlpm.thresholds, XLOOKUP('2. Результаты'!$D490, Sections!$A$3:$A$23, Sections!$B$3:$D$23),
    XLOOKUP('2. Результаты'!$S490, _xlpm.thresholds, Sections!$B$2:$D$2, "Ниже базового", -1)
)</f>
        <v>Средний</v>
      </c>
      <c r="U490" s="9">
        <v>11.0</v>
      </c>
      <c r="V490" s="9" t="str">
        <f t="array" ref="V490">LET(
    _xlpm.thresholds, XLOOKUP('2. Результаты'!$D490, Sections!$A$27:$A$47, Sections!$B$27:$D$47),
    XLOOKUP('2. Результаты'!$U490, _xlpm.thresholds, Sections!$B$26:$D$26, "Ниже базового", -1)
)</f>
        <v>Средний</v>
      </c>
      <c r="W490" s="9">
        <v>19.0</v>
      </c>
      <c r="X490" s="9" t="str">
        <f t="array" ref="X490">LET(
    _xlpm.thresholds, XLOOKUP('2. Результаты'!$D490, Sections!$K$3:$K$23, Sections!$L$3:$N$23),
    XLOOKUP('2. Результаты'!$W490, _xlpm.thresholds, Sections!$L$2:$N$2, "Ниже базового", -1)
)</f>
        <v>Средний</v>
      </c>
    </row>
    <row r="491" ht="15.75" customHeight="1">
      <c r="A491" s="7">
        <v>5.17015613E8</v>
      </c>
      <c r="B491" s="6" t="s">
        <v>680</v>
      </c>
      <c r="C491" s="6" t="s">
        <v>716</v>
      </c>
      <c r="D491" s="9">
        <v>1.0</v>
      </c>
      <c r="E491" s="9">
        <v>158.0</v>
      </c>
      <c r="F491" s="9">
        <v>213.0</v>
      </c>
      <c r="G491" s="9">
        <v>3.0</v>
      </c>
      <c r="H491" s="9" t="s">
        <v>1465</v>
      </c>
      <c r="I491" s="9">
        <v>26.0</v>
      </c>
      <c r="J491" s="9" t="str">
        <f t="array" ref="J491">LET(
    _xlpm.thresholds, XLOOKUP('2. Результаты'!$D491, Sections!$F$27:$F$47, Sections!$G$27:$I$47),
    XLOOKUP('2. Результаты'!$I491, _xlpm.thresholds, Sections!$G$26:$I$26, "Ниже базового", -1)
)</f>
        <v>Средний</v>
      </c>
      <c r="K491" s="9">
        <v>15.0</v>
      </c>
      <c r="L491" s="9" t="str">
        <f t="array" ref="L491">LET(
    _xlpm.thresholds, XLOOKUP('2. Результаты'!$D491, Sections!$P$27:$P$47, Sections!$Q$27:$S$47),
    XLOOKUP('2. Результаты'!$K491, _xlpm.thresholds, Sections!$Q$26:$S$26, "Ниже базового", -1)
)</f>
        <v>Средний</v>
      </c>
      <c r="M491" s="9">
        <v>14.0</v>
      </c>
      <c r="N491" s="9" t="str">
        <f t="array" ref="N491">LET(
    _xlpm.thresholds, XLOOKUP('2. Результаты'!$D491, Sections!$K$27:$K$47, Sections!$L$27:$N$47),
    XLOOKUP('2. Результаты'!$M491, _xlpm.thresholds, Sections!$L$26:$N$26, "Ниже базового", -1)
)</f>
        <v>Средний</v>
      </c>
      <c r="O491" s="9">
        <v>18.0</v>
      </c>
      <c r="P491" s="9" t="str">
        <f t="array" ref="P491">LET(
    _xlpm.thresholds, XLOOKUP('2. Результаты'!$D491, Sections!$P$3:$P$23, Sections!$Q$3:$S$23),
    XLOOKUP('2. Результаты'!$O491, _xlpm.thresholds, Sections!$Q$2:$S$2, "Ниже базового", -1)
)</f>
        <v>Средний</v>
      </c>
      <c r="Q491" s="9">
        <v>15.0</v>
      </c>
      <c r="R491" s="9" t="str">
        <f t="array" ref="R491">LET(
    _xlpm.thresholds, XLOOKUP('2. Результаты'!$D491, Sections!$F$3:$F$23, Sections!$G$3:$I$23),
    XLOOKUP('2. Результаты'!$Q491, _xlpm.thresholds, Sections!$G$2:$I$2, "Ниже базового", -1)
)</f>
        <v>Средний</v>
      </c>
      <c r="S491" s="9">
        <v>39.0</v>
      </c>
      <c r="T491" s="9" t="str">
        <f t="array" ref="T491">LET(
    _xlpm.thresholds, XLOOKUP('2. Результаты'!$D491, Sections!$A$3:$A$23, Sections!$B$3:$D$23),
    XLOOKUP('2. Результаты'!$S491, _xlpm.thresholds, Sections!$B$2:$D$2, "Ниже базового", -1)
)</f>
        <v>Средний</v>
      </c>
      <c r="U491" s="9">
        <v>11.0</v>
      </c>
      <c r="V491" s="9" t="str">
        <f t="array" ref="V491">LET(
    _xlpm.thresholds, XLOOKUP('2. Результаты'!$D491, Sections!$A$27:$A$47, Sections!$B$27:$D$47),
    XLOOKUP('2. Результаты'!$U491, _xlpm.thresholds, Sections!$B$26:$D$26, "Ниже базового", -1)
)</f>
        <v>Средний</v>
      </c>
      <c r="W491" s="9">
        <v>20.0</v>
      </c>
      <c r="X491" s="9" t="str">
        <f t="array" ref="X491">LET(
    _xlpm.thresholds, XLOOKUP('2. Результаты'!$D491, Sections!$K$3:$K$23, Sections!$L$3:$N$23),
    XLOOKUP('2. Результаты'!$W491, _xlpm.thresholds, Sections!$L$2:$N$2, "Ниже базового", -1)
)</f>
        <v>Средний</v>
      </c>
    </row>
    <row r="492" ht="15.75" customHeight="1">
      <c r="A492" s="7">
        <v>5.47006158E8</v>
      </c>
      <c r="B492" s="6" t="s">
        <v>680</v>
      </c>
      <c r="C492" s="6" t="s">
        <v>717</v>
      </c>
      <c r="D492" s="9">
        <v>6.0</v>
      </c>
      <c r="E492" s="9">
        <v>131.0</v>
      </c>
      <c r="F492" s="9">
        <v>192.0</v>
      </c>
      <c r="G492" s="9">
        <v>3.0</v>
      </c>
      <c r="H492" s="9" t="s">
        <v>1465</v>
      </c>
      <c r="I492" s="9">
        <v>22.0</v>
      </c>
      <c r="J492" s="9" t="str">
        <f t="array" ref="J492">LET(
    _xlpm.thresholds, XLOOKUP('2. Результаты'!$D492, Sections!$F$27:$F$47, Sections!$G$27:$I$47),
    XLOOKUP('2. Результаты'!$I492, _xlpm.thresholds, Sections!$G$26:$I$26, "Ниже базового", -1)
)</f>
        <v>Средний</v>
      </c>
      <c r="K492" s="9">
        <v>17.0</v>
      </c>
      <c r="L492" s="9" t="str">
        <f t="array" ref="L492">LET(
    _xlpm.thresholds, XLOOKUP('2. Результаты'!$D492, Sections!$P$27:$P$47, Sections!$Q$27:$S$47),
    XLOOKUP('2. Результаты'!$K492, _xlpm.thresholds, Sections!$Q$26:$S$26, "Ниже базового", -1)
)</f>
        <v>Высокий</v>
      </c>
      <c r="M492" s="9">
        <v>12.0</v>
      </c>
      <c r="N492" s="9" t="str">
        <f t="array" ref="N492">LET(
    _xlpm.thresholds, XLOOKUP('2. Результаты'!$D492, Sections!$K$27:$K$47, Sections!$L$27:$N$47),
    XLOOKUP('2. Результаты'!$M492, _xlpm.thresholds, Sections!$L$26:$N$26, "Ниже базового", -1)
)</f>
        <v>Базовый</v>
      </c>
      <c r="O492" s="9">
        <v>17.0</v>
      </c>
      <c r="P492" s="9" t="str">
        <f t="array" ref="P492">LET(
    _xlpm.thresholds, XLOOKUP('2. Результаты'!$D492, Sections!$P$3:$P$23, Sections!$Q$3:$S$23),
    XLOOKUP('2. Результаты'!$O492, _xlpm.thresholds, Sections!$Q$2:$S$2, "Ниже базового", -1)
)</f>
        <v>Средний</v>
      </c>
      <c r="Q492" s="9">
        <v>14.0</v>
      </c>
      <c r="R492" s="9" t="str">
        <f t="array" ref="R492">LET(
    _xlpm.thresholds, XLOOKUP('2. Результаты'!$D492, Sections!$F$3:$F$23, Sections!$G$3:$I$23),
    XLOOKUP('2. Результаты'!$Q492, _xlpm.thresholds, Sections!$G$2:$I$2, "Ниже базового", -1)
)</f>
        <v>Средний</v>
      </c>
      <c r="S492" s="9">
        <v>18.0</v>
      </c>
      <c r="T492" s="9" t="str">
        <f t="array" ref="T492">LET(
    _xlpm.thresholds, XLOOKUP('2. Результаты'!$D492, Sections!$A$3:$A$23, Sections!$B$3:$D$23),
    XLOOKUP('2. Результаты'!$S492, _xlpm.thresholds, Sections!$B$2:$D$2, "Ниже базового", -1)
)</f>
        <v>Базовый</v>
      </c>
      <c r="U492" s="9">
        <v>11.0</v>
      </c>
      <c r="V492" s="9" t="str">
        <f t="array" ref="V492">LET(
    _xlpm.thresholds, XLOOKUP('2. Результаты'!$D492, Sections!$A$27:$A$47, Sections!$B$27:$D$47),
    XLOOKUP('2. Результаты'!$U492, _xlpm.thresholds, Sections!$B$26:$D$26, "Ниже базового", -1)
)</f>
        <v>Средний</v>
      </c>
      <c r="W492" s="9">
        <v>20.0</v>
      </c>
      <c r="X492" s="9" t="str">
        <f t="array" ref="X492">LET(
    _xlpm.thresholds, XLOOKUP('2. Результаты'!$D492, Sections!$K$3:$K$23, Sections!$L$3:$N$23),
    XLOOKUP('2. Результаты'!$W492, _xlpm.thresholds, Sections!$L$2:$N$2, "Ниже базового", -1)
)</f>
        <v>Средний</v>
      </c>
    </row>
    <row r="493" ht="15.75" customHeight="1">
      <c r="A493" s="7">
        <v>5.47005997E8</v>
      </c>
      <c r="B493" s="6" t="s">
        <v>680</v>
      </c>
      <c r="C493" s="6" t="s">
        <v>718</v>
      </c>
      <c r="D493" s="9">
        <v>5.0</v>
      </c>
      <c r="E493" s="9">
        <v>141.0</v>
      </c>
      <c r="F493" s="9">
        <v>208.0</v>
      </c>
      <c r="G493" s="9">
        <v>3.0</v>
      </c>
      <c r="H493" s="9" t="s">
        <v>1465</v>
      </c>
      <c r="I493" s="9">
        <v>22.0</v>
      </c>
      <c r="J493" s="9" t="str">
        <f t="array" ref="J493">LET(
    _xlpm.thresholds, XLOOKUP('2. Результаты'!$D493, Sections!$F$27:$F$47, Sections!$G$27:$I$47),
    XLOOKUP('2. Результаты'!$I493, _xlpm.thresholds, Sections!$G$26:$I$26, "Ниже базового", -1)
)</f>
        <v>Средний</v>
      </c>
      <c r="K493" s="9">
        <v>16.0</v>
      </c>
      <c r="L493" s="9" t="str">
        <f t="array" ref="L493">LET(
    _xlpm.thresholds, XLOOKUP('2. Результаты'!$D493, Sections!$P$27:$P$47, Sections!$Q$27:$S$47),
    XLOOKUP('2. Результаты'!$K493, _xlpm.thresholds, Sections!$Q$26:$S$26, "Ниже базового", -1)
)</f>
        <v>Высокий</v>
      </c>
      <c r="M493" s="9">
        <v>13.0</v>
      </c>
      <c r="N493" s="9" t="str">
        <f t="array" ref="N493">LET(
    _xlpm.thresholds, XLOOKUP('2. Результаты'!$D493, Sections!$K$27:$K$47, Sections!$L$27:$N$47),
    XLOOKUP('2. Результаты'!$M493, _xlpm.thresholds, Sections!$L$26:$N$26, "Ниже базового", -1)
)</f>
        <v>Базовый</v>
      </c>
      <c r="O493" s="9">
        <v>19.0</v>
      </c>
      <c r="P493" s="9" t="str">
        <f t="array" ref="P493">LET(
    _xlpm.thresholds, XLOOKUP('2. Результаты'!$D493, Sections!$P$3:$P$23, Sections!$Q$3:$S$23),
    XLOOKUP('2. Результаты'!$O493, _xlpm.thresholds, Sections!$Q$2:$S$2, "Ниже базового", -1)
)</f>
        <v>Средний</v>
      </c>
      <c r="Q493" s="9">
        <v>14.0</v>
      </c>
      <c r="R493" s="9" t="str">
        <f t="array" ref="R493">LET(
    _xlpm.thresholds, XLOOKUP('2. Результаты'!$D493, Sections!$F$3:$F$23, Sections!$G$3:$I$23),
    XLOOKUP('2. Результаты'!$Q493, _xlpm.thresholds, Sections!$G$2:$I$2, "Ниже базового", -1)
)</f>
        <v>Средний</v>
      </c>
      <c r="S493" s="9">
        <v>26.0</v>
      </c>
      <c r="T493" s="9" t="str">
        <f t="array" ref="T493">LET(
    _xlpm.thresholds, XLOOKUP('2. Результаты'!$D493, Sections!$A$3:$A$23, Sections!$B$3:$D$23),
    XLOOKUP('2. Результаты'!$S493, _xlpm.thresholds, Sections!$B$2:$D$2, "Ниже базового", -1)
)</f>
        <v>Средний</v>
      </c>
      <c r="U493" s="9">
        <v>10.0</v>
      </c>
      <c r="V493" s="9" t="str">
        <f t="array" ref="V493">LET(
    _xlpm.thresholds, XLOOKUP('2. Результаты'!$D493, Sections!$A$27:$A$47, Sections!$B$27:$D$47),
    XLOOKUP('2. Результаты'!$U493, _xlpm.thresholds, Sections!$B$26:$D$26, "Ниже базового", -1)
)</f>
        <v>Средний</v>
      </c>
      <c r="W493" s="9">
        <v>21.0</v>
      </c>
      <c r="X493" s="9" t="str">
        <f t="array" ref="X493">LET(
    _xlpm.thresholds, XLOOKUP('2. Результаты'!$D493, Sections!$K$3:$K$23, Sections!$L$3:$N$23),
    XLOOKUP('2. Результаты'!$W493, _xlpm.thresholds, Sections!$L$2:$N$2, "Ниже базового", -1)
)</f>
        <v>Средний</v>
      </c>
    </row>
    <row r="494" ht="15.75" customHeight="1">
      <c r="A494" s="7">
        <v>5.1701562E8</v>
      </c>
      <c r="B494" s="6" t="s">
        <v>680</v>
      </c>
      <c r="C494" s="6" t="s">
        <v>719</v>
      </c>
      <c r="D494" s="9">
        <v>5.0</v>
      </c>
      <c r="E494" s="9">
        <v>84.0</v>
      </c>
      <c r="F494" s="9">
        <v>208.0</v>
      </c>
      <c r="G494" s="9">
        <v>2.0</v>
      </c>
      <c r="H494" s="9" t="s">
        <v>1467</v>
      </c>
      <c r="I494" s="9">
        <v>12.0</v>
      </c>
      <c r="J494" s="9" t="str">
        <f t="array" ref="J494">LET(
    _xlpm.thresholds, XLOOKUP('2. Результаты'!$D494, Sections!$F$27:$F$47, Sections!$G$27:$I$47),
    XLOOKUP('2. Результаты'!$I494, _xlpm.thresholds, Sections!$G$26:$I$26, "Ниже базового", -1)
)</f>
        <v>Базовый</v>
      </c>
      <c r="K494" s="9">
        <v>9.0</v>
      </c>
      <c r="L494" s="9" t="str">
        <f t="array" ref="L494">LET(
    _xlpm.thresholds, XLOOKUP('2. Результаты'!$D494, Sections!$P$27:$P$47, Sections!$Q$27:$S$47),
    XLOOKUP('2. Результаты'!$K494, _xlpm.thresholds, Sections!$Q$26:$S$26, "Ниже базового", -1)
)</f>
        <v>Базовый</v>
      </c>
      <c r="M494" s="9">
        <v>9.0</v>
      </c>
      <c r="N494" s="9" t="str">
        <f t="array" ref="N494">LET(
    _xlpm.thresholds, XLOOKUP('2. Результаты'!$D494, Sections!$K$27:$K$47, Sections!$L$27:$N$47),
    XLOOKUP('2. Результаты'!$M494, _xlpm.thresholds, Sections!$L$26:$N$26, "Ниже базового", -1)
)</f>
        <v>Базовый</v>
      </c>
      <c r="O494" s="9">
        <v>12.0</v>
      </c>
      <c r="P494" s="9" t="str">
        <f t="array" ref="P494">LET(
    _xlpm.thresholds, XLOOKUP('2. Результаты'!$D494, Sections!$P$3:$P$23, Sections!$Q$3:$S$23),
    XLOOKUP('2. Результаты'!$O494, _xlpm.thresholds, Sections!$Q$2:$S$2, "Ниже базового", -1)
)</f>
        <v>Базовый</v>
      </c>
      <c r="Q494" s="9">
        <v>7.0</v>
      </c>
      <c r="R494" s="9" t="str">
        <f t="array" ref="R494">LET(
    _xlpm.thresholds, XLOOKUP('2. Результаты'!$D494, Sections!$F$3:$F$23, Sections!$G$3:$I$23),
    XLOOKUP('2. Результаты'!$Q494, _xlpm.thresholds, Sections!$G$2:$I$2, "Ниже базового", -1)
)</f>
        <v>Базовый</v>
      </c>
      <c r="S494" s="9">
        <v>18.0</v>
      </c>
      <c r="T494" s="9" t="str">
        <f t="array" ref="T494">LET(
    _xlpm.thresholds, XLOOKUP('2. Результаты'!$D494, Sections!$A$3:$A$23, Sections!$B$3:$D$23),
    XLOOKUP('2. Результаты'!$S494, _xlpm.thresholds, Sections!$B$2:$D$2, "Ниже базового", -1)
)</f>
        <v>Базовый</v>
      </c>
      <c r="U494" s="9">
        <v>5.0</v>
      </c>
      <c r="V494" s="9" t="str">
        <f t="array" ref="V494">LET(
    _xlpm.thresholds, XLOOKUP('2. Результаты'!$D494, Sections!$A$27:$A$47, Sections!$B$27:$D$47),
    XLOOKUP('2. Результаты'!$U494, _xlpm.thresholds, Sections!$B$26:$D$26, "Ниже базового", -1)
)</f>
        <v>Базовый</v>
      </c>
      <c r="W494" s="9">
        <v>12.0</v>
      </c>
      <c r="X494" s="9" t="str">
        <f t="array" ref="X494">LET(
    _xlpm.thresholds, XLOOKUP('2. Результаты'!$D494, Sections!$K$3:$K$23, Sections!$L$3:$N$23),
    XLOOKUP('2. Результаты'!$W494, _xlpm.thresholds, Sections!$L$2:$N$2, "Ниже базового", -1)
)</f>
        <v>Базовый</v>
      </c>
    </row>
    <row r="495" ht="15.75" customHeight="1">
      <c r="A495" s="7">
        <v>5.17011591E8</v>
      </c>
      <c r="B495" s="6" t="s">
        <v>680</v>
      </c>
      <c r="C495" s="6" t="s">
        <v>720</v>
      </c>
      <c r="D495" s="9">
        <v>1.0</v>
      </c>
      <c r="E495" s="9">
        <v>173.0</v>
      </c>
      <c r="F495" s="9">
        <v>213.0</v>
      </c>
      <c r="G495" s="9">
        <v>3.0</v>
      </c>
      <c r="H495" s="9" t="s">
        <v>1465</v>
      </c>
      <c r="I495" s="9">
        <v>22.0</v>
      </c>
      <c r="J495" s="9" t="str">
        <f t="array" ref="J495">LET(
    _xlpm.thresholds, XLOOKUP('2. Результаты'!$D495, Sections!$F$27:$F$47, Sections!$G$27:$I$47),
    XLOOKUP('2. Результаты'!$I495, _xlpm.thresholds, Sections!$G$26:$I$26, "Ниже базового", -1)
)</f>
        <v>Средний</v>
      </c>
      <c r="K495" s="9">
        <v>20.0</v>
      </c>
      <c r="L495" s="9" t="str">
        <f t="array" ref="L495">LET(
    _xlpm.thresholds, XLOOKUP('2. Результаты'!$D495, Sections!$P$27:$P$47, Sections!$Q$27:$S$47),
    XLOOKUP('2. Результаты'!$K495, _xlpm.thresholds, Sections!$Q$26:$S$26, "Ниже базового", -1)
)</f>
        <v>Высокий</v>
      </c>
      <c r="M495" s="9">
        <v>17.0</v>
      </c>
      <c r="N495" s="9" t="str">
        <f t="array" ref="N495">LET(
    _xlpm.thresholds, XLOOKUP('2. Результаты'!$D495, Sections!$K$27:$K$47, Sections!$L$27:$N$47),
    XLOOKUP('2. Результаты'!$M495, _xlpm.thresholds, Sections!$L$26:$N$26, "Ниже базового", -1)
)</f>
        <v>Высокий</v>
      </c>
      <c r="O495" s="9">
        <v>20.0</v>
      </c>
      <c r="P495" s="9" t="str">
        <f t="array" ref="P495">LET(
    _xlpm.thresholds, XLOOKUP('2. Результаты'!$D495, Sections!$P$3:$P$23, Sections!$Q$3:$S$23),
    XLOOKUP('2. Результаты'!$O495, _xlpm.thresholds, Sections!$Q$2:$S$2, "Ниже базового", -1)
)</f>
        <v>Высокий</v>
      </c>
      <c r="Q495" s="9">
        <v>19.0</v>
      </c>
      <c r="R495" s="9" t="str">
        <f t="array" ref="R495">LET(
    _xlpm.thresholds, XLOOKUP('2. Результаты'!$D495, Sections!$F$3:$F$23, Sections!$G$3:$I$23),
    XLOOKUP('2. Результаты'!$Q495, _xlpm.thresholds, Sections!$G$2:$I$2, "Ниже базового", -1)
)</f>
        <v>Средний</v>
      </c>
      <c r="S495" s="9">
        <v>38.0</v>
      </c>
      <c r="T495" s="9" t="str">
        <f t="array" ref="T495">LET(
    _xlpm.thresholds, XLOOKUP('2. Результаты'!$D495, Sections!$A$3:$A$23, Sections!$B$3:$D$23),
    XLOOKUP('2. Результаты'!$S495, _xlpm.thresholds, Sections!$B$2:$D$2, "Ниже базового", -1)
)</f>
        <v>Средний</v>
      </c>
      <c r="U495" s="9">
        <v>13.0</v>
      </c>
      <c r="V495" s="9" t="str">
        <f t="array" ref="V495">LET(
    _xlpm.thresholds, XLOOKUP('2. Результаты'!$D495, Sections!$A$27:$A$47, Sections!$B$27:$D$47),
    XLOOKUP('2. Результаты'!$U495, _xlpm.thresholds, Sections!$B$26:$D$26, "Ниже базового", -1)
)</f>
        <v>Высокий</v>
      </c>
      <c r="W495" s="9">
        <v>24.0</v>
      </c>
      <c r="X495" s="9" t="str">
        <f t="array" ref="X495">LET(
    _xlpm.thresholds, XLOOKUP('2. Результаты'!$D495, Sections!$K$3:$K$23, Sections!$L$3:$N$23),
    XLOOKUP('2. Результаты'!$W495, _xlpm.thresholds, Sections!$L$2:$N$2, "Ниже базового", -1)
)</f>
        <v>Средний</v>
      </c>
    </row>
    <row r="496" ht="15.75" customHeight="1">
      <c r="A496" s="7">
        <v>5.47005838E8</v>
      </c>
      <c r="B496" s="6" t="s">
        <v>680</v>
      </c>
      <c r="C496" s="6" t="s">
        <v>721</v>
      </c>
      <c r="D496" s="9">
        <v>5.0</v>
      </c>
      <c r="E496" s="9">
        <v>114.0</v>
      </c>
      <c r="F496" s="9">
        <v>208.0</v>
      </c>
      <c r="G496" s="9">
        <v>2.0</v>
      </c>
      <c r="H496" s="9" t="s">
        <v>1467</v>
      </c>
      <c r="I496" s="9">
        <v>12.0</v>
      </c>
      <c r="J496" s="9" t="str">
        <f t="array" ref="J496">LET(
    _xlpm.thresholds, XLOOKUP('2. Результаты'!$D496, Sections!$F$27:$F$47, Sections!$G$27:$I$47),
    XLOOKUP('2. Результаты'!$I496, _xlpm.thresholds, Sections!$G$26:$I$26, "Ниже базового", -1)
)</f>
        <v>Базовый</v>
      </c>
      <c r="K496" s="9">
        <v>11.0</v>
      </c>
      <c r="L496" s="9" t="str">
        <f t="array" ref="L496">LET(
    _xlpm.thresholds, XLOOKUP('2. Результаты'!$D496, Sections!$P$27:$P$47, Sections!$Q$27:$S$47),
    XLOOKUP('2. Результаты'!$K496, _xlpm.thresholds, Sections!$Q$26:$S$26, "Ниже базового", -1)
)</f>
        <v>Базовый</v>
      </c>
      <c r="M496" s="9">
        <v>13.0</v>
      </c>
      <c r="N496" s="9" t="str">
        <f t="array" ref="N496">LET(
    _xlpm.thresholds, XLOOKUP('2. Результаты'!$D496, Sections!$K$27:$K$47, Sections!$L$27:$N$47),
    XLOOKUP('2. Результаты'!$M496, _xlpm.thresholds, Sections!$L$26:$N$26, "Ниже базового", -1)
)</f>
        <v>Базовый</v>
      </c>
      <c r="O496" s="9">
        <v>18.0</v>
      </c>
      <c r="P496" s="9" t="str">
        <f t="array" ref="P496">LET(
    _xlpm.thresholds, XLOOKUP('2. Результаты'!$D496, Sections!$P$3:$P$23, Sections!$Q$3:$S$23),
    XLOOKUP('2. Результаты'!$O496, _xlpm.thresholds, Sections!$Q$2:$S$2, "Ниже базового", -1)
)</f>
        <v>Средний</v>
      </c>
      <c r="Q496" s="9">
        <v>13.0</v>
      </c>
      <c r="R496" s="9" t="str">
        <f t="array" ref="R496">LET(
    _xlpm.thresholds, XLOOKUP('2. Результаты'!$D496, Sections!$F$3:$F$23, Sections!$G$3:$I$23),
    XLOOKUP('2. Результаты'!$Q496, _xlpm.thresholds, Sections!$G$2:$I$2, "Ниже базового", -1)
)</f>
        <v>Средний</v>
      </c>
      <c r="S496" s="9">
        <v>21.0</v>
      </c>
      <c r="T496" s="9" t="str">
        <f t="array" ref="T496">LET(
    _xlpm.thresholds, XLOOKUP('2. Результаты'!$D496, Sections!$A$3:$A$23, Sections!$B$3:$D$23),
    XLOOKUP('2. Результаты'!$S496, _xlpm.thresholds, Sections!$B$2:$D$2, "Ниже базового", -1)
)</f>
        <v>Базовый</v>
      </c>
      <c r="U496" s="9">
        <v>10.0</v>
      </c>
      <c r="V496" s="9" t="str">
        <f t="array" ref="V496">LET(
    _xlpm.thresholds, XLOOKUP('2. Результаты'!$D496, Sections!$A$27:$A$47, Sections!$B$27:$D$47),
    XLOOKUP('2. Результаты'!$U496, _xlpm.thresholds, Sections!$B$26:$D$26, "Ниже базового", -1)
)</f>
        <v>Средний</v>
      </c>
      <c r="W496" s="9">
        <v>16.0</v>
      </c>
      <c r="X496" s="9" t="str">
        <f t="array" ref="X496">LET(
    _xlpm.thresholds, XLOOKUP('2. Результаты'!$D496, Sections!$K$3:$K$23, Sections!$L$3:$N$23),
    XLOOKUP('2. Результаты'!$W496, _xlpm.thresholds, Sections!$L$2:$N$2, "Ниже базового", -1)
)</f>
        <v>Базовый</v>
      </c>
    </row>
    <row r="497" ht="15.75" customHeight="1">
      <c r="A497" s="7">
        <v>5.17008207E8</v>
      </c>
      <c r="B497" s="6" t="s">
        <v>680</v>
      </c>
      <c r="C497" s="6" t="s">
        <v>722</v>
      </c>
      <c r="D497" s="9">
        <v>1.0</v>
      </c>
      <c r="E497" s="9">
        <v>126.0</v>
      </c>
      <c r="F497" s="9">
        <v>213.0</v>
      </c>
      <c r="G497" s="9">
        <v>2.0</v>
      </c>
      <c r="H497" s="9" t="s">
        <v>1467</v>
      </c>
      <c r="I497" s="9">
        <v>21.0</v>
      </c>
      <c r="J497" s="9" t="str">
        <f t="array" ref="J497">LET(
    _xlpm.thresholds, XLOOKUP('2. Результаты'!$D497, Sections!$F$27:$F$47, Sections!$G$27:$I$47),
    XLOOKUP('2. Результаты'!$I497, _xlpm.thresholds, Sections!$G$26:$I$26, "Ниже базового", -1)
)</f>
        <v>Средний</v>
      </c>
      <c r="K497" s="9">
        <v>14.0</v>
      </c>
      <c r="L497" s="9" t="str">
        <f t="array" ref="L497">LET(
    _xlpm.thresholds, XLOOKUP('2. Результаты'!$D497, Sections!$P$27:$P$47, Sections!$Q$27:$S$47),
    XLOOKUP('2. Результаты'!$K497, _xlpm.thresholds, Sections!$Q$26:$S$26, "Ниже базового", -1)
)</f>
        <v>Средний</v>
      </c>
      <c r="M497" s="9">
        <v>8.0</v>
      </c>
      <c r="N497" s="9" t="str">
        <f t="array" ref="N497">LET(
    _xlpm.thresholds, XLOOKUP('2. Результаты'!$D497, Sections!$K$27:$K$47, Sections!$L$27:$N$47),
    XLOOKUP('2. Результаты'!$M497, _xlpm.thresholds, Sections!$L$26:$N$26, "Ниже базового", -1)
)</f>
        <v>Базовый</v>
      </c>
      <c r="O497" s="9">
        <v>14.0</v>
      </c>
      <c r="P497" s="9" t="str">
        <f t="array" ref="P497">LET(
    _xlpm.thresholds, XLOOKUP('2. Результаты'!$D497, Sections!$P$3:$P$23, Sections!$Q$3:$S$23),
    XLOOKUP('2. Результаты'!$O497, _xlpm.thresholds, Sections!$Q$2:$S$2, "Ниже базового", -1)
)</f>
        <v>Базовый</v>
      </c>
      <c r="Q497" s="9">
        <v>13.0</v>
      </c>
      <c r="R497" s="9" t="str">
        <f t="array" ref="R497">LET(
    _xlpm.thresholds, XLOOKUP('2. Результаты'!$D497, Sections!$F$3:$F$23, Sections!$G$3:$I$23),
    XLOOKUP('2. Результаты'!$Q497, _xlpm.thresholds, Sections!$G$2:$I$2, "Ниже базового", -1)
)</f>
        <v>Средний</v>
      </c>
      <c r="S497" s="9">
        <v>32.0</v>
      </c>
      <c r="T497" s="9" t="str">
        <f t="array" ref="T497">LET(
    _xlpm.thresholds, XLOOKUP('2. Результаты'!$D497, Sections!$A$3:$A$23, Sections!$B$3:$D$23),
    XLOOKUP('2. Результаты'!$S497, _xlpm.thresholds, Sections!$B$2:$D$2, "Ниже базового", -1)
)</f>
        <v>Средний</v>
      </c>
      <c r="U497" s="9">
        <v>8.0</v>
      </c>
      <c r="V497" s="9" t="str">
        <f t="array" ref="V497">LET(
    _xlpm.thresholds, XLOOKUP('2. Результаты'!$D497, Sections!$A$27:$A$47, Sections!$B$27:$D$47),
    XLOOKUP('2. Результаты'!$U497, _xlpm.thresholds, Sections!$B$26:$D$26, "Ниже базового", -1)
)</f>
        <v>Средний</v>
      </c>
      <c r="W497" s="9">
        <v>16.0</v>
      </c>
      <c r="X497" s="9" t="str">
        <f t="array" ref="X497">LET(
    _xlpm.thresholds, XLOOKUP('2. Результаты'!$D497, Sections!$K$3:$K$23, Sections!$L$3:$N$23),
    XLOOKUP('2. Результаты'!$W497, _xlpm.thresholds, Sections!$L$2:$N$2, "Ниже базового", -1)
)</f>
        <v>Базовый</v>
      </c>
    </row>
    <row r="498" ht="15.75" customHeight="1">
      <c r="A498" s="7">
        <v>5.47006366E8</v>
      </c>
      <c r="B498" s="6" t="s">
        <v>680</v>
      </c>
      <c r="C498" s="6" t="s">
        <v>723</v>
      </c>
      <c r="D498" s="9">
        <v>1.0</v>
      </c>
      <c r="E498" s="9">
        <v>151.0</v>
      </c>
      <c r="F498" s="9">
        <v>213.0</v>
      </c>
      <c r="G498" s="9">
        <v>3.0</v>
      </c>
      <c r="H498" s="9" t="s">
        <v>1465</v>
      </c>
      <c r="I498" s="9">
        <v>20.0</v>
      </c>
      <c r="J498" s="9" t="str">
        <f t="array" ref="J498">LET(
    _xlpm.thresholds, XLOOKUP('2. Результаты'!$D498, Sections!$F$27:$F$47, Sections!$G$27:$I$47),
    XLOOKUP('2. Результаты'!$I498, _xlpm.thresholds, Sections!$G$26:$I$26, "Ниже базового", -1)
)</f>
        <v>Средний</v>
      </c>
      <c r="K498" s="9">
        <v>14.0</v>
      </c>
      <c r="L498" s="9" t="str">
        <f t="array" ref="L498">LET(
    _xlpm.thresholds, XLOOKUP('2. Результаты'!$D498, Sections!$P$27:$P$47, Sections!$Q$27:$S$47),
    XLOOKUP('2. Результаты'!$K498, _xlpm.thresholds, Sections!$Q$26:$S$26, "Ниже базового", -1)
)</f>
        <v>Средний</v>
      </c>
      <c r="M498" s="9">
        <v>14.0</v>
      </c>
      <c r="N498" s="9" t="str">
        <f t="array" ref="N498">LET(
    _xlpm.thresholds, XLOOKUP('2. Результаты'!$D498, Sections!$K$27:$K$47, Sections!$L$27:$N$47),
    XLOOKUP('2. Результаты'!$M498, _xlpm.thresholds, Sections!$L$26:$N$26, "Ниже базового", -1)
)</f>
        <v>Средний</v>
      </c>
      <c r="O498" s="9">
        <v>19.0</v>
      </c>
      <c r="P498" s="9" t="str">
        <f t="array" ref="P498">LET(
    _xlpm.thresholds, XLOOKUP('2. Результаты'!$D498, Sections!$P$3:$P$23, Sections!$Q$3:$S$23),
    XLOOKUP('2. Результаты'!$O498, _xlpm.thresholds, Sections!$Q$2:$S$2, "Ниже базового", -1)
)</f>
        <v>Средний</v>
      </c>
      <c r="Q498" s="9">
        <v>17.0</v>
      </c>
      <c r="R498" s="9" t="str">
        <f t="array" ref="R498">LET(
    _xlpm.thresholds, XLOOKUP('2. Результаты'!$D498, Sections!$F$3:$F$23, Sections!$G$3:$I$23),
    XLOOKUP('2. Результаты'!$Q498, _xlpm.thresholds, Sections!$G$2:$I$2, "Ниже базового", -1)
)</f>
        <v>Средний</v>
      </c>
      <c r="S498" s="9">
        <v>36.0</v>
      </c>
      <c r="T498" s="9" t="str">
        <f t="array" ref="T498">LET(
    _xlpm.thresholds, XLOOKUP('2. Результаты'!$D498, Sections!$A$3:$A$23, Sections!$B$3:$D$23),
    XLOOKUP('2. Результаты'!$S498, _xlpm.thresholds, Sections!$B$2:$D$2, "Ниже базового", -1)
)</f>
        <v>Средний</v>
      </c>
      <c r="U498" s="9">
        <v>10.0</v>
      </c>
      <c r="V498" s="9" t="str">
        <f t="array" ref="V498">LET(
    _xlpm.thresholds, XLOOKUP('2. Результаты'!$D498, Sections!$A$27:$A$47, Sections!$B$27:$D$47),
    XLOOKUP('2. Результаты'!$U498, _xlpm.thresholds, Sections!$B$26:$D$26, "Ниже базового", -1)
)</f>
        <v>Средний</v>
      </c>
      <c r="W498" s="9">
        <v>21.0</v>
      </c>
      <c r="X498" s="9" t="str">
        <f t="array" ref="X498">LET(
    _xlpm.thresholds, XLOOKUP('2. Результаты'!$D498, Sections!$K$3:$K$23, Sections!$L$3:$N$23),
    XLOOKUP('2. Результаты'!$W498, _xlpm.thresholds, Sections!$L$2:$N$2, "Ниже базового", -1)
)</f>
        <v>Средний</v>
      </c>
    </row>
    <row r="499" ht="15.75" customHeight="1">
      <c r="A499" s="7">
        <v>5.18001606E8</v>
      </c>
      <c r="B499" s="6" t="s">
        <v>724</v>
      </c>
      <c r="C499" s="6" t="s">
        <v>725</v>
      </c>
      <c r="D499" s="9">
        <v>6.0</v>
      </c>
      <c r="E499" s="9">
        <v>154.0</v>
      </c>
      <c r="F499" s="9">
        <v>192.0</v>
      </c>
      <c r="G499" s="9">
        <v>3.0</v>
      </c>
      <c r="H499" s="9" t="s">
        <v>1465</v>
      </c>
      <c r="I499" s="9">
        <v>23.0</v>
      </c>
      <c r="J499" s="9" t="str">
        <f t="array" ref="J499">LET(
    _xlpm.thresholds, XLOOKUP('2. Результаты'!$D499, Sections!$F$27:$F$47, Sections!$G$27:$I$47),
    XLOOKUP('2. Результаты'!$I499, _xlpm.thresholds, Sections!$G$26:$I$26, "Ниже базового", -1)
)</f>
        <v>Средний</v>
      </c>
      <c r="K499" s="9">
        <v>17.0</v>
      </c>
      <c r="L499" s="9" t="str">
        <f t="array" ref="L499">LET(
    _xlpm.thresholds, XLOOKUP('2. Результаты'!$D499, Sections!$P$27:$P$47, Sections!$Q$27:$S$47),
    XLOOKUP('2. Результаты'!$K499, _xlpm.thresholds, Sections!$Q$26:$S$26, "Ниже базового", -1)
)</f>
        <v>Высокий</v>
      </c>
      <c r="M499" s="9">
        <v>16.0</v>
      </c>
      <c r="N499" s="9" t="str">
        <f t="array" ref="N499">LET(
    _xlpm.thresholds, XLOOKUP('2. Результаты'!$D499, Sections!$K$27:$K$47, Sections!$L$27:$N$47),
    XLOOKUP('2. Результаты'!$M499, _xlpm.thresholds, Sections!$L$26:$N$26, "Ниже базового", -1)
)</f>
        <v>Высокий</v>
      </c>
      <c r="O499" s="9">
        <v>19.0</v>
      </c>
      <c r="P499" s="9" t="str">
        <f t="array" ref="P499">LET(
    _xlpm.thresholds, XLOOKUP('2. Результаты'!$D499, Sections!$P$3:$P$23, Sections!$Q$3:$S$23),
    XLOOKUP('2. Результаты'!$O499, _xlpm.thresholds, Sections!$Q$2:$S$2, "Ниже базового", -1)
)</f>
        <v>Средний</v>
      </c>
      <c r="Q499" s="9">
        <v>17.0</v>
      </c>
      <c r="R499" s="9" t="str">
        <f t="array" ref="R499">LET(
    _xlpm.thresholds, XLOOKUP('2. Результаты'!$D499, Sections!$F$3:$F$23, Sections!$G$3:$I$23),
    XLOOKUP('2. Результаты'!$Q499, _xlpm.thresholds, Sections!$G$2:$I$2, "Ниже базового", -1)
)</f>
        <v>Средний</v>
      </c>
      <c r="S499" s="9">
        <v>23.0</v>
      </c>
      <c r="T499" s="9" t="str">
        <f t="array" ref="T499">LET(
    _xlpm.thresholds, XLOOKUP('2. Результаты'!$D499, Sections!$A$3:$A$23, Sections!$B$3:$D$23),
    XLOOKUP('2. Результаты'!$S499, _xlpm.thresholds, Sections!$B$2:$D$2, "Ниже базового", -1)
)</f>
        <v>Средний</v>
      </c>
      <c r="U499" s="9">
        <v>13.0</v>
      </c>
      <c r="V499" s="9" t="str">
        <f t="array" ref="V499">LET(
    _xlpm.thresholds, XLOOKUP('2. Результаты'!$D499, Sections!$A$27:$A$47, Sections!$B$27:$D$47),
    XLOOKUP('2. Результаты'!$U499, _xlpm.thresholds, Sections!$B$26:$D$26, "Ниже базового", -1)
)</f>
        <v>Высокий</v>
      </c>
      <c r="W499" s="9">
        <v>26.0</v>
      </c>
      <c r="X499" s="9" t="str">
        <f t="array" ref="X499">LET(
    _xlpm.thresholds, XLOOKUP('2. Результаты'!$D499, Sections!$K$3:$K$23, Sections!$L$3:$N$23),
    XLOOKUP('2. Результаты'!$W499, _xlpm.thresholds, Sections!$L$2:$N$2, "Ниже базового", -1)
)</f>
        <v>Высокий</v>
      </c>
    </row>
    <row r="500" ht="15.75" customHeight="1">
      <c r="A500" s="7">
        <v>5.18001564E8</v>
      </c>
      <c r="B500" s="6" t="s">
        <v>724</v>
      </c>
      <c r="C500" s="6" t="s">
        <v>726</v>
      </c>
      <c r="D500" s="9">
        <v>1.0</v>
      </c>
      <c r="E500" s="9">
        <v>100.0</v>
      </c>
      <c r="F500" s="9">
        <v>213.0</v>
      </c>
      <c r="G500" s="9">
        <v>1.0</v>
      </c>
      <c r="H500" s="9" t="s">
        <v>1468</v>
      </c>
      <c r="I500" s="9">
        <v>22.0</v>
      </c>
      <c r="J500" s="9" t="str">
        <f t="array" ref="J500">LET(
    _xlpm.thresholds, XLOOKUP('2. Результаты'!$D500, Sections!$F$27:$F$47, Sections!$G$27:$I$47),
    XLOOKUP('2. Результаты'!$I500, _xlpm.thresholds, Sections!$G$26:$I$26, "Ниже базового", -1)
)</f>
        <v>Средний</v>
      </c>
      <c r="K500" s="9">
        <v>12.0</v>
      </c>
      <c r="L500" s="9" t="str">
        <f t="array" ref="L500">LET(
    _xlpm.thresholds, XLOOKUP('2. Результаты'!$D500, Sections!$P$27:$P$47, Sections!$Q$27:$S$47),
    XLOOKUP('2. Результаты'!$K500, _xlpm.thresholds, Sections!$Q$26:$S$26, "Ниже базового", -1)
)</f>
        <v>Базовый</v>
      </c>
      <c r="M500" s="9">
        <v>0.0</v>
      </c>
      <c r="N500" s="9" t="str">
        <f t="array" ref="N500">LET(
    _xlpm.thresholds, XLOOKUP('2. Результаты'!$D500, Sections!$K$27:$K$47, Sections!$L$27:$N$47),
    XLOOKUP('2. Результаты'!$M500, _xlpm.thresholds, Sections!$L$26:$N$26, "Ниже базового", -1)
)</f>
        <v>Ниже базового</v>
      </c>
      <c r="O500" s="9">
        <v>19.0</v>
      </c>
      <c r="P500" s="9" t="str">
        <f t="array" ref="P500">LET(
    _xlpm.thresholds, XLOOKUP('2. Результаты'!$D500, Sections!$P$3:$P$23, Sections!$Q$3:$S$23),
    XLOOKUP('2. Результаты'!$O500, _xlpm.thresholds, Sections!$Q$2:$S$2, "Ниже базового", -1)
)</f>
        <v>Средний</v>
      </c>
      <c r="Q500" s="9">
        <v>17.0</v>
      </c>
      <c r="R500" s="9" t="str">
        <f t="array" ref="R500">LET(
    _xlpm.thresholds, XLOOKUP('2. Результаты'!$D500, Sections!$F$3:$F$23, Sections!$G$3:$I$23),
    XLOOKUP('2. Результаты'!$Q500, _xlpm.thresholds, Sections!$G$2:$I$2, "Ниже базового", -1)
)</f>
        <v>Средний</v>
      </c>
      <c r="S500" s="9">
        <v>0.0</v>
      </c>
      <c r="T500" s="9" t="str">
        <f t="array" ref="T500">LET(
    _xlpm.thresholds, XLOOKUP('2. Результаты'!$D500, Sections!$A$3:$A$23, Sections!$B$3:$D$23),
    XLOOKUP('2. Результаты'!$S500, _xlpm.thresholds, Sections!$B$2:$D$2, "Ниже базового", -1)
)</f>
        <v>Ниже базового</v>
      </c>
      <c r="U500" s="9">
        <v>13.0</v>
      </c>
      <c r="V500" s="9" t="str">
        <f t="array" ref="V500">LET(
    _xlpm.thresholds, XLOOKUP('2. Результаты'!$D500, Sections!$A$27:$A$47, Sections!$B$27:$D$47),
    XLOOKUP('2. Результаты'!$U500, _xlpm.thresholds, Sections!$B$26:$D$26, "Ниже базового", -1)
)</f>
        <v>Высокий</v>
      </c>
      <c r="W500" s="9">
        <v>17.0</v>
      </c>
      <c r="X500" s="9" t="str">
        <f t="array" ref="X500">LET(
    _xlpm.thresholds, XLOOKUP('2. Результаты'!$D500, Sections!$K$3:$K$23, Sections!$L$3:$N$23),
    XLOOKUP('2. Результаты'!$W500, _xlpm.thresholds, Sections!$L$2:$N$2, "Ниже базового", -1)
)</f>
        <v>Средний</v>
      </c>
    </row>
    <row r="501" ht="15.75" customHeight="1">
      <c r="A501" s="7">
        <v>5.1800162E8</v>
      </c>
      <c r="B501" s="6" t="s">
        <v>724</v>
      </c>
      <c r="C501" s="6" t="s">
        <v>727</v>
      </c>
      <c r="D501" s="9">
        <v>2.0</v>
      </c>
      <c r="E501" s="9">
        <v>134.0</v>
      </c>
      <c r="F501" s="9">
        <v>197.0</v>
      </c>
      <c r="G501" s="9">
        <v>3.0</v>
      </c>
      <c r="H501" s="9" t="s">
        <v>1465</v>
      </c>
      <c r="I501" s="9">
        <v>17.0</v>
      </c>
      <c r="J501" s="9" t="str">
        <f t="array" ref="J501">LET(
    _xlpm.thresholds, XLOOKUP('2. Результаты'!$D501, Sections!$F$27:$F$47, Sections!$G$27:$I$47),
    XLOOKUP('2. Результаты'!$I501, _xlpm.thresholds, Sections!$G$26:$I$26, "Ниже базового", -1)
)</f>
        <v>Средний</v>
      </c>
      <c r="K501" s="9">
        <v>21.0</v>
      </c>
      <c r="L501" s="9" t="str">
        <f t="array" ref="L501">LET(
    _xlpm.thresholds, XLOOKUP('2. Результаты'!$D501, Sections!$P$27:$P$47, Sections!$Q$27:$S$47),
    XLOOKUP('2. Результаты'!$K501, _xlpm.thresholds, Sections!$Q$26:$S$26, "Ниже базового", -1)
)</f>
        <v>Высокий</v>
      </c>
      <c r="M501" s="9">
        <v>13.0</v>
      </c>
      <c r="N501" s="9" t="str">
        <f t="array" ref="N501">LET(
    _xlpm.thresholds, XLOOKUP('2. Результаты'!$D501, Sections!$K$27:$K$47, Sections!$L$27:$N$47),
    XLOOKUP('2. Результаты'!$M501, _xlpm.thresholds, Sections!$L$26:$N$26, "Ниже базового", -1)
)</f>
        <v>Средний</v>
      </c>
      <c r="O501" s="9">
        <v>16.0</v>
      </c>
      <c r="P501" s="9" t="str">
        <f t="array" ref="P501">LET(
    _xlpm.thresholds, XLOOKUP('2. Результаты'!$D501, Sections!$P$3:$P$23, Sections!$Q$3:$S$23),
    XLOOKUP('2. Результаты'!$O501, _xlpm.thresholds, Sections!$Q$2:$S$2, "Ниже базового", -1)
)</f>
        <v>Средний</v>
      </c>
      <c r="Q501" s="9">
        <v>16.0</v>
      </c>
      <c r="R501" s="9" t="str">
        <f t="array" ref="R501">LET(
    _xlpm.thresholds, XLOOKUP('2. Результаты'!$D501, Sections!$F$3:$F$23, Sections!$G$3:$I$23),
    XLOOKUP('2. Результаты'!$Q501, _xlpm.thresholds, Sections!$G$2:$I$2, "Ниже базового", -1)
)</f>
        <v>Средний</v>
      </c>
      <c r="S501" s="9">
        <v>21.0</v>
      </c>
      <c r="T501" s="9" t="str">
        <f t="array" ref="T501">LET(
    _xlpm.thresholds, XLOOKUP('2. Результаты'!$D501, Sections!$A$3:$A$23, Sections!$B$3:$D$23),
    XLOOKUP('2. Результаты'!$S501, _xlpm.thresholds, Sections!$B$2:$D$2, "Ниже базового", -1)
)</f>
        <v>Базовый</v>
      </c>
      <c r="U501" s="9">
        <v>8.0</v>
      </c>
      <c r="V501" s="9" t="str">
        <f t="array" ref="V501">LET(
    _xlpm.thresholds, XLOOKUP('2. Результаты'!$D501, Sections!$A$27:$A$47, Sections!$B$27:$D$47),
    XLOOKUP('2. Результаты'!$U501, _xlpm.thresholds, Sections!$B$26:$D$26, "Ниже базового", -1)
)</f>
        <v>Средний</v>
      </c>
      <c r="W501" s="9">
        <v>22.0</v>
      </c>
      <c r="X501" s="9" t="str">
        <f t="array" ref="X501">LET(
    _xlpm.thresholds, XLOOKUP('2. Результаты'!$D501, Sections!$K$3:$K$23, Sections!$L$3:$N$23),
    XLOOKUP('2. Результаты'!$W501, _xlpm.thresholds, Sections!$L$2:$N$2, "Ниже базового", -1)
)</f>
        <v>Средний</v>
      </c>
    </row>
    <row r="502" ht="15.75" customHeight="1">
      <c r="A502" s="7">
        <v>5.1800154E8</v>
      </c>
      <c r="B502" s="6" t="s">
        <v>724</v>
      </c>
      <c r="C502" s="6" t="s">
        <v>728</v>
      </c>
      <c r="D502" s="9">
        <v>2.0</v>
      </c>
      <c r="E502" s="9">
        <v>139.0</v>
      </c>
      <c r="F502" s="9">
        <v>197.0</v>
      </c>
      <c r="G502" s="9">
        <v>3.0</v>
      </c>
      <c r="H502" s="9" t="s">
        <v>1465</v>
      </c>
      <c r="I502" s="9">
        <v>25.0</v>
      </c>
      <c r="J502" s="9" t="str">
        <f t="array" ref="J502">LET(
    _xlpm.thresholds, XLOOKUP('2. Результаты'!$D502, Sections!$F$27:$F$47, Sections!$G$27:$I$47),
    XLOOKUP('2. Результаты'!$I502, _xlpm.thresholds, Sections!$G$26:$I$26, "Ниже базового", -1)
)</f>
        <v>Средний</v>
      </c>
      <c r="K502" s="9">
        <v>17.0</v>
      </c>
      <c r="L502" s="9" t="str">
        <f t="array" ref="L502">LET(
    _xlpm.thresholds, XLOOKUP('2. Результаты'!$D502, Sections!$P$27:$P$47, Sections!$Q$27:$S$47),
    XLOOKUP('2. Результаты'!$K502, _xlpm.thresholds, Sections!$Q$26:$S$26, "Ниже базового", -1)
)</f>
        <v>Высокий</v>
      </c>
      <c r="M502" s="9">
        <v>14.0</v>
      </c>
      <c r="N502" s="9" t="str">
        <f t="array" ref="N502">LET(
    _xlpm.thresholds, XLOOKUP('2. Результаты'!$D502, Sections!$K$27:$K$47, Sections!$L$27:$N$47),
    XLOOKUP('2. Результаты'!$M502, _xlpm.thresholds, Sections!$L$26:$N$26, "Ниже базового", -1)
)</f>
        <v>Средний</v>
      </c>
      <c r="O502" s="9">
        <v>15.0</v>
      </c>
      <c r="P502" s="9" t="str">
        <f t="array" ref="P502">LET(
    _xlpm.thresholds, XLOOKUP('2. Результаты'!$D502, Sections!$P$3:$P$23, Sections!$Q$3:$S$23),
    XLOOKUP('2. Результаты'!$O502, _xlpm.thresholds, Sections!$Q$2:$S$2, "Ниже базового", -1)
)</f>
        <v>Базовый</v>
      </c>
      <c r="Q502" s="9">
        <v>14.0</v>
      </c>
      <c r="R502" s="9" t="str">
        <f t="array" ref="R502">LET(
    _xlpm.thresholds, XLOOKUP('2. Результаты'!$D502, Sections!$F$3:$F$23, Sections!$G$3:$I$23),
    XLOOKUP('2. Результаты'!$Q502, _xlpm.thresholds, Sections!$G$2:$I$2, "Ниже базового", -1)
)</f>
        <v>Средний</v>
      </c>
      <c r="S502" s="9">
        <v>27.0</v>
      </c>
      <c r="T502" s="9" t="str">
        <f t="array" ref="T502">LET(
    _xlpm.thresholds, XLOOKUP('2. Результаты'!$D502, Sections!$A$3:$A$23, Sections!$B$3:$D$23),
    XLOOKUP('2. Результаты'!$S502, _xlpm.thresholds, Sections!$B$2:$D$2, "Ниже базового", -1)
)</f>
        <v>Средний</v>
      </c>
      <c r="U502" s="9">
        <v>10.0</v>
      </c>
      <c r="V502" s="9" t="str">
        <f t="array" ref="V502">LET(
    _xlpm.thresholds, XLOOKUP('2. Результаты'!$D502, Sections!$A$27:$A$47, Sections!$B$27:$D$47),
    XLOOKUP('2. Результаты'!$U502, _xlpm.thresholds, Sections!$B$26:$D$26, "Ниже базового", -1)
)</f>
        <v>Средний</v>
      </c>
      <c r="W502" s="9">
        <v>17.0</v>
      </c>
      <c r="X502" s="9" t="str">
        <f t="array" ref="X502">LET(
    _xlpm.thresholds, XLOOKUP('2. Результаты'!$D502, Sections!$K$3:$K$23, Sections!$L$3:$N$23),
    XLOOKUP('2. Результаты'!$W502, _xlpm.thresholds, Sections!$L$2:$N$2, "Ниже базового", -1)
)</f>
        <v>Средний</v>
      </c>
    </row>
    <row r="503" ht="15.75" customHeight="1">
      <c r="A503" s="7">
        <v>5.18001557E8</v>
      </c>
      <c r="B503" s="6" t="s">
        <v>724</v>
      </c>
      <c r="C503" s="6" t="s">
        <v>729</v>
      </c>
      <c r="D503" s="9">
        <v>5.0</v>
      </c>
      <c r="E503" s="9">
        <v>151.0</v>
      </c>
      <c r="F503" s="9">
        <v>208.0</v>
      </c>
      <c r="G503" s="9">
        <v>3.0</v>
      </c>
      <c r="H503" s="9" t="s">
        <v>1465</v>
      </c>
      <c r="I503" s="9">
        <v>22.0</v>
      </c>
      <c r="J503" s="9" t="str">
        <f t="array" ref="J503">LET(
    _xlpm.thresholds, XLOOKUP('2. Результаты'!$D503, Sections!$F$27:$F$47, Sections!$G$27:$I$47),
    XLOOKUP('2. Результаты'!$I503, _xlpm.thresholds, Sections!$G$26:$I$26, "Ниже базового", -1)
)</f>
        <v>Средний</v>
      </c>
      <c r="K503" s="9">
        <v>18.0</v>
      </c>
      <c r="L503" s="9" t="str">
        <f t="array" ref="L503">LET(
    _xlpm.thresholds, XLOOKUP('2. Результаты'!$D503, Sections!$P$27:$P$47, Sections!$Q$27:$S$47),
    XLOOKUP('2. Результаты'!$K503, _xlpm.thresholds, Sections!$Q$26:$S$26, "Ниже базового", -1)
)</f>
        <v>Высокий</v>
      </c>
      <c r="M503" s="9">
        <v>13.0</v>
      </c>
      <c r="N503" s="9" t="str">
        <f t="array" ref="N503">LET(
    _xlpm.thresholds, XLOOKUP('2. Результаты'!$D503, Sections!$K$27:$K$47, Sections!$L$27:$N$47),
    XLOOKUP('2. Результаты'!$M503, _xlpm.thresholds, Sections!$L$26:$N$26, "Ниже базового", -1)
)</f>
        <v>Базовый</v>
      </c>
      <c r="O503" s="9">
        <v>16.0</v>
      </c>
      <c r="P503" s="9" t="str">
        <f t="array" ref="P503">LET(
    _xlpm.thresholds, XLOOKUP('2. Результаты'!$D503, Sections!$P$3:$P$23, Sections!$Q$3:$S$23),
    XLOOKUP('2. Результаты'!$O503, _xlpm.thresholds, Sections!$Q$2:$S$2, "Ниже базового", -1)
)</f>
        <v>Средний</v>
      </c>
      <c r="Q503" s="9">
        <v>17.0</v>
      </c>
      <c r="R503" s="9" t="str">
        <f t="array" ref="R503">LET(
    _xlpm.thresholds, XLOOKUP('2. Результаты'!$D503, Sections!$F$3:$F$23, Sections!$G$3:$I$23),
    XLOOKUP('2. Результаты'!$Q503, _xlpm.thresholds, Sections!$G$2:$I$2, "Ниже базового", -1)
)</f>
        <v>Средний</v>
      </c>
      <c r="S503" s="9">
        <v>32.0</v>
      </c>
      <c r="T503" s="9" t="str">
        <f t="array" ref="T503">LET(
    _xlpm.thresholds, XLOOKUP('2. Результаты'!$D503, Sections!$A$3:$A$23, Sections!$B$3:$D$23),
    XLOOKUP('2. Результаты'!$S503, _xlpm.thresholds, Sections!$B$2:$D$2, "Ниже базового", -1)
)</f>
        <v>Средний</v>
      </c>
      <c r="U503" s="9">
        <v>12.0</v>
      </c>
      <c r="V503" s="9" t="str">
        <f t="array" ref="V503">LET(
    _xlpm.thresholds, XLOOKUP('2. Результаты'!$D503, Sections!$A$27:$A$47, Sections!$B$27:$D$47),
    XLOOKUP('2. Результаты'!$U503, _xlpm.thresholds, Sections!$B$26:$D$26, "Ниже базового", -1)
)</f>
        <v>Высокий</v>
      </c>
      <c r="W503" s="9">
        <v>21.0</v>
      </c>
      <c r="X503" s="9" t="str">
        <f t="array" ref="X503">LET(
    _xlpm.thresholds, XLOOKUP('2. Результаты'!$D503, Sections!$K$3:$K$23, Sections!$L$3:$N$23),
    XLOOKUP('2. Результаты'!$W503, _xlpm.thresholds, Sections!$L$2:$N$2, "Ниже базового", -1)
)</f>
        <v>Средний</v>
      </c>
    </row>
    <row r="504" ht="15.75" customHeight="1">
      <c r="A504" s="7">
        <v>5.18002198E8</v>
      </c>
      <c r="B504" s="6" t="s">
        <v>724</v>
      </c>
      <c r="C504" s="6" t="s">
        <v>730</v>
      </c>
      <c r="D504" s="9">
        <v>2.0</v>
      </c>
      <c r="E504" s="9">
        <v>179.0</v>
      </c>
      <c r="F504" s="9">
        <v>197.0</v>
      </c>
      <c r="G504" s="9">
        <v>4.0</v>
      </c>
      <c r="H504" s="9" t="s">
        <v>1466</v>
      </c>
      <c r="I504" s="9">
        <v>25.0</v>
      </c>
      <c r="J504" s="9" t="str">
        <f t="array" ref="J504">LET(
    _xlpm.thresholds, XLOOKUP('2. Результаты'!$D504, Sections!$F$27:$F$47, Sections!$G$27:$I$47),
    XLOOKUP('2. Результаты'!$I504, _xlpm.thresholds, Sections!$G$26:$I$26, "Ниже базового", -1)
)</f>
        <v>Средний</v>
      </c>
      <c r="K504" s="9">
        <v>21.0</v>
      </c>
      <c r="L504" s="9" t="str">
        <f t="array" ref="L504">LET(
    _xlpm.thresholds, XLOOKUP('2. Результаты'!$D504, Sections!$P$27:$P$47, Sections!$Q$27:$S$47),
    XLOOKUP('2. Результаты'!$K504, _xlpm.thresholds, Sections!$Q$26:$S$26, "Ниже базового", -1)
)</f>
        <v>Высокий</v>
      </c>
      <c r="M504" s="9">
        <v>17.0</v>
      </c>
      <c r="N504" s="9" t="str">
        <f t="array" ref="N504">LET(
    _xlpm.thresholds, XLOOKUP('2. Результаты'!$D504, Sections!$K$27:$K$47, Sections!$L$27:$N$47),
    XLOOKUP('2. Результаты'!$M504, _xlpm.thresholds, Sections!$L$26:$N$26, "Ниже базового", -1)
)</f>
        <v>Высокий</v>
      </c>
      <c r="O504" s="9">
        <v>21.0</v>
      </c>
      <c r="P504" s="9" t="str">
        <f t="array" ref="P504">LET(
    _xlpm.thresholds, XLOOKUP('2. Результаты'!$D504, Sections!$P$3:$P$23, Sections!$Q$3:$S$23),
    XLOOKUP('2. Результаты'!$O504, _xlpm.thresholds, Sections!$Q$2:$S$2, "Ниже базового", -1)
)</f>
        <v>Высокий</v>
      </c>
      <c r="Q504" s="9">
        <v>18.0</v>
      </c>
      <c r="R504" s="9" t="str">
        <f t="array" ref="R504">LET(
    _xlpm.thresholds, XLOOKUP('2. Результаты'!$D504, Sections!$F$3:$F$23, Sections!$G$3:$I$23),
    XLOOKUP('2. Результаты'!$Q504, _xlpm.thresholds, Sections!$G$2:$I$2, "Ниже базового", -1)
)</f>
        <v>Средний</v>
      </c>
      <c r="S504" s="9">
        <v>34.0</v>
      </c>
      <c r="T504" s="9" t="str">
        <f t="array" ref="T504">LET(
    _xlpm.thresholds, XLOOKUP('2. Результаты'!$D504, Sections!$A$3:$A$23, Sections!$B$3:$D$23),
    XLOOKUP('2. Результаты'!$S504, _xlpm.thresholds, Sections!$B$2:$D$2, "Ниже базового", -1)
)</f>
        <v>Высокий</v>
      </c>
      <c r="U504" s="9">
        <v>14.0</v>
      </c>
      <c r="V504" s="9" t="str">
        <f t="array" ref="V504">LET(
    _xlpm.thresholds, XLOOKUP('2. Результаты'!$D504, Sections!$A$27:$A$47, Sections!$B$27:$D$47),
    XLOOKUP('2. Результаты'!$U504, _xlpm.thresholds, Sections!$B$26:$D$26, "Ниже базового", -1)
)</f>
        <v>Высокий</v>
      </c>
      <c r="W504" s="9">
        <v>29.0</v>
      </c>
      <c r="X504" s="9" t="str">
        <f t="array" ref="X504">LET(
    _xlpm.thresholds, XLOOKUP('2. Результаты'!$D504, Sections!$K$3:$K$23, Sections!$L$3:$N$23),
    XLOOKUP('2. Результаты'!$W504, _xlpm.thresholds, Sections!$L$2:$N$2, "Ниже базового", -1)
)</f>
        <v>Высокий</v>
      </c>
    </row>
    <row r="505" ht="15.75" customHeight="1">
      <c r="A505" s="7">
        <v>5.1800125E8</v>
      </c>
      <c r="B505" s="6" t="s">
        <v>724</v>
      </c>
      <c r="C505" s="6" t="s">
        <v>731</v>
      </c>
      <c r="D505" s="9">
        <v>1.0</v>
      </c>
      <c r="E505" s="9">
        <v>139.0</v>
      </c>
      <c r="F505" s="9">
        <v>213.0</v>
      </c>
      <c r="G505" s="9">
        <v>3.0</v>
      </c>
      <c r="H505" s="9" t="s">
        <v>1465</v>
      </c>
      <c r="I505" s="9">
        <v>23.0</v>
      </c>
      <c r="J505" s="9" t="str">
        <f t="array" ref="J505">LET(
    _xlpm.thresholds, XLOOKUP('2. Результаты'!$D505, Sections!$F$27:$F$47, Sections!$G$27:$I$47),
    XLOOKUP('2. Результаты'!$I505, _xlpm.thresholds, Sections!$G$26:$I$26, "Ниже базового", -1)
)</f>
        <v>Средний</v>
      </c>
      <c r="K505" s="9">
        <v>15.0</v>
      </c>
      <c r="L505" s="9" t="str">
        <f t="array" ref="L505">LET(
    _xlpm.thresholds, XLOOKUP('2. Результаты'!$D505, Sections!$P$27:$P$47, Sections!$Q$27:$S$47),
    XLOOKUP('2. Результаты'!$K505, _xlpm.thresholds, Sections!$Q$26:$S$26, "Ниже базового", -1)
)</f>
        <v>Средний</v>
      </c>
      <c r="M505" s="9">
        <v>12.0</v>
      </c>
      <c r="N505" s="9" t="str">
        <f t="array" ref="N505">LET(
    _xlpm.thresholds, XLOOKUP('2. Результаты'!$D505, Sections!$K$27:$K$47, Sections!$L$27:$N$47),
    XLOOKUP('2. Результаты'!$M505, _xlpm.thresholds, Sections!$L$26:$N$26, "Ниже базового", -1)
)</f>
        <v>Базовый</v>
      </c>
      <c r="O505" s="9">
        <v>16.0</v>
      </c>
      <c r="P505" s="9" t="str">
        <f t="array" ref="P505">LET(
    _xlpm.thresholds, XLOOKUP('2. Результаты'!$D505, Sections!$P$3:$P$23, Sections!$Q$3:$S$23),
    XLOOKUP('2. Результаты'!$O505, _xlpm.thresholds, Sections!$Q$2:$S$2, "Ниже базового", -1)
)</f>
        <v>Средний</v>
      </c>
      <c r="Q505" s="9">
        <v>16.0</v>
      </c>
      <c r="R505" s="9" t="str">
        <f t="array" ref="R505">LET(
    _xlpm.thresholds, XLOOKUP('2. Результаты'!$D505, Sections!$F$3:$F$23, Sections!$G$3:$I$23),
    XLOOKUP('2. Результаты'!$Q505, _xlpm.thresholds, Sections!$G$2:$I$2, "Ниже базового", -1)
)</f>
        <v>Средний</v>
      </c>
      <c r="S505" s="9">
        <v>32.0</v>
      </c>
      <c r="T505" s="9" t="str">
        <f t="array" ref="T505">LET(
    _xlpm.thresholds, XLOOKUP('2. Результаты'!$D505, Sections!$A$3:$A$23, Sections!$B$3:$D$23),
    XLOOKUP('2. Результаты'!$S505, _xlpm.thresholds, Sections!$B$2:$D$2, "Ниже базового", -1)
)</f>
        <v>Средний</v>
      </c>
      <c r="U505" s="9">
        <v>10.0</v>
      </c>
      <c r="V505" s="9" t="str">
        <f t="array" ref="V505">LET(
    _xlpm.thresholds, XLOOKUP('2. Результаты'!$D505, Sections!$A$27:$A$47, Sections!$B$27:$D$47),
    XLOOKUP('2. Результаты'!$U505, _xlpm.thresholds, Sections!$B$26:$D$26, "Ниже базового", -1)
)</f>
        <v>Средний</v>
      </c>
      <c r="W505" s="9">
        <v>15.0</v>
      </c>
      <c r="X505" s="9" t="str">
        <f t="array" ref="X505">LET(
    _xlpm.thresholds, XLOOKUP('2. Результаты'!$D505, Sections!$K$3:$K$23, Sections!$L$3:$N$23),
    XLOOKUP('2. Результаты'!$W505, _xlpm.thresholds, Sections!$L$2:$N$2, "Ниже базового", -1)
)</f>
        <v>Базовый</v>
      </c>
    </row>
    <row r="506" ht="15.75" customHeight="1">
      <c r="A506" s="7">
        <v>5.1800129E8</v>
      </c>
      <c r="B506" s="6" t="s">
        <v>724</v>
      </c>
      <c r="C506" s="6" t="s">
        <v>732</v>
      </c>
      <c r="D506" s="9">
        <v>2.0</v>
      </c>
      <c r="E506" s="9">
        <v>115.0</v>
      </c>
      <c r="F506" s="9">
        <v>197.0</v>
      </c>
      <c r="G506" s="9">
        <v>2.0</v>
      </c>
      <c r="H506" s="9" t="s">
        <v>1467</v>
      </c>
      <c r="I506" s="9">
        <v>14.0</v>
      </c>
      <c r="J506" s="9" t="str">
        <f t="array" ref="J506">LET(
    _xlpm.thresholds, XLOOKUP('2. Результаты'!$D506, Sections!$F$27:$F$47, Sections!$G$27:$I$47),
    XLOOKUP('2. Результаты'!$I506, _xlpm.thresholds, Sections!$G$26:$I$26, "Ниже базового", -1)
)</f>
        <v>Базовый</v>
      </c>
      <c r="K506" s="9">
        <v>13.0</v>
      </c>
      <c r="L506" s="9" t="str">
        <f t="array" ref="L506">LET(
    _xlpm.thresholds, XLOOKUP('2. Результаты'!$D506, Sections!$P$27:$P$47, Sections!$Q$27:$S$47),
    XLOOKUP('2. Результаты'!$K506, _xlpm.thresholds, Sections!$Q$26:$S$26, "Ниже базового", -1)
)</f>
        <v>Средний</v>
      </c>
      <c r="M506" s="9">
        <v>10.0</v>
      </c>
      <c r="N506" s="9" t="str">
        <f t="array" ref="N506">LET(
    _xlpm.thresholds, XLOOKUP('2. Результаты'!$D506, Sections!$K$27:$K$47, Sections!$L$27:$N$47),
    XLOOKUP('2. Результаты'!$M506, _xlpm.thresholds, Sections!$L$26:$N$26, "Ниже базового", -1)
)</f>
        <v>Базовый</v>
      </c>
      <c r="O506" s="9">
        <v>16.0</v>
      </c>
      <c r="P506" s="9" t="str">
        <f t="array" ref="P506">LET(
    _xlpm.thresholds, XLOOKUP('2. Результаты'!$D506, Sections!$P$3:$P$23, Sections!$Q$3:$S$23),
    XLOOKUP('2. Результаты'!$O506, _xlpm.thresholds, Sections!$Q$2:$S$2, "Ниже базового", -1)
)</f>
        <v>Средний</v>
      </c>
      <c r="Q506" s="9">
        <v>14.0</v>
      </c>
      <c r="R506" s="9" t="str">
        <f t="array" ref="R506">LET(
    _xlpm.thresholds, XLOOKUP('2. Результаты'!$D506, Sections!$F$3:$F$23, Sections!$G$3:$I$23),
    XLOOKUP('2. Результаты'!$Q506, _xlpm.thresholds, Sections!$G$2:$I$2, "Ниже базового", -1)
)</f>
        <v>Средний</v>
      </c>
      <c r="S506" s="9">
        <v>27.0</v>
      </c>
      <c r="T506" s="9" t="str">
        <f t="array" ref="T506">LET(
    _xlpm.thresholds, XLOOKUP('2. Результаты'!$D506, Sections!$A$3:$A$23, Sections!$B$3:$D$23),
    XLOOKUP('2. Результаты'!$S506, _xlpm.thresholds, Sections!$B$2:$D$2, "Ниже базового", -1)
)</f>
        <v>Средний</v>
      </c>
      <c r="U506" s="9">
        <v>6.0</v>
      </c>
      <c r="V506" s="9" t="str">
        <f t="array" ref="V506">LET(
    _xlpm.thresholds, XLOOKUP('2. Результаты'!$D506, Sections!$A$27:$A$47, Sections!$B$27:$D$47),
    XLOOKUP('2. Результаты'!$U506, _xlpm.thresholds, Sections!$B$26:$D$26, "Ниже базового", -1)
)</f>
        <v>Базовый</v>
      </c>
      <c r="W506" s="9">
        <v>15.0</v>
      </c>
      <c r="X506" s="9" t="str">
        <f t="array" ref="X506">LET(
    _xlpm.thresholds, XLOOKUP('2. Результаты'!$D506, Sections!$K$3:$K$23, Sections!$L$3:$N$23),
    XLOOKUP('2. Результаты'!$W506, _xlpm.thresholds, Sections!$L$2:$N$2, "Ниже базового", -1)
)</f>
        <v>Базовый</v>
      </c>
    </row>
    <row r="507" ht="15.75" customHeight="1">
      <c r="A507" s="7">
        <v>5.1800149E8</v>
      </c>
      <c r="B507" s="6" t="s">
        <v>724</v>
      </c>
      <c r="C507" s="6" t="s">
        <v>733</v>
      </c>
      <c r="D507" s="9">
        <v>6.0</v>
      </c>
      <c r="E507" s="9">
        <v>120.0</v>
      </c>
      <c r="F507" s="9">
        <v>192.0</v>
      </c>
      <c r="G507" s="9">
        <v>1.0</v>
      </c>
      <c r="H507" s="9" t="s">
        <v>1468</v>
      </c>
      <c r="I507" s="9">
        <v>20.0</v>
      </c>
      <c r="J507" s="9" t="str">
        <f t="array" ref="J507">LET(
    _xlpm.thresholds, XLOOKUP('2. Результаты'!$D507, Sections!$F$27:$F$47, Sections!$G$27:$I$47),
    XLOOKUP('2. Результаты'!$I507, _xlpm.thresholds, Sections!$G$26:$I$26, "Ниже базового", -1)
)</f>
        <v>Средний</v>
      </c>
      <c r="K507" s="9">
        <v>18.0</v>
      </c>
      <c r="L507" s="9" t="str">
        <f t="array" ref="L507">LET(
    _xlpm.thresholds, XLOOKUP('2. Результаты'!$D507, Sections!$P$27:$P$47, Sections!$Q$27:$S$47),
    XLOOKUP('2. Результаты'!$K507, _xlpm.thresholds, Sections!$Q$26:$S$26, "Ниже базового", -1)
)</f>
        <v>Высокий</v>
      </c>
      <c r="M507" s="9">
        <v>0.0</v>
      </c>
      <c r="N507" s="9" t="str">
        <f t="array" ref="N507">LET(
    _xlpm.thresholds, XLOOKUP('2. Результаты'!$D507, Sections!$K$27:$K$47, Sections!$L$27:$N$47),
    XLOOKUP('2. Результаты'!$M507, _xlpm.thresholds, Sections!$L$26:$N$26, "Ниже базового", -1)
)</f>
        <v>Ниже базового</v>
      </c>
      <c r="O507" s="9">
        <v>17.0</v>
      </c>
      <c r="P507" s="9" t="str">
        <f t="array" ref="P507">LET(
    _xlpm.thresholds, XLOOKUP('2. Результаты'!$D507, Sections!$P$3:$P$23, Sections!$Q$3:$S$23),
    XLOOKUP('2. Результаты'!$O507, _xlpm.thresholds, Sections!$Q$2:$S$2, "Ниже базового", -1)
)</f>
        <v>Средний</v>
      </c>
      <c r="Q507" s="9">
        <v>11.0</v>
      </c>
      <c r="R507" s="9" t="str">
        <f t="array" ref="R507">LET(
    _xlpm.thresholds, XLOOKUP('2. Результаты'!$D507, Sections!$F$3:$F$23, Sections!$G$3:$I$23),
    XLOOKUP('2. Результаты'!$Q507, _xlpm.thresholds, Sections!$G$2:$I$2, "Ниже базового", -1)
)</f>
        <v>Базовый</v>
      </c>
      <c r="S507" s="9">
        <v>20.0</v>
      </c>
      <c r="T507" s="9" t="str">
        <f t="array" ref="T507">LET(
    _xlpm.thresholds, XLOOKUP('2. Результаты'!$D507, Sections!$A$3:$A$23, Sections!$B$3:$D$23),
    XLOOKUP('2. Результаты'!$S507, _xlpm.thresholds, Sections!$B$2:$D$2, "Ниже базового", -1)
)</f>
        <v>Базовый</v>
      </c>
      <c r="U507" s="9">
        <v>14.0</v>
      </c>
      <c r="V507" s="9" t="str">
        <f t="array" ref="V507">LET(
    _xlpm.thresholds, XLOOKUP('2. Результаты'!$D507, Sections!$A$27:$A$47, Sections!$B$27:$D$47),
    XLOOKUP('2. Результаты'!$U507, _xlpm.thresholds, Sections!$B$26:$D$26, "Ниже базового", -1)
)</f>
        <v>Высокий</v>
      </c>
      <c r="W507" s="9">
        <v>20.0</v>
      </c>
      <c r="X507" s="9" t="str">
        <f t="array" ref="X507">LET(
    _xlpm.thresholds, XLOOKUP('2. Результаты'!$D507, Sections!$K$3:$K$23, Sections!$L$3:$N$23),
    XLOOKUP('2. Результаты'!$W507, _xlpm.thresholds, Sections!$L$2:$N$2, "Ниже базового", -1)
)</f>
        <v>Средний</v>
      </c>
    </row>
    <row r="508" ht="15.75" customHeight="1">
      <c r="A508" s="7">
        <v>5.18001483E8</v>
      </c>
      <c r="B508" s="6" t="s">
        <v>724</v>
      </c>
      <c r="C508" s="6" t="s">
        <v>734</v>
      </c>
      <c r="D508" s="9">
        <v>3.0</v>
      </c>
      <c r="E508" s="9">
        <v>136.0</v>
      </c>
      <c r="F508" s="9">
        <v>182.0</v>
      </c>
      <c r="G508" s="9">
        <v>3.0</v>
      </c>
      <c r="H508" s="9" t="s">
        <v>1465</v>
      </c>
      <c r="I508" s="9">
        <v>24.0</v>
      </c>
      <c r="J508" s="9" t="str">
        <f t="array" ref="J508">LET(
    _xlpm.thresholds, XLOOKUP('2. Результаты'!$D508, Sections!$F$27:$F$47, Sections!$G$27:$I$47),
    XLOOKUP('2. Результаты'!$I508, _xlpm.thresholds, Sections!$G$26:$I$26, "Ниже базового", -1)
)</f>
        <v>Средний</v>
      </c>
      <c r="K508" s="9">
        <v>20.0</v>
      </c>
      <c r="L508" s="9" t="str">
        <f t="array" ref="L508">LET(
    _xlpm.thresholds, XLOOKUP('2. Результаты'!$D508, Sections!$P$27:$P$47, Sections!$Q$27:$S$47),
    XLOOKUP('2. Результаты'!$K508, _xlpm.thresholds, Sections!$Q$26:$S$26, "Ниже базового", -1)
)</f>
        <v>Высокий</v>
      </c>
      <c r="M508" s="9">
        <v>15.0</v>
      </c>
      <c r="N508" s="9" t="str">
        <f t="array" ref="N508">LET(
    _xlpm.thresholds, XLOOKUP('2. Результаты'!$D508, Sections!$K$27:$K$47, Sections!$L$27:$N$47),
    XLOOKUP('2. Результаты'!$M508, _xlpm.thresholds, Sections!$L$26:$N$26, "Ниже базового", -1)
)</f>
        <v>Высокий</v>
      </c>
      <c r="O508" s="9">
        <v>14.0</v>
      </c>
      <c r="P508" s="9" t="str">
        <f t="array" ref="P508">LET(
    _xlpm.thresholds, XLOOKUP('2. Результаты'!$D508, Sections!$P$3:$P$23, Sections!$Q$3:$S$23),
    XLOOKUP('2. Результаты'!$O508, _xlpm.thresholds, Sections!$Q$2:$S$2, "Ниже базового", -1)
)</f>
        <v>Базовый</v>
      </c>
      <c r="Q508" s="9">
        <v>15.0</v>
      </c>
      <c r="R508" s="9" t="str">
        <f t="array" ref="R508">LET(
    _xlpm.thresholds, XLOOKUP('2. Результаты'!$D508, Sections!$F$3:$F$23, Sections!$G$3:$I$23),
    XLOOKUP('2. Результаты'!$Q508, _xlpm.thresholds, Sections!$G$2:$I$2, "Ниже базового", -1)
)</f>
        <v>Средний</v>
      </c>
      <c r="S508" s="9">
        <v>31.0</v>
      </c>
      <c r="T508" s="9" t="str">
        <f t="array" ref="T508">LET(
    _xlpm.thresholds, XLOOKUP('2. Результаты'!$D508, Sections!$A$3:$A$23, Sections!$B$3:$D$23),
    XLOOKUP('2. Результаты'!$S508, _xlpm.thresholds, Sections!$B$2:$D$2, "Ниже базового", -1)
)</f>
        <v>Средний</v>
      </c>
      <c r="U508" s="9">
        <v>1.0</v>
      </c>
      <c r="V508" s="9" t="str">
        <f t="array" ref="V508">LET(
    _xlpm.thresholds, XLOOKUP('2. Результаты'!$D508, Sections!$A$27:$A$47, Sections!$B$27:$D$47),
    XLOOKUP('2. Результаты'!$U508, _xlpm.thresholds, Sections!$B$26:$D$26, "Ниже базового", -1)
)</f>
        <v>Высокий</v>
      </c>
      <c r="W508" s="9">
        <v>16.0</v>
      </c>
      <c r="X508" s="9" t="str">
        <f t="array" ref="X508">LET(
    _xlpm.thresholds, XLOOKUP('2. Результаты'!$D508, Sections!$K$3:$K$23, Sections!$L$3:$N$23),
    XLOOKUP('2. Результаты'!$W508, _xlpm.thresholds, Sections!$L$2:$N$2, "Ниже базового", -1)
)</f>
        <v>Базовый</v>
      </c>
    </row>
    <row r="509" ht="15.75" customHeight="1">
      <c r="A509" s="7">
        <v>5.18001589E8</v>
      </c>
      <c r="B509" s="6" t="s">
        <v>724</v>
      </c>
      <c r="C509" s="6" t="s">
        <v>735</v>
      </c>
      <c r="D509" s="9">
        <v>6.0</v>
      </c>
      <c r="E509" s="9">
        <v>133.0</v>
      </c>
      <c r="F509" s="9">
        <v>192.0</v>
      </c>
      <c r="G509" s="9">
        <v>1.0</v>
      </c>
      <c r="H509" s="9" t="s">
        <v>1468</v>
      </c>
      <c r="I509" s="9">
        <v>22.0</v>
      </c>
      <c r="J509" s="9" t="str">
        <f t="array" ref="J509">LET(
    _xlpm.thresholds, XLOOKUP('2. Результаты'!$D509, Sections!$F$27:$F$47, Sections!$G$27:$I$47),
    XLOOKUP('2. Результаты'!$I509, _xlpm.thresholds, Sections!$G$26:$I$26, "Ниже базового", -1)
)</f>
        <v>Средний</v>
      </c>
      <c r="K509" s="9">
        <v>21.0</v>
      </c>
      <c r="L509" s="9" t="str">
        <f t="array" ref="L509">LET(
    _xlpm.thresholds, XLOOKUP('2. Результаты'!$D509, Sections!$P$27:$P$47, Sections!$Q$27:$S$47),
    XLOOKUP('2. Результаты'!$K509, _xlpm.thresholds, Sections!$Q$26:$S$26, "Ниже базового", -1)
)</f>
        <v>Высокий</v>
      </c>
      <c r="M509" s="9">
        <v>0.0</v>
      </c>
      <c r="N509" s="9" t="str">
        <f t="array" ref="N509">LET(
    _xlpm.thresholds, XLOOKUP('2. Результаты'!$D509, Sections!$K$27:$K$47, Sections!$L$27:$N$47),
    XLOOKUP('2. Результаты'!$M509, _xlpm.thresholds, Sections!$L$26:$N$26, "Ниже базового", -1)
)</f>
        <v>Ниже базового</v>
      </c>
      <c r="O509" s="9">
        <v>19.0</v>
      </c>
      <c r="P509" s="9" t="str">
        <f t="array" ref="P509">LET(
    _xlpm.thresholds, XLOOKUP('2. Результаты'!$D509, Sections!$P$3:$P$23, Sections!$Q$3:$S$23),
    XLOOKUP('2. Результаты'!$O509, _xlpm.thresholds, Sections!$Q$2:$S$2, "Ниже базового", -1)
)</f>
        <v>Средний</v>
      </c>
      <c r="Q509" s="9">
        <v>15.0</v>
      </c>
      <c r="R509" s="9" t="str">
        <f t="array" ref="R509">LET(
    _xlpm.thresholds, XLOOKUP('2. Результаты'!$D509, Sections!$F$3:$F$23, Sections!$G$3:$I$23),
    XLOOKUP('2. Результаты'!$Q509, _xlpm.thresholds, Sections!$G$2:$I$2, "Ниже базового", -1)
)</f>
        <v>Средний</v>
      </c>
      <c r="S509" s="9">
        <v>27.0</v>
      </c>
      <c r="T509" s="9" t="str">
        <f t="array" ref="T509">LET(
    _xlpm.thresholds, XLOOKUP('2. Результаты'!$D509, Sections!$A$3:$A$23, Sections!$B$3:$D$23),
    XLOOKUP('2. Результаты'!$S509, _xlpm.thresholds, Sections!$B$2:$D$2, "Ниже базового", -1)
)</f>
        <v>Средний</v>
      </c>
      <c r="U509" s="9">
        <v>12.0</v>
      </c>
      <c r="V509" s="9" t="str">
        <f t="array" ref="V509">LET(
    _xlpm.thresholds, XLOOKUP('2. Результаты'!$D509, Sections!$A$27:$A$47, Sections!$B$27:$D$47),
    XLOOKUP('2. Результаты'!$U509, _xlpm.thresholds, Sections!$B$26:$D$26, "Ниже базового", -1)
)</f>
        <v>Высокий</v>
      </c>
      <c r="W509" s="9">
        <v>17.0</v>
      </c>
      <c r="X509" s="9" t="str">
        <f t="array" ref="X509">LET(
    _xlpm.thresholds, XLOOKUP('2. Результаты'!$D509, Sections!$K$3:$K$23, Sections!$L$3:$N$23),
    XLOOKUP('2. Результаты'!$W509, _xlpm.thresholds, Sections!$L$2:$N$2, "Ниже базового", -1)
)</f>
        <v>Средний</v>
      </c>
    </row>
    <row r="510" ht="15.75" customHeight="1">
      <c r="A510" s="7">
        <v>5.18001596E8</v>
      </c>
      <c r="B510" s="6" t="s">
        <v>724</v>
      </c>
      <c r="C510" s="6" t="s">
        <v>736</v>
      </c>
      <c r="D510" s="9">
        <v>1.0</v>
      </c>
      <c r="E510" s="9">
        <v>158.0</v>
      </c>
      <c r="F510" s="9">
        <v>213.0</v>
      </c>
      <c r="G510" s="9">
        <v>3.0</v>
      </c>
      <c r="H510" s="9" t="s">
        <v>1465</v>
      </c>
      <c r="I510" s="9">
        <v>24.0</v>
      </c>
      <c r="J510" s="9" t="str">
        <f t="array" ref="J510">LET(
    _xlpm.thresholds, XLOOKUP('2. Результаты'!$D510, Sections!$F$27:$F$47, Sections!$G$27:$I$47),
    XLOOKUP('2. Результаты'!$I510, _xlpm.thresholds, Sections!$G$26:$I$26, "Ниже базового", -1)
)</f>
        <v>Средний</v>
      </c>
      <c r="K510" s="9">
        <v>17.0</v>
      </c>
      <c r="L510" s="9" t="str">
        <f t="array" ref="L510">LET(
    _xlpm.thresholds, XLOOKUP('2. Результаты'!$D510, Sections!$P$27:$P$47, Sections!$Q$27:$S$47),
    XLOOKUP('2. Результаты'!$K510, _xlpm.thresholds, Sections!$Q$26:$S$26, "Ниже базового", -1)
)</f>
        <v>Высокий</v>
      </c>
      <c r="M510" s="9">
        <v>17.0</v>
      </c>
      <c r="N510" s="9" t="str">
        <f t="array" ref="N510">LET(
    _xlpm.thresholds, XLOOKUP('2. Результаты'!$D510, Sections!$K$27:$K$47, Sections!$L$27:$N$47),
    XLOOKUP('2. Результаты'!$M510, _xlpm.thresholds, Sections!$L$26:$N$26, "Ниже базового", -1)
)</f>
        <v>Высокий</v>
      </c>
      <c r="O510" s="9">
        <v>17.0</v>
      </c>
      <c r="P510" s="9" t="str">
        <f t="array" ref="P510">LET(
    _xlpm.thresholds, XLOOKUP('2. Результаты'!$D510, Sections!$P$3:$P$23, Sections!$Q$3:$S$23),
    XLOOKUP('2. Результаты'!$O510, _xlpm.thresholds, Sections!$Q$2:$S$2, "Ниже базового", -1)
)</f>
        <v>Средний</v>
      </c>
      <c r="Q510" s="9">
        <v>16.0</v>
      </c>
      <c r="R510" s="9" t="str">
        <f t="array" ref="R510">LET(
    _xlpm.thresholds, XLOOKUP('2. Результаты'!$D510, Sections!$F$3:$F$23, Sections!$G$3:$I$23),
    XLOOKUP('2. Результаты'!$Q510, _xlpm.thresholds, Sections!$G$2:$I$2, "Ниже базового", -1)
)</f>
        <v>Средний</v>
      </c>
      <c r="S510" s="9">
        <v>34.0</v>
      </c>
      <c r="T510" s="9" t="str">
        <f t="array" ref="T510">LET(
    _xlpm.thresholds, XLOOKUP('2. Результаты'!$D510, Sections!$A$3:$A$23, Sections!$B$3:$D$23),
    XLOOKUP('2. Результаты'!$S510, _xlpm.thresholds, Sections!$B$2:$D$2, "Ниже базового", -1)
)</f>
        <v>Средний</v>
      </c>
      <c r="U510" s="9">
        <v>9.0</v>
      </c>
      <c r="V510" s="9" t="str">
        <f t="array" ref="V510">LET(
    _xlpm.thresholds, XLOOKUP('2. Результаты'!$D510, Sections!$A$27:$A$47, Sections!$B$27:$D$47),
    XLOOKUP('2. Результаты'!$U510, _xlpm.thresholds, Sections!$B$26:$D$26, "Ниже базового", -1)
)</f>
        <v>Средний</v>
      </c>
      <c r="W510" s="9">
        <v>24.0</v>
      </c>
      <c r="X510" s="9" t="str">
        <f t="array" ref="X510">LET(
    _xlpm.thresholds, XLOOKUP('2. Результаты'!$D510, Sections!$K$3:$K$23, Sections!$L$3:$N$23),
    XLOOKUP('2. Результаты'!$W510, _xlpm.thresholds, Sections!$L$2:$N$2, "Ниже базового", -1)
)</f>
        <v>Средний</v>
      </c>
    </row>
    <row r="511" ht="15.75" customHeight="1">
      <c r="A511" s="7">
        <v>5.18001525E8</v>
      </c>
      <c r="B511" s="6" t="s">
        <v>724</v>
      </c>
      <c r="C511" s="6" t="s">
        <v>737</v>
      </c>
      <c r="D511" s="9">
        <v>6.0</v>
      </c>
      <c r="E511" s="9">
        <v>119.0</v>
      </c>
      <c r="F511" s="9">
        <v>192.0</v>
      </c>
      <c r="G511" s="9">
        <v>1.0</v>
      </c>
      <c r="H511" s="9" t="s">
        <v>1468</v>
      </c>
      <c r="I511" s="9">
        <v>21.0</v>
      </c>
      <c r="J511" s="9" t="str">
        <f t="array" ref="J511">LET(
    _xlpm.thresholds, XLOOKUP('2. Результаты'!$D511, Sections!$F$27:$F$47, Sections!$G$27:$I$47),
    XLOOKUP('2. Результаты'!$I511, _xlpm.thresholds, Sections!$G$26:$I$26, "Ниже базового", -1)
)</f>
        <v>Средний</v>
      </c>
      <c r="K511" s="9">
        <v>18.0</v>
      </c>
      <c r="L511" s="9" t="str">
        <f t="array" ref="L511">LET(
    _xlpm.thresholds, XLOOKUP('2. Результаты'!$D511, Sections!$P$27:$P$47, Sections!$Q$27:$S$47),
    XLOOKUP('2. Результаты'!$K511, _xlpm.thresholds, Sections!$Q$26:$S$26, "Ниже базового", -1)
)</f>
        <v>Высокий</v>
      </c>
      <c r="M511" s="9">
        <v>0.0</v>
      </c>
      <c r="N511" s="9" t="str">
        <f t="array" ref="N511">LET(
    _xlpm.thresholds, XLOOKUP('2. Результаты'!$D511, Sections!$K$27:$K$47, Sections!$L$27:$N$47),
    XLOOKUP('2. Результаты'!$M511, _xlpm.thresholds, Sections!$L$26:$N$26, "Ниже базового", -1)
)</f>
        <v>Ниже базового</v>
      </c>
      <c r="O511" s="9">
        <v>18.0</v>
      </c>
      <c r="P511" s="9" t="str">
        <f t="array" ref="P511">LET(
    _xlpm.thresholds, XLOOKUP('2. Результаты'!$D511, Sections!$P$3:$P$23, Sections!$Q$3:$S$23),
    XLOOKUP('2. Результаты'!$O511, _xlpm.thresholds, Sections!$Q$2:$S$2, "Ниже базового", -1)
)</f>
        <v>Средний</v>
      </c>
      <c r="Q511" s="9">
        <v>12.0</v>
      </c>
      <c r="R511" s="9" t="str">
        <f t="array" ref="R511">LET(
    _xlpm.thresholds, XLOOKUP('2. Результаты'!$D511, Sections!$F$3:$F$23, Sections!$G$3:$I$23),
    XLOOKUP('2. Результаты'!$Q511, _xlpm.thresholds, Sections!$G$2:$I$2, "Ниже базового", -1)
)</f>
        <v>Базовый</v>
      </c>
      <c r="S511" s="9">
        <v>19.0</v>
      </c>
      <c r="T511" s="9" t="str">
        <f t="array" ref="T511">LET(
    _xlpm.thresholds, XLOOKUP('2. Результаты'!$D511, Sections!$A$3:$A$23, Sections!$B$3:$D$23),
    XLOOKUP('2. Результаты'!$S511, _xlpm.thresholds, Sections!$B$2:$D$2, "Ниже базового", -1)
)</f>
        <v>Базовый</v>
      </c>
      <c r="U511" s="9">
        <v>10.0</v>
      </c>
      <c r="V511" s="9" t="str">
        <f t="array" ref="V511">LET(
    _xlpm.thresholds, XLOOKUP('2. Результаты'!$D511, Sections!$A$27:$A$47, Sections!$B$27:$D$47),
    XLOOKUP('2. Результаты'!$U511, _xlpm.thresholds, Sections!$B$26:$D$26, "Ниже базового", -1)
)</f>
        <v>Средний</v>
      </c>
      <c r="W511" s="9">
        <v>21.0</v>
      </c>
      <c r="X511" s="9" t="str">
        <f t="array" ref="X511">LET(
    _xlpm.thresholds, XLOOKUP('2. Результаты'!$D511, Sections!$K$3:$K$23, Sections!$L$3:$N$23),
    XLOOKUP('2. Результаты'!$W511, _xlpm.thresholds, Sections!$L$2:$N$2, "Ниже базового", -1)
)</f>
        <v>Средний</v>
      </c>
    </row>
    <row r="512" ht="15.75" customHeight="1">
      <c r="A512" s="7">
        <v>5.18001719E8</v>
      </c>
      <c r="B512" s="6" t="s">
        <v>724</v>
      </c>
      <c r="C512" s="6" t="s">
        <v>738</v>
      </c>
      <c r="D512" s="9">
        <v>1.0</v>
      </c>
      <c r="E512" s="9">
        <v>151.0</v>
      </c>
      <c r="F512" s="9">
        <v>213.0</v>
      </c>
      <c r="G512" s="9">
        <v>3.0</v>
      </c>
      <c r="H512" s="9" t="s">
        <v>1465</v>
      </c>
      <c r="I512" s="9">
        <v>21.0</v>
      </c>
      <c r="J512" s="9" t="str">
        <f t="array" ref="J512">LET(
    _xlpm.thresholds, XLOOKUP('2. Результаты'!$D512, Sections!$F$27:$F$47, Sections!$G$27:$I$47),
    XLOOKUP('2. Результаты'!$I512, _xlpm.thresholds, Sections!$G$26:$I$26, "Ниже базового", -1)
)</f>
        <v>Средний</v>
      </c>
      <c r="K512" s="9">
        <v>13.0</v>
      </c>
      <c r="L512" s="9" t="str">
        <f t="array" ref="L512">LET(
    _xlpm.thresholds, XLOOKUP('2. Результаты'!$D512, Sections!$P$27:$P$47, Sections!$Q$27:$S$47),
    XLOOKUP('2. Результаты'!$K512, _xlpm.thresholds, Sections!$Q$26:$S$26, "Ниже базового", -1)
)</f>
        <v>Средний</v>
      </c>
      <c r="M512" s="9">
        <v>15.0</v>
      </c>
      <c r="N512" s="9" t="str">
        <f t="array" ref="N512">LET(
    _xlpm.thresholds, XLOOKUP('2. Результаты'!$D512, Sections!$K$27:$K$47, Sections!$L$27:$N$47),
    XLOOKUP('2. Результаты'!$M512, _xlpm.thresholds, Sections!$L$26:$N$26, "Ниже базового", -1)
)</f>
        <v>Средний</v>
      </c>
      <c r="O512" s="9">
        <v>17.0</v>
      </c>
      <c r="P512" s="9" t="str">
        <f t="array" ref="P512">LET(
    _xlpm.thresholds, XLOOKUP('2. Результаты'!$D512, Sections!$P$3:$P$23, Sections!$Q$3:$S$23),
    XLOOKUP('2. Результаты'!$O512, _xlpm.thresholds, Sections!$Q$2:$S$2, "Ниже базового", -1)
)</f>
        <v>Средний</v>
      </c>
      <c r="Q512" s="9">
        <v>17.0</v>
      </c>
      <c r="R512" s="9" t="str">
        <f t="array" ref="R512">LET(
    _xlpm.thresholds, XLOOKUP('2. Результаты'!$D512, Sections!$F$3:$F$23, Sections!$G$3:$I$23),
    XLOOKUP('2. Результаты'!$Q512, _xlpm.thresholds, Sections!$G$2:$I$2, "Ниже базового", -1)
)</f>
        <v>Средний</v>
      </c>
      <c r="S512" s="9">
        <v>35.0</v>
      </c>
      <c r="T512" s="9" t="str">
        <f t="array" ref="T512">LET(
    _xlpm.thresholds, XLOOKUP('2. Результаты'!$D512, Sections!$A$3:$A$23, Sections!$B$3:$D$23),
    XLOOKUP('2. Результаты'!$S512, _xlpm.thresholds, Sections!$B$2:$D$2, "Ниже базового", -1)
)</f>
        <v>Средний</v>
      </c>
      <c r="U512" s="9">
        <v>11.0</v>
      </c>
      <c r="V512" s="9" t="str">
        <f t="array" ref="V512">LET(
    _xlpm.thresholds, XLOOKUP('2. Результаты'!$D512, Sections!$A$27:$A$47, Sections!$B$27:$D$47),
    XLOOKUP('2. Результаты'!$U512, _xlpm.thresholds, Sections!$B$26:$D$26, "Ниже базового", -1)
)</f>
        <v>Средний</v>
      </c>
      <c r="W512" s="9">
        <v>22.0</v>
      </c>
      <c r="X512" s="9" t="str">
        <f t="array" ref="X512">LET(
    _xlpm.thresholds, XLOOKUP('2. Результаты'!$D512, Sections!$K$3:$K$23, Sections!$L$3:$N$23),
    XLOOKUP('2. Результаты'!$W512, _xlpm.thresholds, Sections!$L$2:$N$2, "Ниже базового", -1)
)</f>
        <v>Средний</v>
      </c>
    </row>
    <row r="513" ht="15.75" customHeight="1">
      <c r="A513" s="7">
        <v>5.52002511E8</v>
      </c>
      <c r="B513" s="6" t="s">
        <v>739</v>
      </c>
      <c r="C513" s="6" t="s">
        <v>740</v>
      </c>
      <c r="D513" s="9">
        <v>2.0</v>
      </c>
      <c r="E513" s="9">
        <v>140.0</v>
      </c>
      <c r="F513" s="9">
        <v>197.0</v>
      </c>
      <c r="G513" s="9">
        <v>3.0</v>
      </c>
      <c r="H513" s="9" t="s">
        <v>1465</v>
      </c>
      <c r="I513" s="9">
        <v>25.0</v>
      </c>
      <c r="J513" s="9" t="str">
        <f t="array" ref="J513">LET(
    _xlpm.thresholds, XLOOKUP('2. Результаты'!$D513, Sections!$F$27:$F$47, Sections!$G$27:$I$47),
    XLOOKUP('2. Результаты'!$I513, _xlpm.thresholds, Sections!$G$26:$I$26, "Ниже базового", -1)
)</f>
        <v>Средний</v>
      </c>
      <c r="K513" s="9">
        <v>14.0</v>
      </c>
      <c r="L513" s="9" t="str">
        <f t="array" ref="L513">LET(
    _xlpm.thresholds, XLOOKUP('2. Результаты'!$D513, Sections!$P$27:$P$47, Sections!$Q$27:$S$47),
    XLOOKUP('2. Результаты'!$K513, _xlpm.thresholds, Sections!$Q$26:$S$26, "Ниже базового", -1)
)</f>
        <v>Средний</v>
      </c>
      <c r="M513" s="9">
        <v>13.0</v>
      </c>
      <c r="N513" s="9" t="str">
        <f t="array" ref="N513">LET(
    _xlpm.thresholds, XLOOKUP('2. Результаты'!$D513, Sections!$K$27:$K$47, Sections!$L$27:$N$47),
    XLOOKUP('2. Результаты'!$M513, _xlpm.thresholds, Sections!$L$26:$N$26, "Ниже базового", -1)
)</f>
        <v>Средний</v>
      </c>
      <c r="O513" s="9">
        <v>19.0</v>
      </c>
      <c r="P513" s="9" t="str">
        <f t="array" ref="P513">LET(
    _xlpm.thresholds, XLOOKUP('2. Результаты'!$D513, Sections!$P$3:$P$23, Sections!$Q$3:$S$23),
    XLOOKUP('2. Результаты'!$O513, _xlpm.thresholds, Sections!$Q$2:$S$2, "Ниже базового", -1)
)</f>
        <v>Средний</v>
      </c>
      <c r="Q513" s="9">
        <v>17.0</v>
      </c>
      <c r="R513" s="9" t="str">
        <f t="array" ref="R513">LET(
    _xlpm.thresholds, XLOOKUP('2. Результаты'!$D513, Sections!$F$3:$F$23, Sections!$G$3:$I$23),
    XLOOKUP('2. Результаты'!$Q513, _xlpm.thresholds, Sections!$G$2:$I$2, "Ниже базового", -1)
)</f>
        <v>Средний</v>
      </c>
      <c r="S513" s="9">
        <v>20.0</v>
      </c>
      <c r="T513" s="9" t="str">
        <f t="array" ref="T513">LET(
    _xlpm.thresholds, XLOOKUP('2. Результаты'!$D513, Sections!$A$3:$A$23, Sections!$B$3:$D$23),
    XLOOKUP('2. Результаты'!$S513, _xlpm.thresholds, Sections!$B$2:$D$2, "Ниже базового", -1)
)</f>
        <v>Базовый</v>
      </c>
      <c r="U513" s="9">
        <v>10.0</v>
      </c>
      <c r="V513" s="9" t="str">
        <f t="array" ref="V513">LET(
    _xlpm.thresholds, XLOOKUP('2. Результаты'!$D513, Sections!$A$27:$A$47, Sections!$B$27:$D$47),
    XLOOKUP('2. Результаты'!$U513, _xlpm.thresholds, Sections!$B$26:$D$26, "Ниже базового", -1)
)</f>
        <v>Средний</v>
      </c>
      <c r="W513" s="9">
        <v>22.0</v>
      </c>
      <c r="X513" s="9" t="str">
        <f t="array" ref="X513">LET(
    _xlpm.thresholds, XLOOKUP('2. Результаты'!$D513, Sections!$K$3:$K$23, Sections!$L$3:$N$23),
    XLOOKUP('2. Результаты'!$W513, _xlpm.thresholds, Sections!$L$2:$N$2, "Ниже базового", -1)
)</f>
        <v>Средний</v>
      </c>
    </row>
    <row r="514" ht="15.75" customHeight="1">
      <c r="A514" s="7">
        <v>5.52002462E8</v>
      </c>
      <c r="B514" s="6" t="s">
        <v>739</v>
      </c>
      <c r="C514" s="6" t="s">
        <v>741</v>
      </c>
      <c r="D514" s="9">
        <v>1.0</v>
      </c>
      <c r="E514" s="9">
        <v>175.0</v>
      </c>
      <c r="F514" s="9">
        <v>213.0</v>
      </c>
      <c r="G514" s="9">
        <v>4.0</v>
      </c>
      <c r="H514" s="9" t="s">
        <v>1466</v>
      </c>
      <c r="I514" s="9">
        <v>28.0</v>
      </c>
      <c r="J514" s="9" t="str">
        <f t="array" ref="J514">LET(
    _xlpm.thresholds, XLOOKUP('2. Результаты'!$D514, Sections!$F$27:$F$47, Sections!$G$27:$I$47),
    XLOOKUP('2. Результаты'!$I514, _xlpm.thresholds, Sections!$G$26:$I$26, "Ниже базового", -1)
)</f>
        <v>Высокий</v>
      </c>
      <c r="K514" s="9">
        <v>17.0</v>
      </c>
      <c r="L514" s="9" t="str">
        <f t="array" ref="L514">LET(
    _xlpm.thresholds, XLOOKUP('2. Результаты'!$D514, Sections!$P$27:$P$47, Sections!$Q$27:$S$47),
    XLOOKUP('2. Результаты'!$K514, _xlpm.thresholds, Sections!$Q$26:$S$26, "Ниже базового", -1)
)</f>
        <v>Высокий</v>
      </c>
      <c r="M514" s="9">
        <v>17.0</v>
      </c>
      <c r="N514" s="9" t="str">
        <f t="array" ref="N514">LET(
    _xlpm.thresholds, XLOOKUP('2. Результаты'!$D514, Sections!$K$27:$K$47, Sections!$L$27:$N$47),
    XLOOKUP('2. Результаты'!$M514, _xlpm.thresholds, Sections!$L$26:$N$26, "Ниже базового", -1)
)</f>
        <v>Высокий</v>
      </c>
      <c r="O514" s="9">
        <v>20.0</v>
      </c>
      <c r="P514" s="9" t="str">
        <f t="array" ref="P514">LET(
    _xlpm.thresholds, XLOOKUP('2. Результаты'!$D514, Sections!$P$3:$P$23, Sections!$Q$3:$S$23),
    XLOOKUP('2. Результаты'!$O514, _xlpm.thresholds, Sections!$Q$2:$S$2, "Ниже базового", -1)
)</f>
        <v>Высокий</v>
      </c>
      <c r="Q514" s="9">
        <v>18.0</v>
      </c>
      <c r="R514" s="9" t="str">
        <f t="array" ref="R514">LET(
    _xlpm.thresholds, XLOOKUP('2. Результаты'!$D514, Sections!$F$3:$F$23, Sections!$G$3:$I$23),
    XLOOKUP('2. Результаты'!$Q514, _xlpm.thresholds, Sections!$G$2:$I$2, "Ниже базового", -1)
)</f>
        <v>Средний</v>
      </c>
      <c r="S514" s="9">
        <v>38.0</v>
      </c>
      <c r="T514" s="9" t="str">
        <f t="array" ref="T514">LET(
    _xlpm.thresholds, XLOOKUP('2. Результаты'!$D514, Sections!$A$3:$A$23, Sections!$B$3:$D$23),
    XLOOKUP('2. Результаты'!$S514, _xlpm.thresholds, Sections!$B$2:$D$2, "Ниже базового", -1)
)</f>
        <v>Средний</v>
      </c>
      <c r="U514" s="9">
        <v>12.0</v>
      </c>
      <c r="V514" s="9" t="str">
        <f t="array" ref="V514">LET(
    _xlpm.thresholds, XLOOKUP('2. Результаты'!$D514, Sections!$A$27:$A$47, Sections!$B$27:$D$47),
    XLOOKUP('2. Результаты'!$U514, _xlpm.thresholds, Sections!$B$26:$D$26, "Ниже базового", -1)
)</f>
        <v>Высокий</v>
      </c>
      <c r="W514" s="9">
        <v>25.0</v>
      </c>
      <c r="X514" s="9" t="str">
        <f t="array" ref="X514">LET(
    _xlpm.thresholds, XLOOKUP('2. Результаты'!$D514, Sections!$K$3:$K$23, Sections!$L$3:$N$23),
    XLOOKUP('2. Результаты'!$W514, _xlpm.thresholds, Sections!$L$2:$N$2, "Ниже базового", -1)
)</f>
        <v>Высокий</v>
      </c>
    </row>
    <row r="515" ht="15.75" customHeight="1">
      <c r="A515" s="7">
        <v>5.52006717E8</v>
      </c>
      <c r="B515" s="6" t="s">
        <v>739</v>
      </c>
      <c r="C515" s="6" t="s">
        <v>744</v>
      </c>
      <c r="D515" s="9">
        <v>1.0</v>
      </c>
      <c r="E515" s="9">
        <v>151.0</v>
      </c>
      <c r="F515" s="9">
        <v>213.0</v>
      </c>
      <c r="G515" s="9">
        <v>3.0</v>
      </c>
      <c r="H515" s="9" t="s">
        <v>1465</v>
      </c>
      <c r="I515" s="9">
        <v>23.0</v>
      </c>
      <c r="J515" s="9" t="str">
        <f t="array" ref="J515">LET(
    _xlpm.thresholds, XLOOKUP('2. Результаты'!$D515, Sections!$F$27:$F$47, Sections!$G$27:$I$47),
    XLOOKUP('2. Результаты'!$I515, _xlpm.thresholds, Sections!$G$26:$I$26, "Ниже базового", -1)
)</f>
        <v>Средний</v>
      </c>
      <c r="K515" s="9">
        <v>16.0</v>
      </c>
      <c r="L515" s="9" t="str">
        <f t="array" ref="L515">LET(
    _xlpm.thresholds, XLOOKUP('2. Результаты'!$D515, Sections!$P$27:$P$47, Sections!$Q$27:$S$47),
    XLOOKUP('2. Результаты'!$K515, _xlpm.thresholds, Sections!$Q$26:$S$26, "Ниже базового", -1)
)</f>
        <v>Высокий</v>
      </c>
      <c r="M515" s="9">
        <v>16.0</v>
      </c>
      <c r="N515" s="9" t="str">
        <f t="array" ref="N515">LET(
    _xlpm.thresholds, XLOOKUP('2. Результаты'!$D515, Sections!$K$27:$K$47, Sections!$L$27:$N$47),
    XLOOKUP('2. Результаты'!$M515, _xlpm.thresholds, Sections!$L$26:$N$26, "Ниже базового", -1)
)</f>
        <v>Средний</v>
      </c>
      <c r="O515" s="9">
        <v>17.0</v>
      </c>
      <c r="P515" s="9" t="str">
        <f t="array" ref="P515">LET(
    _xlpm.thresholds, XLOOKUP('2. Результаты'!$D515, Sections!$P$3:$P$23, Sections!$Q$3:$S$23),
    XLOOKUP('2. Результаты'!$O515, _xlpm.thresholds, Sections!$Q$2:$S$2, "Ниже базового", -1)
)</f>
        <v>Средний</v>
      </c>
      <c r="Q515" s="9">
        <v>17.0</v>
      </c>
      <c r="R515" s="9" t="str">
        <f t="array" ref="R515">LET(
    _xlpm.thresholds, XLOOKUP('2. Результаты'!$D515, Sections!$F$3:$F$23, Sections!$G$3:$I$23),
    XLOOKUP('2. Результаты'!$Q515, _xlpm.thresholds, Sections!$G$2:$I$2, "Ниже базового", -1)
)</f>
        <v>Средний</v>
      </c>
      <c r="S515" s="9">
        <v>31.0</v>
      </c>
      <c r="T515" s="9" t="str">
        <f t="array" ref="T515">LET(
    _xlpm.thresholds, XLOOKUP('2. Результаты'!$D515, Sections!$A$3:$A$23, Sections!$B$3:$D$23),
    XLOOKUP('2. Результаты'!$S515, _xlpm.thresholds, Sections!$B$2:$D$2, "Ниже базового", -1)
)</f>
        <v>Средний</v>
      </c>
      <c r="U515" s="9">
        <v>11.0</v>
      </c>
      <c r="V515" s="9" t="str">
        <f t="array" ref="V515">LET(
    _xlpm.thresholds, XLOOKUP('2. Результаты'!$D515, Sections!$A$27:$A$47, Sections!$B$27:$D$47),
    XLOOKUP('2. Результаты'!$U515, _xlpm.thresholds, Sections!$B$26:$D$26, "Ниже базового", -1)
)</f>
        <v>Средний</v>
      </c>
      <c r="W515" s="9">
        <v>20.0</v>
      </c>
      <c r="X515" s="9" t="str">
        <f t="array" ref="X515">LET(
    _xlpm.thresholds, XLOOKUP('2. Результаты'!$D515, Sections!$K$3:$K$23, Sections!$L$3:$N$23),
    XLOOKUP('2. Результаты'!$W515, _xlpm.thresholds, Sections!$L$2:$N$2, "Ниже базового", -1)
)</f>
        <v>Средний</v>
      </c>
    </row>
    <row r="516" ht="15.75" customHeight="1">
      <c r="A516" s="7">
        <v>5.52002455E8</v>
      </c>
      <c r="B516" s="6" t="s">
        <v>739</v>
      </c>
      <c r="C516" s="6" t="s">
        <v>743</v>
      </c>
      <c r="D516" s="9">
        <v>1.0</v>
      </c>
      <c r="E516" s="9">
        <v>157.0</v>
      </c>
      <c r="F516" s="9">
        <v>213.0</v>
      </c>
      <c r="G516" s="9">
        <v>3.0</v>
      </c>
      <c r="H516" s="9" t="s">
        <v>1465</v>
      </c>
      <c r="I516" s="9">
        <v>23.0</v>
      </c>
      <c r="J516" s="9" t="str">
        <f t="array" ref="J516">LET(
    _xlpm.thresholds, XLOOKUP('2. Результаты'!$D516, Sections!$F$27:$F$47, Sections!$G$27:$I$47),
    XLOOKUP('2. Результаты'!$I516, _xlpm.thresholds, Sections!$G$26:$I$26, "Ниже базового", -1)
)</f>
        <v>Средний</v>
      </c>
      <c r="K516" s="9">
        <v>16.0</v>
      </c>
      <c r="L516" s="9" t="str">
        <f t="array" ref="L516">LET(
    _xlpm.thresholds, XLOOKUP('2. Результаты'!$D516, Sections!$P$27:$P$47, Sections!$Q$27:$S$47),
    XLOOKUP('2. Результаты'!$K516, _xlpm.thresholds, Sections!$Q$26:$S$26, "Ниже базового", -1)
)</f>
        <v>Высокий</v>
      </c>
      <c r="M516" s="9">
        <v>12.0</v>
      </c>
      <c r="N516" s="9" t="str">
        <f t="array" ref="N516">LET(
    _xlpm.thresholds, XLOOKUP('2. Результаты'!$D516, Sections!$K$27:$K$47, Sections!$L$27:$N$47),
    XLOOKUP('2. Результаты'!$M516, _xlpm.thresholds, Sections!$L$26:$N$26, "Ниже базового", -1)
)</f>
        <v>Базовый</v>
      </c>
      <c r="O516" s="9">
        <v>19.0</v>
      </c>
      <c r="P516" s="9" t="str">
        <f t="array" ref="P516">LET(
    _xlpm.thresholds, XLOOKUP('2. Результаты'!$D516, Sections!$P$3:$P$23, Sections!$Q$3:$S$23),
    XLOOKUP('2. Результаты'!$O516, _xlpm.thresholds, Sections!$Q$2:$S$2, "Ниже базового", -1)
)</f>
        <v>Средний</v>
      </c>
      <c r="Q516" s="9">
        <v>18.0</v>
      </c>
      <c r="R516" s="9" t="str">
        <f t="array" ref="R516">LET(
    _xlpm.thresholds, XLOOKUP('2. Результаты'!$D516, Sections!$F$3:$F$23, Sections!$G$3:$I$23),
    XLOOKUP('2. Результаты'!$Q516, _xlpm.thresholds, Sections!$G$2:$I$2, "Ниже базового", -1)
)</f>
        <v>Средний</v>
      </c>
      <c r="S516" s="9">
        <v>31.0</v>
      </c>
      <c r="T516" s="9" t="str">
        <f t="array" ref="T516">LET(
    _xlpm.thresholds, XLOOKUP('2. Результаты'!$D516, Sections!$A$3:$A$23, Sections!$B$3:$D$23),
    XLOOKUP('2. Результаты'!$S516, _xlpm.thresholds, Sections!$B$2:$D$2, "Ниже базового", -1)
)</f>
        <v>Средний</v>
      </c>
      <c r="U516" s="9">
        <v>12.0</v>
      </c>
      <c r="V516" s="9" t="str">
        <f t="array" ref="V516">LET(
    _xlpm.thresholds, XLOOKUP('2. Результаты'!$D516, Sections!$A$27:$A$47, Sections!$B$27:$D$47),
    XLOOKUP('2. Результаты'!$U516, _xlpm.thresholds, Sections!$B$26:$D$26, "Ниже базового", -1)
)</f>
        <v>Высокий</v>
      </c>
      <c r="W516" s="9">
        <v>26.0</v>
      </c>
      <c r="X516" s="9" t="str">
        <f t="array" ref="X516">LET(
    _xlpm.thresholds, XLOOKUP('2. Результаты'!$D516, Sections!$K$3:$K$23, Sections!$L$3:$N$23),
    XLOOKUP('2. Результаты'!$W516, _xlpm.thresholds, Sections!$L$2:$N$2, "Ниже базового", -1)
)</f>
        <v>Высокий</v>
      </c>
    </row>
    <row r="517" ht="15.75" customHeight="1">
      <c r="A517" s="7">
        <v>5.52002575E8</v>
      </c>
      <c r="B517" s="6" t="s">
        <v>739</v>
      </c>
      <c r="C517" s="6" t="s">
        <v>745</v>
      </c>
      <c r="D517" s="9">
        <v>1.0</v>
      </c>
      <c r="E517" s="9">
        <v>156.0</v>
      </c>
      <c r="F517" s="9">
        <v>213.0</v>
      </c>
      <c r="G517" s="9">
        <v>3.0</v>
      </c>
      <c r="H517" s="9" t="s">
        <v>1465</v>
      </c>
      <c r="I517" s="9">
        <v>19.0</v>
      </c>
      <c r="J517" s="9" t="str">
        <f t="array" ref="J517">LET(
    _xlpm.thresholds, XLOOKUP('2. Результаты'!$D517, Sections!$F$27:$F$47, Sections!$G$27:$I$47),
    XLOOKUP('2. Результаты'!$I517, _xlpm.thresholds, Sections!$G$26:$I$26, "Ниже базового", -1)
)</f>
        <v>Средний</v>
      </c>
      <c r="K517" s="9">
        <v>18.0</v>
      </c>
      <c r="L517" s="9" t="str">
        <f t="array" ref="L517">LET(
    _xlpm.thresholds, XLOOKUP('2. Результаты'!$D517, Sections!$P$27:$P$47, Sections!$Q$27:$S$47),
    XLOOKUP('2. Результаты'!$K517, _xlpm.thresholds, Sections!$Q$26:$S$26, "Ниже базового", -1)
)</f>
        <v>Высокий</v>
      </c>
      <c r="M517" s="9">
        <v>13.0</v>
      </c>
      <c r="N517" s="9" t="str">
        <f t="array" ref="N517">LET(
    _xlpm.thresholds, XLOOKUP('2. Результаты'!$D517, Sections!$K$27:$K$47, Sections!$L$27:$N$47),
    XLOOKUP('2. Результаты'!$M517, _xlpm.thresholds, Sections!$L$26:$N$26, "Ниже базового", -1)
)</f>
        <v>Базовый</v>
      </c>
      <c r="O517" s="9">
        <v>19.0</v>
      </c>
      <c r="P517" s="9" t="str">
        <f t="array" ref="P517">LET(
    _xlpm.thresholds, XLOOKUP('2. Результаты'!$D517, Sections!$P$3:$P$23, Sections!$Q$3:$S$23),
    XLOOKUP('2. Результаты'!$O517, _xlpm.thresholds, Sections!$Q$2:$S$2, "Ниже базового", -1)
)</f>
        <v>Средний</v>
      </c>
      <c r="Q517" s="9">
        <v>17.0</v>
      </c>
      <c r="R517" s="9" t="str">
        <f t="array" ref="R517">LET(
    _xlpm.thresholds, XLOOKUP('2. Результаты'!$D517, Sections!$F$3:$F$23, Sections!$G$3:$I$23),
    XLOOKUP('2. Результаты'!$Q517, _xlpm.thresholds, Sections!$G$2:$I$2, "Ниже базового", -1)
)</f>
        <v>Средний</v>
      </c>
      <c r="S517" s="9">
        <v>37.0</v>
      </c>
      <c r="T517" s="9" t="str">
        <f t="array" ref="T517">LET(
    _xlpm.thresholds, XLOOKUP('2. Результаты'!$D517, Sections!$A$3:$A$23, Sections!$B$3:$D$23),
    XLOOKUP('2. Результаты'!$S517, _xlpm.thresholds, Sections!$B$2:$D$2, "Ниже базового", -1)
)</f>
        <v>Средний</v>
      </c>
      <c r="U517" s="9">
        <v>9.0</v>
      </c>
      <c r="V517" s="9" t="str">
        <f t="array" ref="V517">LET(
    _xlpm.thresholds, XLOOKUP('2. Результаты'!$D517, Sections!$A$27:$A$47, Sections!$B$27:$D$47),
    XLOOKUP('2. Результаты'!$U517, _xlpm.thresholds, Sections!$B$26:$D$26, "Ниже базового", -1)
)</f>
        <v>Средний</v>
      </c>
      <c r="W517" s="9">
        <v>24.0</v>
      </c>
      <c r="X517" s="9" t="str">
        <f t="array" ref="X517">LET(
    _xlpm.thresholds, XLOOKUP('2. Результаты'!$D517, Sections!$K$3:$K$23, Sections!$L$3:$N$23),
    XLOOKUP('2. Результаты'!$W517, _xlpm.thresholds, Sections!$L$2:$N$2, "Ниже базового", -1)
)</f>
        <v>Средний</v>
      </c>
    </row>
    <row r="518" ht="15.75" customHeight="1">
      <c r="A518" s="7">
        <v>5.52002409E8</v>
      </c>
      <c r="B518" s="6" t="s">
        <v>739</v>
      </c>
      <c r="C518" s="6" t="s">
        <v>746</v>
      </c>
      <c r="D518" s="9">
        <v>1.0</v>
      </c>
      <c r="E518" s="9">
        <v>159.0</v>
      </c>
      <c r="F518" s="9">
        <v>213.0</v>
      </c>
      <c r="G518" s="9">
        <v>3.0</v>
      </c>
      <c r="H518" s="9" t="s">
        <v>1465</v>
      </c>
      <c r="I518" s="9">
        <v>25.0</v>
      </c>
      <c r="J518" s="9" t="str">
        <f t="array" ref="J518">LET(
    _xlpm.thresholds, XLOOKUP('2. Результаты'!$D518, Sections!$F$27:$F$47, Sections!$G$27:$I$47),
    XLOOKUP('2. Результаты'!$I518, _xlpm.thresholds, Sections!$G$26:$I$26, "Ниже базового", -1)
)</f>
        <v>Средний</v>
      </c>
      <c r="K518" s="9">
        <v>14.0</v>
      </c>
      <c r="L518" s="9" t="str">
        <f t="array" ref="L518">LET(
    _xlpm.thresholds, XLOOKUP('2. Результаты'!$D518, Sections!$P$27:$P$47, Sections!$Q$27:$S$47),
    XLOOKUP('2. Результаты'!$K518, _xlpm.thresholds, Sections!$Q$26:$S$26, "Ниже базового", -1)
)</f>
        <v>Средний</v>
      </c>
      <c r="M518" s="9">
        <v>14.0</v>
      </c>
      <c r="N518" s="9" t="str">
        <f t="array" ref="N518">LET(
    _xlpm.thresholds, XLOOKUP('2. Результаты'!$D518, Sections!$K$27:$K$47, Sections!$L$27:$N$47),
    XLOOKUP('2. Результаты'!$M518, _xlpm.thresholds, Sections!$L$26:$N$26, "Ниже базового", -1)
)</f>
        <v>Средний</v>
      </c>
      <c r="O518" s="9">
        <v>18.0</v>
      </c>
      <c r="P518" s="9" t="str">
        <f t="array" ref="P518">LET(
    _xlpm.thresholds, XLOOKUP('2. Результаты'!$D518, Sections!$P$3:$P$23, Sections!$Q$3:$S$23),
    XLOOKUP('2. Результаты'!$O518, _xlpm.thresholds, Sections!$Q$2:$S$2, "Ниже базового", -1)
)</f>
        <v>Средний</v>
      </c>
      <c r="Q518" s="9">
        <v>15.0</v>
      </c>
      <c r="R518" s="9" t="str">
        <f t="array" ref="R518">LET(
    _xlpm.thresholds, XLOOKUP('2. Результаты'!$D518, Sections!$F$3:$F$23, Sections!$G$3:$I$23),
    XLOOKUP('2. Результаты'!$Q518, _xlpm.thresholds, Sections!$G$2:$I$2, "Ниже базового", -1)
)</f>
        <v>Средний</v>
      </c>
      <c r="S518" s="9">
        <v>38.0</v>
      </c>
      <c r="T518" s="9" t="str">
        <f t="array" ref="T518">LET(
    _xlpm.thresholds, XLOOKUP('2. Результаты'!$D518, Sections!$A$3:$A$23, Sections!$B$3:$D$23),
    XLOOKUP('2. Результаты'!$S518, _xlpm.thresholds, Sections!$B$2:$D$2, "Ниже базового", -1)
)</f>
        <v>Средний</v>
      </c>
      <c r="U518" s="9">
        <v>13.0</v>
      </c>
      <c r="V518" s="9" t="str">
        <f t="array" ref="V518">LET(
    _xlpm.thresholds, XLOOKUP('2. Результаты'!$D518, Sections!$A$27:$A$47, Sections!$B$27:$D$47),
    XLOOKUP('2. Результаты'!$U518, _xlpm.thresholds, Sections!$B$26:$D$26, "Ниже базового", -1)
)</f>
        <v>Высокий</v>
      </c>
      <c r="W518" s="9">
        <v>22.0</v>
      </c>
      <c r="X518" s="9" t="str">
        <f t="array" ref="X518">LET(
    _xlpm.thresholds, XLOOKUP('2. Результаты'!$D518, Sections!$K$3:$K$23, Sections!$L$3:$N$23),
    XLOOKUP('2. Результаты'!$W518, _xlpm.thresholds, Sections!$L$2:$N$2, "Ниже базового", -1)
)</f>
        <v>Средний</v>
      </c>
    </row>
    <row r="519" ht="15.75" customHeight="1">
      <c r="A519" s="7">
        <v>5.52002568E8</v>
      </c>
      <c r="B519" s="6" t="s">
        <v>739</v>
      </c>
      <c r="C519" s="6" t="s">
        <v>747</v>
      </c>
      <c r="D519" s="9">
        <v>1.0</v>
      </c>
      <c r="E519" s="9">
        <v>147.0</v>
      </c>
      <c r="F519" s="9">
        <v>213.0</v>
      </c>
      <c r="G519" s="9">
        <v>3.0</v>
      </c>
      <c r="H519" s="9" t="s">
        <v>1465</v>
      </c>
      <c r="I519" s="9">
        <v>23.0</v>
      </c>
      <c r="J519" s="9" t="str">
        <f t="array" ref="J519">LET(
    _xlpm.thresholds, XLOOKUP('2. Результаты'!$D519, Sections!$F$27:$F$47, Sections!$G$27:$I$47),
    XLOOKUP('2. Результаты'!$I519, _xlpm.thresholds, Sections!$G$26:$I$26, "Ниже базового", -1)
)</f>
        <v>Средний</v>
      </c>
      <c r="K519" s="9">
        <v>16.0</v>
      </c>
      <c r="L519" s="9" t="str">
        <f t="array" ref="L519">LET(
    _xlpm.thresholds, XLOOKUP('2. Результаты'!$D519, Sections!$P$27:$P$47, Sections!$Q$27:$S$47),
    XLOOKUP('2. Результаты'!$K519, _xlpm.thresholds, Sections!$Q$26:$S$26, "Ниже базового", -1)
)</f>
        <v>Высокий</v>
      </c>
      <c r="M519" s="9">
        <v>13.0</v>
      </c>
      <c r="N519" s="9" t="str">
        <f t="array" ref="N519">LET(
    _xlpm.thresholds, XLOOKUP('2. Результаты'!$D519, Sections!$K$27:$K$47, Sections!$L$27:$N$47),
    XLOOKUP('2. Результаты'!$M519, _xlpm.thresholds, Sections!$L$26:$N$26, "Ниже базового", -1)
)</f>
        <v>Базовый</v>
      </c>
      <c r="O519" s="9">
        <v>16.0</v>
      </c>
      <c r="P519" s="9" t="str">
        <f t="array" ref="P519">LET(
    _xlpm.thresholds, XLOOKUP('2. Результаты'!$D519, Sections!$P$3:$P$23, Sections!$Q$3:$S$23),
    XLOOKUP('2. Результаты'!$O519, _xlpm.thresholds, Sections!$Q$2:$S$2, "Ниже базового", -1)
)</f>
        <v>Средний</v>
      </c>
      <c r="Q519" s="9">
        <v>13.0</v>
      </c>
      <c r="R519" s="9" t="str">
        <f t="array" ref="R519">LET(
    _xlpm.thresholds, XLOOKUP('2. Результаты'!$D519, Sections!$F$3:$F$23, Sections!$G$3:$I$23),
    XLOOKUP('2. Результаты'!$Q519, _xlpm.thresholds, Sections!$G$2:$I$2, "Ниже базового", -1)
)</f>
        <v>Средний</v>
      </c>
      <c r="S519" s="9">
        <v>32.0</v>
      </c>
      <c r="T519" s="9" t="str">
        <f t="array" ref="T519">LET(
    _xlpm.thresholds, XLOOKUP('2. Результаты'!$D519, Sections!$A$3:$A$23, Sections!$B$3:$D$23),
    XLOOKUP('2. Результаты'!$S519, _xlpm.thresholds, Sections!$B$2:$D$2, "Ниже базового", -1)
)</f>
        <v>Средний</v>
      </c>
      <c r="U519" s="9">
        <v>13.0</v>
      </c>
      <c r="V519" s="9" t="str">
        <f t="array" ref="V519">LET(
    _xlpm.thresholds, XLOOKUP('2. Результаты'!$D519, Sections!$A$27:$A$47, Sections!$B$27:$D$47),
    XLOOKUP('2. Результаты'!$U519, _xlpm.thresholds, Sections!$B$26:$D$26, "Ниже базового", -1)
)</f>
        <v>Высокий</v>
      </c>
      <c r="W519" s="9">
        <v>21.0</v>
      </c>
      <c r="X519" s="9" t="str">
        <f t="array" ref="X519">LET(
    _xlpm.thresholds, XLOOKUP('2. Результаты'!$D519, Sections!$K$3:$K$23, Sections!$L$3:$N$23),
    XLOOKUP('2. Результаты'!$W519, _xlpm.thresholds, Sections!$L$2:$N$2, "Ниже базового", -1)
)</f>
        <v>Средний</v>
      </c>
    </row>
    <row r="520" ht="15.75" customHeight="1">
      <c r="A520" s="7">
        <v>5.52002504E8</v>
      </c>
      <c r="B520" s="6" t="s">
        <v>739</v>
      </c>
      <c r="C520" s="6" t="s">
        <v>748</v>
      </c>
      <c r="D520" s="9">
        <v>1.0</v>
      </c>
      <c r="E520" s="9">
        <v>168.0</v>
      </c>
      <c r="F520" s="9">
        <v>213.0</v>
      </c>
      <c r="G520" s="9">
        <v>3.0</v>
      </c>
      <c r="H520" s="9" t="s">
        <v>1465</v>
      </c>
      <c r="I520" s="9">
        <v>22.0</v>
      </c>
      <c r="J520" s="9" t="str">
        <f t="array" ref="J520">LET(
    _xlpm.thresholds, XLOOKUP('2. Результаты'!$D520, Sections!$F$27:$F$47, Sections!$G$27:$I$47),
    XLOOKUP('2. Результаты'!$I520, _xlpm.thresholds, Sections!$G$26:$I$26, "Ниже базового", -1)
)</f>
        <v>Средний</v>
      </c>
      <c r="K520" s="9">
        <v>15.0</v>
      </c>
      <c r="L520" s="9" t="str">
        <f t="array" ref="L520">LET(
    _xlpm.thresholds, XLOOKUP('2. Результаты'!$D520, Sections!$P$27:$P$47, Sections!$Q$27:$S$47),
    XLOOKUP('2. Результаты'!$K520, _xlpm.thresholds, Sections!$Q$26:$S$26, "Ниже базового", -1)
)</f>
        <v>Средний</v>
      </c>
      <c r="M520" s="9">
        <v>15.0</v>
      </c>
      <c r="N520" s="9" t="str">
        <f t="array" ref="N520">LET(
    _xlpm.thresholds, XLOOKUP('2. Результаты'!$D520, Sections!$K$27:$K$47, Sections!$L$27:$N$47),
    XLOOKUP('2. Результаты'!$M520, _xlpm.thresholds, Sections!$L$26:$N$26, "Ниже базового", -1)
)</f>
        <v>Средний</v>
      </c>
      <c r="O520" s="9">
        <v>19.0</v>
      </c>
      <c r="P520" s="9" t="str">
        <f t="array" ref="P520">LET(
    _xlpm.thresholds, XLOOKUP('2. Результаты'!$D520, Sections!$P$3:$P$23, Sections!$Q$3:$S$23),
    XLOOKUP('2. Результаты'!$O520, _xlpm.thresholds, Sections!$Q$2:$S$2, "Ниже базового", -1)
)</f>
        <v>Средний</v>
      </c>
      <c r="Q520" s="9">
        <v>17.0</v>
      </c>
      <c r="R520" s="9" t="str">
        <f t="array" ref="R520">LET(
    _xlpm.thresholds, XLOOKUP('2. Результаты'!$D520, Sections!$F$3:$F$23, Sections!$G$3:$I$23),
    XLOOKUP('2. Результаты'!$Q520, _xlpm.thresholds, Sections!$G$2:$I$2, "Ниже базового", -1)
)</f>
        <v>Средний</v>
      </c>
      <c r="S520" s="9">
        <v>41.0</v>
      </c>
      <c r="T520" s="9" t="str">
        <f t="array" ref="T520">LET(
    _xlpm.thresholds, XLOOKUP('2. Результаты'!$D520, Sections!$A$3:$A$23, Sections!$B$3:$D$23),
    XLOOKUP('2. Результаты'!$S520, _xlpm.thresholds, Sections!$B$2:$D$2, "Ниже базового", -1)
)</f>
        <v>Высокий</v>
      </c>
      <c r="U520" s="9">
        <v>13.0</v>
      </c>
      <c r="V520" s="9" t="str">
        <f t="array" ref="V520">LET(
    _xlpm.thresholds, XLOOKUP('2. Результаты'!$D520, Sections!$A$27:$A$47, Sections!$B$27:$D$47),
    XLOOKUP('2. Результаты'!$U520, _xlpm.thresholds, Sections!$B$26:$D$26, "Ниже базового", -1)
)</f>
        <v>Высокий</v>
      </c>
      <c r="W520" s="9">
        <v>26.0</v>
      </c>
      <c r="X520" s="9" t="str">
        <f t="array" ref="X520">LET(
    _xlpm.thresholds, XLOOKUP('2. Результаты'!$D520, Sections!$K$3:$K$23, Sections!$L$3:$N$23),
    XLOOKUP('2. Результаты'!$W520, _xlpm.thresholds, Sections!$L$2:$N$2, "Ниже базового", -1)
)</f>
        <v>Высокий</v>
      </c>
    </row>
    <row r="521" ht="15.75" customHeight="1">
      <c r="A521" s="7">
        <v>5.19013273E8</v>
      </c>
      <c r="B521" s="6" t="s">
        <v>749</v>
      </c>
      <c r="C521" s="6" t="s">
        <v>750</v>
      </c>
      <c r="D521" s="9">
        <v>2.0</v>
      </c>
      <c r="E521" s="9">
        <v>132.0</v>
      </c>
      <c r="F521" s="9">
        <v>197.0</v>
      </c>
      <c r="G521" s="9">
        <v>3.0</v>
      </c>
      <c r="H521" s="9" t="s">
        <v>1465</v>
      </c>
      <c r="I521" s="9">
        <v>19.0</v>
      </c>
      <c r="J521" s="9" t="str">
        <f t="array" ref="J521">LET(
    _xlpm.thresholds, XLOOKUP('2. Результаты'!$D521, Sections!$F$27:$F$47, Sections!$G$27:$I$47),
    XLOOKUP('2. Результаты'!$I521, _xlpm.thresholds, Sections!$G$26:$I$26, "Ниже базового", -1)
)</f>
        <v>Средний</v>
      </c>
      <c r="K521" s="9">
        <v>21.0</v>
      </c>
      <c r="L521" s="9" t="str">
        <f t="array" ref="L521">LET(
    _xlpm.thresholds, XLOOKUP('2. Результаты'!$D521, Sections!$P$27:$P$47, Sections!$Q$27:$S$47),
    XLOOKUP('2. Результаты'!$K521, _xlpm.thresholds, Sections!$Q$26:$S$26, "Ниже базового", -1)
)</f>
        <v>Высокий</v>
      </c>
      <c r="M521" s="9">
        <v>13.0</v>
      </c>
      <c r="N521" s="9" t="str">
        <f t="array" ref="N521">LET(
    _xlpm.thresholds, XLOOKUP('2. Результаты'!$D521, Sections!$K$27:$K$47, Sections!$L$27:$N$47),
    XLOOKUP('2. Результаты'!$M521, _xlpm.thresholds, Sections!$L$26:$N$26, "Ниже базового", -1)
)</f>
        <v>Средний</v>
      </c>
      <c r="O521" s="9">
        <v>17.0</v>
      </c>
      <c r="P521" s="9" t="str">
        <f t="array" ref="P521">LET(
    _xlpm.thresholds, XLOOKUP('2. Результаты'!$D521, Sections!$P$3:$P$23, Sections!$Q$3:$S$23),
    XLOOKUP('2. Результаты'!$O521, _xlpm.thresholds, Sections!$Q$2:$S$2, "Ниже базового", -1)
)</f>
        <v>Средний</v>
      </c>
      <c r="Q521" s="9">
        <v>15.0</v>
      </c>
      <c r="R521" s="9" t="str">
        <f t="array" ref="R521">LET(
    _xlpm.thresholds, XLOOKUP('2. Результаты'!$D521, Sections!$F$3:$F$23, Sections!$G$3:$I$23),
    XLOOKUP('2. Результаты'!$Q521, _xlpm.thresholds, Sections!$G$2:$I$2, "Ниже базового", -1)
)</f>
        <v>Средний</v>
      </c>
      <c r="S521" s="9">
        <v>20.0</v>
      </c>
      <c r="T521" s="9" t="str">
        <f t="array" ref="T521">LET(
    _xlpm.thresholds, XLOOKUP('2. Результаты'!$D521, Sections!$A$3:$A$23, Sections!$B$3:$D$23),
    XLOOKUP('2. Результаты'!$S521, _xlpm.thresholds, Sections!$B$2:$D$2, "Ниже базового", -1)
)</f>
        <v>Базовый</v>
      </c>
      <c r="U521" s="9">
        <v>9.0</v>
      </c>
      <c r="V521" s="9" t="str">
        <f t="array" ref="V521">LET(
    _xlpm.thresholds, XLOOKUP('2. Результаты'!$D521, Sections!$A$27:$A$47, Sections!$B$27:$D$47),
    XLOOKUP('2. Результаты'!$U521, _xlpm.thresholds, Sections!$B$26:$D$26, "Ниже базового", -1)
)</f>
        <v>Средний</v>
      </c>
      <c r="W521" s="9">
        <v>18.0</v>
      </c>
      <c r="X521" s="9" t="str">
        <f t="array" ref="X521">LET(
    _xlpm.thresholds, XLOOKUP('2. Результаты'!$D521, Sections!$K$3:$K$23, Sections!$L$3:$N$23),
    XLOOKUP('2. Результаты'!$W521, _xlpm.thresholds, Sections!$L$2:$N$2, "Ниже базового", -1)
)</f>
        <v>Средний</v>
      </c>
    </row>
    <row r="522" ht="15.75" customHeight="1">
      <c r="A522" s="7">
        <v>5.19001937E8</v>
      </c>
      <c r="B522" s="6" t="s">
        <v>749</v>
      </c>
      <c r="C522" s="6" t="s">
        <v>751</v>
      </c>
      <c r="D522" s="9">
        <v>1.0</v>
      </c>
      <c r="E522" s="9">
        <v>99.0</v>
      </c>
      <c r="F522" s="9">
        <v>213.0</v>
      </c>
      <c r="G522" s="9">
        <v>1.0</v>
      </c>
      <c r="H522" s="9" t="s">
        <v>1468</v>
      </c>
      <c r="I522" s="9">
        <v>0.0</v>
      </c>
      <c r="J522" s="9" t="str">
        <f t="array" ref="J522">LET(
    _xlpm.thresholds, XLOOKUP('2. Результаты'!$D522, Sections!$F$27:$F$47, Sections!$G$27:$I$47),
    XLOOKUP('2. Результаты'!$I522, _xlpm.thresholds, Sections!$G$26:$I$26, "Ниже базового", -1)
)</f>
        <v>Ниже базового</v>
      </c>
      <c r="K522" s="9">
        <v>11.0</v>
      </c>
      <c r="L522" s="9" t="str">
        <f t="array" ref="L522">LET(
    _xlpm.thresholds, XLOOKUP('2. Результаты'!$D522, Sections!$P$27:$P$47, Sections!$Q$27:$S$47),
    XLOOKUP('2. Результаты'!$K522, _xlpm.thresholds, Sections!$Q$26:$S$26, "Ниже базового", -1)
)</f>
        <v>Базовый</v>
      </c>
      <c r="M522" s="9">
        <v>10.0</v>
      </c>
      <c r="N522" s="9" t="str">
        <f t="array" ref="N522">LET(
    _xlpm.thresholds, XLOOKUP('2. Результаты'!$D522, Sections!$K$27:$K$47, Sections!$L$27:$N$47),
    XLOOKUP('2. Результаты'!$M522, _xlpm.thresholds, Sections!$L$26:$N$26, "Ниже базового", -1)
)</f>
        <v>Базовый</v>
      </c>
      <c r="O522" s="9">
        <v>16.0</v>
      </c>
      <c r="P522" s="9" t="str">
        <f t="array" ref="P522">LET(
    _xlpm.thresholds, XLOOKUP('2. Результаты'!$D522, Sections!$P$3:$P$23, Sections!$Q$3:$S$23),
    XLOOKUP('2. Результаты'!$O522, _xlpm.thresholds, Sections!$Q$2:$S$2, "Ниже базового", -1)
)</f>
        <v>Средний</v>
      </c>
      <c r="Q522" s="9">
        <v>14.0</v>
      </c>
      <c r="R522" s="9" t="str">
        <f t="array" ref="R522">LET(
    _xlpm.thresholds, XLOOKUP('2. Результаты'!$D522, Sections!$F$3:$F$23, Sections!$G$3:$I$23),
    XLOOKUP('2. Результаты'!$Q522, _xlpm.thresholds, Sections!$G$2:$I$2, "Ниже базового", -1)
)</f>
        <v>Средний</v>
      </c>
      <c r="S522" s="9">
        <v>28.0</v>
      </c>
      <c r="T522" s="9" t="str">
        <f t="array" ref="T522">LET(
    _xlpm.thresholds, XLOOKUP('2. Результаты'!$D522, Sections!$A$3:$A$23, Sections!$B$3:$D$23),
    XLOOKUP('2. Результаты'!$S522, _xlpm.thresholds, Sections!$B$2:$D$2, "Ниже базового", -1)
)</f>
        <v>Базовый</v>
      </c>
      <c r="U522" s="9">
        <v>8.0</v>
      </c>
      <c r="V522" s="9" t="str">
        <f t="array" ref="V522">LET(
    _xlpm.thresholds, XLOOKUP('2. Результаты'!$D522, Sections!$A$27:$A$47, Sections!$B$27:$D$47),
    XLOOKUP('2. Результаты'!$U522, _xlpm.thresholds, Sections!$B$26:$D$26, "Ниже базового", -1)
)</f>
        <v>Средний</v>
      </c>
      <c r="W522" s="9">
        <v>12.0</v>
      </c>
      <c r="X522" s="9" t="str">
        <f t="array" ref="X522">LET(
    _xlpm.thresholds, XLOOKUP('2. Результаты'!$D522, Sections!$K$3:$K$23, Sections!$L$3:$N$23),
    XLOOKUP('2. Результаты'!$W522, _xlpm.thresholds, Sections!$L$2:$N$2, "Ниже базового", -1)
)</f>
        <v>Базовый</v>
      </c>
    </row>
    <row r="523" ht="15.75" customHeight="1">
      <c r="A523" s="7">
        <v>5.19002176E8</v>
      </c>
      <c r="B523" s="6" t="s">
        <v>749</v>
      </c>
      <c r="C523" s="6" t="s">
        <v>752</v>
      </c>
      <c r="D523" s="9">
        <v>2.0</v>
      </c>
      <c r="E523" s="9">
        <v>152.0</v>
      </c>
      <c r="F523" s="9">
        <v>197.0</v>
      </c>
      <c r="G523" s="9">
        <v>3.0</v>
      </c>
      <c r="H523" s="9" t="s">
        <v>1465</v>
      </c>
      <c r="I523" s="9">
        <v>27.0</v>
      </c>
      <c r="J523" s="9" t="str">
        <f t="array" ref="J523">LET(
    _xlpm.thresholds, XLOOKUP('2. Результаты'!$D523, Sections!$F$27:$F$47, Sections!$G$27:$I$47),
    XLOOKUP('2. Результаты'!$I523, _xlpm.thresholds, Sections!$G$26:$I$26, "Ниже базового", -1)
)</f>
        <v>Высокий</v>
      </c>
      <c r="K523" s="9">
        <v>18.0</v>
      </c>
      <c r="L523" s="9" t="str">
        <f t="array" ref="L523">LET(
    _xlpm.thresholds, XLOOKUP('2. Результаты'!$D523, Sections!$P$27:$P$47, Sections!$Q$27:$S$47),
    XLOOKUP('2. Результаты'!$K523, _xlpm.thresholds, Sections!$Q$26:$S$26, "Ниже базового", -1)
)</f>
        <v>Высокий</v>
      </c>
      <c r="M523" s="9">
        <v>16.0</v>
      </c>
      <c r="N523" s="9" t="str">
        <f t="array" ref="N523">LET(
    _xlpm.thresholds, XLOOKUP('2. Результаты'!$D523, Sections!$K$27:$K$47, Sections!$L$27:$N$47),
    XLOOKUP('2. Результаты'!$M523, _xlpm.thresholds, Sections!$L$26:$N$26, "Ниже базового", -1)
)</f>
        <v>Высокий</v>
      </c>
      <c r="O523" s="9">
        <v>19.0</v>
      </c>
      <c r="P523" s="9" t="str">
        <f t="array" ref="P523">LET(
    _xlpm.thresholds, XLOOKUP('2. Результаты'!$D523, Sections!$P$3:$P$23, Sections!$Q$3:$S$23),
    XLOOKUP('2. Результаты'!$O523, _xlpm.thresholds, Sections!$Q$2:$S$2, "Ниже базового", -1)
)</f>
        <v>Средний</v>
      </c>
      <c r="Q523" s="9">
        <v>16.0</v>
      </c>
      <c r="R523" s="9" t="str">
        <f t="array" ref="R523">LET(
    _xlpm.thresholds, XLOOKUP('2. Результаты'!$D523, Sections!$F$3:$F$23, Sections!$G$3:$I$23),
    XLOOKUP('2. Результаты'!$Q523, _xlpm.thresholds, Sections!$G$2:$I$2, "Ниже базового", -1)
)</f>
        <v>Средний</v>
      </c>
      <c r="S523" s="9">
        <v>23.0</v>
      </c>
      <c r="T523" s="9" t="str">
        <f t="array" ref="T523">LET(
    _xlpm.thresholds, XLOOKUP('2. Результаты'!$D523, Sections!$A$3:$A$23, Sections!$B$3:$D$23),
    XLOOKUP('2. Результаты'!$S523, _xlpm.thresholds, Sections!$B$2:$D$2, "Ниже базового", -1)
)</f>
        <v>Средний</v>
      </c>
      <c r="U523" s="9">
        <v>11.0</v>
      </c>
      <c r="V523" s="9" t="str">
        <f t="array" ref="V523">LET(
    _xlpm.thresholds, XLOOKUP('2. Результаты'!$D523, Sections!$A$27:$A$47, Sections!$B$27:$D$47),
    XLOOKUP('2. Результаты'!$U523, _xlpm.thresholds, Sections!$B$26:$D$26, "Ниже базового", -1)
)</f>
        <v>Средний</v>
      </c>
      <c r="W523" s="9">
        <v>22.0</v>
      </c>
      <c r="X523" s="9" t="str">
        <f t="array" ref="X523">LET(
    _xlpm.thresholds, XLOOKUP('2. Результаты'!$D523, Sections!$K$3:$K$23, Sections!$L$3:$N$23),
    XLOOKUP('2. Результаты'!$W523, _xlpm.thresholds, Sections!$L$2:$N$2, "Ниже базового", -1)
)</f>
        <v>Средний</v>
      </c>
    </row>
    <row r="524" ht="15.75" customHeight="1">
      <c r="A524" s="7">
        <v>5.1900212E8</v>
      </c>
      <c r="B524" s="6" t="s">
        <v>749</v>
      </c>
      <c r="C524" s="6" t="s">
        <v>753</v>
      </c>
      <c r="D524" s="9">
        <v>4.0</v>
      </c>
      <c r="E524" s="9">
        <v>73.0</v>
      </c>
      <c r="F524" s="9">
        <v>166.0</v>
      </c>
      <c r="G524" s="9">
        <v>1.0</v>
      </c>
      <c r="H524" s="9" t="s">
        <v>1468</v>
      </c>
      <c r="I524" s="9">
        <v>22.0</v>
      </c>
      <c r="J524" s="9" t="str">
        <f t="array" ref="J524">LET(
    _xlpm.thresholds, XLOOKUP('2. Результаты'!$D524, Sections!$F$27:$F$47, Sections!$G$27:$I$47),
    XLOOKUP('2. Результаты'!$I524, _xlpm.thresholds, Sections!$G$26:$I$26, "Ниже базового", -1)
)</f>
        <v>Средний</v>
      </c>
      <c r="K524" s="9">
        <v>14.0</v>
      </c>
      <c r="L524" s="9" t="str">
        <f t="array" ref="L524">LET(
    _xlpm.thresholds, XLOOKUP('2. Результаты'!$D524, Sections!$P$27:$P$47, Sections!$Q$27:$S$47),
    XLOOKUP('2. Результаты'!$K524, _xlpm.thresholds, Sections!$Q$26:$S$26, "Ниже базового", -1)
)</f>
        <v>Средний</v>
      </c>
      <c r="M524" s="9">
        <v>0.0</v>
      </c>
      <c r="N524" s="9" t="str">
        <f t="array" ref="N524">LET(
    _xlpm.thresholds, XLOOKUP('2. Результаты'!$D524, Sections!$K$27:$K$47, Sections!$L$27:$N$47),
    XLOOKUP('2. Результаты'!$M524, _xlpm.thresholds, Sections!$L$26:$N$26, "Ниже базового", -1)
)</f>
        <v>Ниже базового</v>
      </c>
      <c r="O524" s="9">
        <v>12.0</v>
      </c>
      <c r="P524" s="9" t="str">
        <f t="array" ref="P524">LET(
    _xlpm.thresholds, XLOOKUP('2. Результаты'!$D524, Sections!$P$3:$P$23, Sections!$Q$3:$S$23),
    XLOOKUP('2. Результаты'!$O524, _xlpm.thresholds, Sections!$Q$2:$S$2, "Ниже базового", -1)
)</f>
        <v>Базовый</v>
      </c>
      <c r="Q524" s="9">
        <v>9.0</v>
      </c>
      <c r="R524" s="9" t="str">
        <f t="array" ref="R524">LET(
    _xlpm.thresholds, XLOOKUP('2. Результаты'!$D524, Sections!$F$3:$F$23, Sections!$G$3:$I$23),
    XLOOKUP('2. Результаты'!$Q524, _xlpm.thresholds, Sections!$G$2:$I$2, "Ниже базового", -1)
)</f>
        <v>Базовый</v>
      </c>
      <c r="S524" s="9">
        <v>16.0</v>
      </c>
      <c r="T524" s="9" t="str">
        <f t="array" ref="T524">LET(
    _xlpm.thresholds, XLOOKUP('2. Результаты'!$D524, Sections!$A$3:$A$23, Sections!$B$3:$D$23),
    XLOOKUP('2. Результаты'!$S524, _xlpm.thresholds, Sections!$B$2:$D$2, "Ниже базового", -1)
)</f>
        <v>Базовый</v>
      </c>
      <c r="U524" s="9">
        <v>0.0</v>
      </c>
      <c r="V524" s="9" t="str">
        <f t="array" ref="V524">LET(
    _xlpm.thresholds, XLOOKUP('2. Результаты'!$D524, Sections!$A$27:$A$47, Sections!$B$27:$D$47),
    XLOOKUP('2. Результаты'!$U524, _xlpm.thresholds, Sections!$B$26:$D$26, "Ниже базового", -1)
)</f>
        <v>Базовый</v>
      </c>
      <c r="W524" s="9">
        <v>0.0</v>
      </c>
      <c r="X524" s="9" t="str">
        <f t="array" ref="X524">LET(
    _xlpm.thresholds, XLOOKUP('2. Результаты'!$D524, Sections!$K$3:$K$23, Sections!$L$3:$N$23),
    XLOOKUP('2. Результаты'!$W524, _xlpm.thresholds, Sections!$L$2:$N$2, "Ниже базового", -1)
)</f>
        <v>Ниже базового</v>
      </c>
    </row>
    <row r="525" ht="15.75" customHeight="1">
      <c r="A525" s="7">
        <v>5.19002095E8</v>
      </c>
      <c r="B525" s="6" t="s">
        <v>749</v>
      </c>
      <c r="C525" s="6" t="s">
        <v>754</v>
      </c>
      <c r="D525" s="9">
        <v>2.0</v>
      </c>
      <c r="E525" s="9">
        <v>134.0</v>
      </c>
      <c r="F525" s="9">
        <v>197.0</v>
      </c>
      <c r="G525" s="9">
        <v>3.0</v>
      </c>
      <c r="H525" s="9" t="s">
        <v>1465</v>
      </c>
      <c r="I525" s="9">
        <v>17.0</v>
      </c>
      <c r="J525" s="9" t="str">
        <f t="array" ref="J525">LET(
    _xlpm.thresholds, XLOOKUP('2. Результаты'!$D525, Sections!$F$27:$F$47, Sections!$G$27:$I$47),
    XLOOKUP('2. Результаты'!$I525, _xlpm.thresholds, Sections!$G$26:$I$26, "Ниже базового", -1)
)</f>
        <v>Средний</v>
      </c>
      <c r="K525" s="9">
        <v>16.0</v>
      </c>
      <c r="L525" s="9" t="str">
        <f t="array" ref="L525">LET(
    _xlpm.thresholds, XLOOKUP('2. Результаты'!$D525, Sections!$P$27:$P$47, Sections!$Q$27:$S$47),
    XLOOKUP('2. Результаты'!$K525, _xlpm.thresholds, Sections!$Q$26:$S$26, "Ниже базового", -1)
)</f>
        <v>Высокий</v>
      </c>
      <c r="M525" s="9">
        <v>13.0</v>
      </c>
      <c r="N525" s="9" t="str">
        <f t="array" ref="N525">LET(
    _xlpm.thresholds, XLOOKUP('2. Результаты'!$D525, Sections!$K$27:$K$47, Sections!$L$27:$N$47),
    XLOOKUP('2. Результаты'!$M525, _xlpm.thresholds, Sections!$L$26:$N$26, "Ниже базового", -1)
)</f>
        <v>Средний</v>
      </c>
      <c r="O525" s="9">
        <v>19.0</v>
      </c>
      <c r="P525" s="9" t="str">
        <f t="array" ref="P525">LET(
    _xlpm.thresholds, XLOOKUP('2. Результаты'!$D525, Sections!$P$3:$P$23, Sections!$Q$3:$S$23),
    XLOOKUP('2. Результаты'!$O525, _xlpm.thresholds, Sections!$Q$2:$S$2, "Ниже базового", -1)
)</f>
        <v>Средний</v>
      </c>
      <c r="Q525" s="9">
        <v>16.0</v>
      </c>
      <c r="R525" s="9" t="str">
        <f t="array" ref="R525">LET(
    _xlpm.thresholds, XLOOKUP('2. Результаты'!$D525, Sections!$F$3:$F$23, Sections!$G$3:$I$23),
    XLOOKUP('2. Результаты'!$Q525, _xlpm.thresholds, Sections!$G$2:$I$2, "Ниже базового", -1)
)</f>
        <v>Средний</v>
      </c>
      <c r="S525" s="9">
        <v>24.0</v>
      </c>
      <c r="T525" s="9" t="str">
        <f t="array" ref="T525">LET(
    _xlpm.thresholds, XLOOKUP('2. Результаты'!$D525, Sections!$A$3:$A$23, Sections!$B$3:$D$23),
    XLOOKUP('2. Результаты'!$S525, _xlpm.thresholds, Sections!$B$2:$D$2, "Ниже базового", -1)
)</f>
        <v>Средний</v>
      </c>
      <c r="U525" s="9">
        <v>12.0</v>
      </c>
      <c r="V525" s="9" t="str">
        <f t="array" ref="V525">LET(
    _xlpm.thresholds, XLOOKUP('2. Результаты'!$D525, Sections!$A$27:$A$47, Sections!$B$27:$D$47),
    XLOOKUP('2. Результаты'!$U525, _xlpm.thresholds, Sections!$B$26:$D$26, "Ниже базового", -1)
)</f>
        <v>Высокий</v>
      </c>
      <c r="W525" s="9">
        <v>17.0</v>
      </c>
      <c r="X525" s="9" t="str">
        <f t="array" ref="X525">LET(
    _xlpm.thresholds, XLOOKUP('2. Результаты'!$D525, Sections!$K$3:$K$23, Sections!$L$3:$N$23),
    XLOOKUP('2. Результаты'!$W525, _xlpm.thresholds, Sections!$L$2:$N$2, "Ниже базового", -1)
)</f>
        <v>Средний</v>
      </c>
    </row>
    <row r="526" ht="15.75" customHeight="1">
      <c r="A526" s="7">
        <v>5.19002E8</v>
      </c>
      <c r="B526" s="6" t="s">
        <v>749</v>
      </c>
      <c r="C526" s="6" t="s">
        <v>755</v>
      </c>
      <c r="D526" s="9">
        <v>1.0</v>
      </c>
      <c r="E526" s="9">
        <v>87.0</v>
      </c>
      <c r="F526" s="9">
        <v>213.0</v>
      </c>
      <c r="G526" s="9">
        <v>1.0</v>
      </c>
      <c r="H526" s="9" t="s">
        <v>1468</v>
      </c>
      <c r="I526" s="9">
        <v>20.0</v>
      </c>
      <c r="J526" s="9" t="str">
        <f t="array" ref="J526">LET(
    _xlpm.thresholds, XLOOKUP('2. Результаты'!$D526, Sections!$F$27:$F$47, Sections!$G$27:$I$47),
    XLOOKUP('2. Результаты'!$I526, _xlpm.thresholds, Sections!$G$26:$I$26, "Ниже базового", -1)
)</f>
        <v>Средний</v>
      </c>
      <c r="K526" s="9">
        <v>0.0</v>
      </c>
      <c r="L526" s="9" t="str">
        <f t="array" ref="L526">LET(
    _xlpm.thresholds, XLOOKUP('2. Результаты'!$D526, Sections!$P$27:$P$47, Sections!$Q$27:$S$47),
    XLOOKUP('2. Результаты'!$K526, _xlpm.thresholds, Sections!$Q$26:$S$26, "Ниже базового", -1)
)</f>
        <v>Ниже базового</v>
      </c>
      <c r="M526" s="9">
        <v>11.0</v>
      </c>
      <c r="N526" s="9" t="str">
        <f t="array" ref="N526">LET(
    _xlpm.thresholds, XLOOKUP('2. Результаты'!$D526, Sections!$K$27:$K$47, Sections!$L$27:$N$47),
    XLOOKUP('2. Результаты'!$M526, _xlpm.thresholds, Sections!$L$26:$N$26, "Ниже базового", -1)
)</f>
        <v>Базовый</v>
      </c>
      <c r="O526" s="9">
        <v>17.0</v>
      </c>
      <c r="P526" s="9" t="str">
        <f t="array" ref="P526">LET(
    _xlpm.thresholds, XLOOKUP('2. Результаты'!$D526, Sections!$P$3:$P$23, Sections!$Q$3:$S$23),
    XLOOKUP('2. Результаты'!$O526, _xlpm.thresholds, Sections!$Q$2:$S$2, "Ниже базового", -1)
)</f>
        <v>Средний</v>
      </c>
      <c r="Q526" s="9">
        <v>0.0</v>
      </c>
      <c r="R526" s="9" t="str">
        <f t="array" ref="R526">LET(
    _xlpm.thresholds, XLOOKUP('2. Результаты'!$D526, Sections!$F$3:$F$23, Sections!$G$3:$I$23),
    XLOOKUP('2. Результаты'!$Q526, _xlpm.thresholds, Sections!$G$2:$I$2, "Ниже базового", -1)
)</f>
        <v>Ниже базового</v>
      </c>
      <c r="S526" s="9">
        <v>26.0</v>
      </c>
      <c r="T526" s="9" t="str">
        <f t="array" ref="T526">LET(
    _xlpm.thresholds, XLOOKUP('2. Результаты'!$D526, Sections!$A$3:$A$23, Sections!$B$3:$D$23),
    XLOOKUP('2. Результаты'!$S526, _xlpm.thresholds, Sections!$B$2:$D$2, "Ниже базового", -1)
)</f>
        <v>Базовый</v>
      </c>
      <c r="U526" s="9">
        <v>13.0</v>
      </c>
      <c r="V526" s="9" t="str">
        <f t="array" ref="V526">LET(
    _xlpm.thresholds, XLOOKUP('2. Результаты'!$D526, Sections!$A$27:$A$47, Sections!$B$27:$D$47),
    XLOOKUP('2. Результаты'!$U526, _xlpm.thresholds, Sections!$B$26:$D$26, "Ниже базового", -1)
)</f>
        <v>Высокий</v>
      </c>
      <c r="W526" s="9">
        <v>0.0</v>
      </c>
      <c r="X526" s="9" t="str">
        <f t="array" ref="X526">LET(
    _xlpm.thresholds, XLOOKUP('2. Результаты'!$D526, Sections!$K$3:$K$23, Sections!$L$3:$N$23),
    XLOOKUP('2. Результаты'!$W526, _xlpm.thresholds, Sections!$L$2:$N$2, "Ниже базового", -1)
)</f>
        <v>Ниже базового</v>
      </c>
    </row>
    <row r="527" ht="15.75" customHeight="1">
      <c r="A527" s="7">
        <v>5.19001944E8</v>
      </c>
      <c r="B527" s="6" t="s">
        <v>749</v>
      </c>
      <c r="C527" s="6" t="s">
        <v>756</v>
      </c>
      <c r="D527" s="9">
        <v>1.0</v>
      </c>
      <c r="E527" s="9">
        <v>158.0</v>
      </c>
      <c r="F527" s="9">
        <v>213.0</v>
      </c>
      <c r="G527" s="9">
        <v>3.0</v>
      </c>
      <c r="H527" s="9" t="s">
        <v>1465</v>
      </c>
      <c r="I527" s="9">
        <v>21.0</v>
      </c>
      <c r="J527" s="9" t="str">
        <f t="array" ref="J527">LET(
    _xlpm.thresholds, XLOOKUP('2. Результаты'!$D527, Sections!$F$27:$F$47, Sections!$G$27:$I$47),
    XLOOKUP('2. Результаты'!$I527, _xlpm.thresholds, Sections!$G$26:$I$26, "Ниже базового", -1)
)</f>
        <v>Средний</v>
      </c>
      <c r="K527" s="9">
        <v>20.0</v>
      </c>
      <c r="L527" s="9" t="str">
        <f t="array" ref="L527">LET(
    _xlpm.thresholds, XLOOKUP('2. Результаты'!$D527, Sections!$P$27:$P$47, Sections!$Q$27:$S$47),
    XLOOKUP('2. Результаты'!$K527, _xlpm.thresholds, Sections!$Q$26:$S$26, "Ниже базового", -1)
)</f>
        <v>Высокий</v>
      </c>
      <c r="M527" s="9">
        <v>15.0</v>
      </c>
      <c r="N527" s="9" t="str">
        <f t="array" ref="N527">LET(
    _xlpm.thresholds, XLOOKUP('2. Результаты'!$D527, Sections!$K$27:$K$47, Sections!$L$27:$N$47),
    XLOOKUP('2. Результаты'!$M527, _xlpm.thresholds, Sections!$L$26:$N$26, "Ниже базового", -1)
)</f>
        <v>Средний</v>
      </c>
      <c r="O527" s="9">
        <v>20.0</v>
      </c>
      <c r="P527" s="9" t="str">
        <f t="array" ref="P527">LET(
    _xlpm.thresholds, XLOOKUP('2. Результаты'!$D527, Sections!$P$3:$P$23, Sections!$Q$3:$S$23),
    XLOOKUP('2. Результаты'!$O527, _xlpm.thresholds, Sections!$Q$2:$S$2, "Ниже базового", -1)
)</f>
        <v>Высокий</v>
      </c>
      <c r="Q527" s="9">
        <v>16.0</v>
      </c>
      <c r="R527" s="9" t="str">
        <f t="array" ref="R527">LET(
    _xlpm.thresholds, XLOOKUP('2. Результаты'!$D527, Sections!$F$3:$F$23, Sections!$G$3:$I$23),
    XLOOKUP('2. Результаты'!$Q527, _xlpm.thresholds, Sections!$G$2:$I$2, "Ниже базового", -1)
)</f>
        <v>Средний</v>
      </c>
      <c r="S527" s="9">
        <v>33.0</v>
      </c>
      <c r="T527" s="9" t="str">
        <f t="array" ref="T527">LET(
    _xlpm.thresholds, XLOOKUP('2. Результаты'!$D527, Sections!$A$3:$A$23, Sections!$B$3:$D$23),
    XLOOKUP('2. Результаты'!$S527, _xlpm.thresholds, Sections!$B$2:$D$2, "Ниже базового", -1)
)</f>
        <v>Средний</v>
      </c>
      <c r="U527" s="9">
        <v>10.0</v>
      </c>
      <c r="V527" s="9" t="str">
        <f t="array" ref="V527">LET(
    _xlpm.thresholds, XLOOKUP('2. Результаты'!$D527, Sections!$A$27:$A$47, Sections!$B$27:$D$47),
    XLOOKUP('2. Результаты'!$U527, _xlpm.thresholds, Sections!$B$26:$D$26, "Ниже базового", -1)
)</f>
        <v>Средний</v>
      </c>
      <c r="W527" s="9">
        <v>23.0</v>
      </c>
      <c r="X527" s="9" t="str">
        <f t="array" ref="X527">LET(
    _xlpm.thresholds, XLOOKUP('2. Результаты'!$D527, Sections!$K$3:$K$23, Sections!$L$3:$N$23),
    XLOOKUP('2. Результаты'!$W527, _xlpm.thresholds, Sections!$L$2:$N$2, "Ниже базового", -1)
)</f>
        <v>Средний</v>
      </c>
    </row>
    <row r="528" ht="15.75" customHeight="1">
      <c r="A528" s="7">
        <v>5.19001951E8</v>
      </c>
      <c r="B528" s="6" t="s">
        <v>749</v>
      </c>
      <c r="C528" s="6" t="s">
        <v>757</v>
      </c>
      <c r="D528" s="9">
        <v>1.0</v>
      </c>
      <c r="E528" s="9">
        <v>138.0</v>
      </c>
      <c r="F528" s="9">
        <v>213.0</v>
      </c>
      <c r="G528" s="9">
        <v>3.0</v>
      </c>
      <c r="H528" s="9" t="s">
        <v>1465</v>
      </c>
      <c r="I528" s="9">
        <v>20.0</v>
      </c>
      <c r="J528" s="9" t="str">
        <f t="array" ref="J528">LET(
    _xlpm.thresholds, XLOOKUP('2. Результаты'!$D528, Sections!$F$27:$F$47, Sections!$G$27:$I$47),
    XLOOKUP('2. Результаты'!$I528, _xlpm.thresholds, Sections!$G$26:$I$26, "Ниже базового", -1)
)</f>
        <v>Средний</v>
      </c>
      <c r="K528" s="9">
        <v>15.0</v>
      </c>
      <c r="L528" s="9" t="str">
        <f t="array" ref="L528">LET(
    _xlpm.thresholds, XLOOKUP('2. Результаты'!$D528, Sections!$P$27:$P$47, Sections!$Q$27:$S$47),
    XLOOKUP('2. Результаты'!$K528, _xlpm.thresholds, Sections!$Q$26:$S$26, "Ниже базового", -1)
)</f>
        <v>Средний</v>
      </c>
      <c r="M528" s="9">
        <v>11.0</v>
      </c>
      <c r="N528" s="9" t="str">
        <f t="array" ref="N528">LET(
    _xlpm.thresholds, XLOOKUP('2. Результаты'!$D528, Sections!$K$27:$K$47, Sections!$L$27:$N$47),
    XLOOKUP('2. Результаты'!$M528, _xlpm.thresholds, Sections!$L$26:$N$26, "Ниже базового", -1)
)</f>
        <v>Базовый</v>
      </c>
      <c r="O528" s="9">
        <v>16.0</v>
      </c>
      <c r="P528" s="9" t="str">
        <f t="array" ref="P528">LET(
    _xlpm.thresholds, XLOOKUP('2. Результаты'!$D528, Sections!$P$3:$P$23, Sections!$Q$3:$S$23),
    XLOOKUP('2. Результаты'!$O528, _xlpm.thresholds, Sections!$Q$2:$S$2, "Ниже базового", -1)
)</f>
        <v>Средний</v>
      </c>
      <c r="Q528" s="9">
        <v>16.0</v>
      </c>
      <c r="R528" s="9" t="str">
        <f t="array" ref="R528">LET(
    _xlpm.thresholds, XLOOKUP('2. Результаты'!$D528, Sections!$F$3:$F$23, Sections!$G$3:$I$23),
    XLOOKUP('2. Результаты'!$Q528, _xlpm.thresholds, Sections!$G$2:$I$2, "Ниже базового", -1)
)</f>
        <v>Средний</v>
      </c>
      <c r="S528" s="9">
        <v>30.0</v>
      </c>
      <c r="T528" s="9" t="str">
        <f t="array" ref="T528">LET(
    _xlpm.thresholds, XLOOKUP('2. Результаты'!$D528, Sections!$A$3:$A$23, Sections!$B$3:$D$23),
    XLOOKUP('2. Результаты'!$S528, _xlpm.thresholds, Sections!$B$2:$D$2, "Ниже базового", -1)
)</f>
        <v>Средний</v>
      </c>
      <c r="U528" s="9">
        <v>10.0</v>
      </c>
      <c r="V528" s="9" t="str">
        <f t="array" ref="V528">LET(
    _xlpm.thresholds, XLOOKUP('2. Результаты'!$D528, Sections!$A$27:$A$47, Sections!$B$27:$D$47),
    XLOOKUP('2. Результаты'!$U528, _xlpm.thresholds, Sections!$B$26:$D$26, "Ниже базового", -1)
)</f>
        <v>Средний</v>
      </c>
      <c r="W528" s="9">
        <v>20.0</v>
      </c>
      <c r="X528" s="9" t="str">
        <f t="array" ref="X528">LET(
    _xlpm.thresholds, XLOOKUP('2. Результаты'!$D528, Sections!$K$3:$K$23, Sections!$L$3:$N$23),
    XLOOKUP('2. Результаты'!$W528, _xlpm.thresholds, Sections!$L$2:$N$2, "Ниже базового", -1)
)</f>
        <v>Средний</v>
      </c>
    </row>
    <row r="529" ht="15.75" customHeight="1">
      <c r="A529" s="7">
        <v>5.19002031E8</v>
      </c>
      <c r="B529" s="6" t="s">
        <v>749</v>
      </c>
      <c r="C529" s="6" t="s">
        <v>758</v>
      </c>
      <c r="D529" s="9">
        <v>1.0</v>
      </c>
      <c r="E529" s="9">
        <v>162.0</v>
      </c>
      <c r="F529" s="9">
        <v>213.0</v>
      </c>
      <c r="G529" s="9">
        <v>3.0</v>
      </c>
      <c r="H529" s="9" t="s">
        <v>1465</v>
      </c>
      <c r="I529" s="9">
        <v>27.0</v>
      </c>
      <c r="J529" s="9" t="str">
        <f t="array" ref="J529">LET(
    _xlpm.thresholds, XLOOKUP('2. Результаты'!$D529, Sections!$F$27:$F$47, Sections!$G$27:$I$47),
    XLOOKUP('2. Результаты'!$I529, _xlpm.thresholds, Sections!$G$26:$I$26, "Ниже базового", -1)
)</f>
        <v>Высокий</v>
      </c>
      <c r="K529" s="9">
        <v>15.0</v>
      </c>
      <c r="L529" s="9" t="str">
        <f t="array" ref="L529">LET(
    _xlpm.thresholds, XLOOKUP('2. Результаты'!$D529, Sections!$P$27:$P$47, Sections!$Q$27:$S$47),
    XLOOKUP('2. Результаты'!$K529, _xlpm.thresholds, Sections!$Q$26:$S$26, "Ниже базового", -1)
)</f>
        <v>Средний</v>
      </c>
      <c r="M529" s="9">
        <v>13.0</v>
      </c>
      <c r="N529" s="9" t="str">
        <f t="array" ref="N529">LET(
    _xlpm.thresholds, XLOOKUP('2. Результаты'!$D529, Sections!$K$27:$K$47, Sections!$L$27:$N$47),
    XLOOKUP('2. Результаты'!$M529, _xlpm.thresholds, Sections!$L$26:$N$26, "Ниже базового", -1)
)</f>
        <v>Базовый</v>
      </c>
      <c r="O529" s="9">
        <v>18.0</v>
      </c>
      <c r="P529" s="9" t="str">
        <f t="array" ref="P529">LET(
    _xlpm.thresholds, XLOOKUP('2. Результаты'!$D529, Sections!$P$3:$P$23, Sections!$Q$3:$S$23),
    XLOOKUP('2. Результаты'!$O529, _xlpm.thresholds, Sections!$Q$2:$S$2, "Ниже базового", -1)
)</f>
        <v>Средний</v>
      </c>
      <c r="Q529" s="9">
        <v>17.0</v>
      </c>
      <c r="R529" s="9" t="str">
        <f t="array" ref="R529">LET(
    _xlpm.thresholds, XLOOKUP('2. Результаты'!$D529, Sections!$F$3:$F$23, Sections!$G$3:$I$23),
    XLOOKUP('2. Результаты'!$Q529, _xlpm.thresholds, Sections!$G$2:$I$2, "Ниже базового", -1)
)</f>
        <v>Средний</v>
      </c>
      <c r="S529" s="9">
        <v>38.0</v>
      </c>
      <c r="T529" s="9" t="str">
        <f t="array" ref="T529">LET(
    _xlpm.thresholds, XLOOKUP('2. Результаты'!$D529, Sections!$A$3:$A$23, Sections!$B$3:$D$23),
    XLOOKUP('2. Результаты'!$S529, _xlpm.thresholds, Sections!$B$2:$D$2, "Ниже базового", -1)
)</f>
        <v>Средний</v>
      </c>
      <c r="U529" s="9">
        <v>11.0</v>
      </c>
      <c r="V529" s="9" t="str">
        <f t="array" ref="V529">LET(
    _xlpm.thresholds, XLOOKUP('2. Результаты'!$D529, Sections!$A$27:$A$47, Sections!$B$27:$D$47),
    XLOOKUP('2. Результаты'!$U529, _xlpm.thresholds, Sections!$B$26:$D$26, "Ниже базового", -1)
)</f>
        <v>Средний</v>
      </c>
      <c r="W529" s="9">
        <v>23.0</v>
      </c>
      <c r="X529" s="9" t="str">
        <f t="array" ref="X529">LET(
    _xlpm.thresholds, XLOOKUP('2. Результаты'!$D529, Sections!$K$3:$K$23, Sections!$L$3:$N$23),
    XLOOKUP('2. Результаты'!$W529, _xlpm.thresholds, Sections!$L$2:$N$2, "Ниже базового", -1)
)</f>
        <v>Средний</v>
      </c>
    </row>
    <row r="530" ht="15.75" customHeight="1">
      <c r="A530" s="7">
        <v>5.19001905E8</v>
      </c>
      <c r="B530" s="6" t="s">
        <v>749</v>
      </c>
      <c r="C530" s="6" t="s">
        <v>759</v>
      </c>
      <c r="D530" s="9">
        <v>1.0</v>
      </c>
      <c r="E530" s="9">
        <v>166.0</v>
      </c>
      <c r="F530" s="9">
        <v>213.0</v>
      </c>
      <c r="G530" s="9">
        <v>3.0</v>
      </c>
      <c r="H530" s="9" t="s">
        <v>1465</v>
      </c>
      <c r="I530" s="9">
        <v>25.0</v>
      </c>
      <c r="J530" s="9" t="str">
        <f t="array" ref="J530">LET(
    _xlpm.thresholds, XLOOKUP('2. Результаты'!$D530, Sections!$F$27:$F$47, Sections!$G$27:$I$47),
    XLOOKUP('2. Результаты'!$I530, _xlpm.thresholds, Sections!$G$26:$I$26, "Ниже базового", -1)
)</f>
        <v>Средний</v>
      </c>
      <c r="K530" s="9">
        <v>16.0</v>
      </c>
      <c r="L530" s="9" t="str">
        <f t="array" ref="L530">LET(
    _xlpm.thresholds, XLOOKUP('2. Результаты'!$D530, Sections!$P$27:$P$47, Sections!$Q$27:$S$47),
    XLOOKUP('2. Результаты'!$K530, _xlpm.thresholds, Sections!$Q$26:$S$26, "Ниже базового", -1)
)</f>
        <v>Высокий</v>
      </c>
      <c r="M530" s="9">
        <v>15.0</v>
      </c>
      <c r="N530" s="9" t="str">
        <f t="array" ref="N530">LET(
    _xlpm.thresholds, XLOOKUP('2. Результаты'!$D530, Sections!$K$27:$K$47, Sections!$L$27:$N$47),
    XLOOKUP('2. Результаты'!$M530, _xlpm.thresholds, Sections!$L$26:$N$26, "Ниже базового", -1)
)</f>
        <v>Средний</v>
      </c>
      <c r="O530" s="9">
        <v>19.0</v>
      </c>
      <c r="P530" s="9" t="str">
        <f t="array" ref="P530">LET(
    _xlpm.thresholds, XLOOKUP('2. Результаты'!$D530, Sections!$P$3:$P$23, Sections!$Q$3:$S$23),
    XLOOKUP('2. Результаты'!$O530, _xlpm.thresholds, Sections!$Q$2:$S$2, "Ниже базового", -1)
)</f>
        <v>Средний</v>
      </c>
      <c r="Q530" s="9">
        <v>18.0</v>
      </c>
      <c r="R530" s="9" t="str">
        <f t="array" ref="R530">LET(
    _xlpm.thresholds, XLOOKUP('2. Результаты'!$D530, Sections!$F$3:$F$23, Sections!$G$3:$I$23),
    XLOOKUP('2. Результаты'!$Q530, _xlpm.thresholds, Sections!$G$2:$I$2, "Ниже базового", -1)
)</f>
        <v>Средний</v>
      </c>
      <c r="S530" s="9">
        <v>38.0</v>
      </c>
      <c r="T530" s="9" t="str">
        <f t="array" ref="T530">LET(
    _xlpm.thresholds, XLOOKUP('2. Результаты'!$D530, Sections!$A$3:$A$23, Sections!$B$3:$D$23),
    XLOOKUP('2. Результаты'!$S530, _xlpm.thresholds, Sections!$B$2:$D$2, "Ниже базового", -1)
)</f>
        <v>Средний</v>
      </c>
      <c r="U530" s="9">
        <v>13.0</v>
      </c>
      <c r="V530" s="9" t="str">
        <f t="array" ref="V530">LET(
    _xlpm.thresholds, XLOOKUP('2. Результаты'!$D530, Sections!$A$27:$A$47, Sections!$B$27:$D$47),
    XLOOKUP('2. Результаты'!$U530, _xlpm.thresholds, Sections!$B$26:$D$26, "Ниже базового", -1)
)</f>
        <v>Высокий</v>
      </c>
      <c r="W530" s="9">
        <v>22.0</v>
      </c>
      <c r="X530" s="9" t="str">
        <f t="array" ref="X530">LET(
    _xlpm.thresholds, XLOOKUP('2. Результаты'!$D530, Sections!$K$3:$K$23, Sections!$L$3:$N$23),
    XLOOKUP('2. Результаты'!$W530, _xlpm.thresholds, Sections!$L$2:$N$2, "Ниже базового", -1)
)</f>
        <v>Средний</v>
      </c>
    </row>
    <row r="531" ht="15.75" customHeight="1">
      <c r="A531" s="7">
        <v>5.1900192E8</v>
      </c>
      <c r="B531" s="6" t="s">
        <v>749</v>
      </c>
      <c r="C531" s="6" t="s">
        <v>760</v>
      </c>
      <c r="D531" s="9">
        <v>1.0</v>
      </c>
      <c r="E531" s="9">
        <v>151.0</v>
      </c>
      <c r="F531" s="9">
        <v>213.0</v>
      </c>
      <c r="G531" s="9">
        <v>3.0</v>
      </c>
      <c r="H531" s="9" t="s">
        <v>1465</v>
      </c>
      <c r="I531" s="9">
        <v>18.0</v>
      </c>
      <c r="J531" s="9" t="str">
        <f t="array" ref="J531">LET(
    _xlpm.thresholds, XLOOKUP('2. Результаты'!$D531, Sections!$F$27:$F$47, Sections!$G$27:$I$47),
    XLOOKUP('2. Результаты'!$I531, _xlpm.thresholds, Sections!$G$26:$I$26, "Ниже базового", -1)
)</f>
        <v>Средний</v>
      </c>
      <c r="K531" s="9">
        <v>18.0</v>
      </c>
      <c r="L531" s="9" t="str">
        <f t="array" ref="L531">LET(
    _xlpm.thresholds, XLOOKUP('2. Результаты'!$D531, Sections!$P$27:$P$47, Sections!$Q$27:$S$47),
    XLOOKUP('2. Результаты'!$K531, _xlpm.thresholds, Sections!$Q$26:$S$26, "Ниже базового", -1)
)</f>
        <v>Высокий</v>
      </c>
      <c r="M531" s="9">
        <v>15.0</v>
      </c>
      <c r="N531" s="9" t="str">
        <f t="array" ref="N531">LET(
    _xlpm.thresholds, XLOOKUP('2. Результаты'!$D531, Sections!$K$27:$K$47, Sections!$L$27:$N$47),
    XLOOKUP('2. Результаты'!$M531, _xlpm.thresholds, Sections!$L$26:$N$26, "Ниже базового", -1)
)</f>
        <v>Средний</v>
      </c>
      <c r="O531" s="9">
        <v>17.0</v>
      </c>
      <c r="P531" s="9" t="str">
        <f t="array" ref="P531">LET(
    _xlpm.thresholds, XLOOKUP('2. Результаты'!$D531, Sections!$P$3:$P$23, Sections!$Q$3:$S$23),
    XLOOKUP('2. Результаты'!$O531, _xlpm.thresholds, Sections!$Q$2:$S$2, "Ниже базового", -1)
)</f>
        <v>Средний</v>
      </c>
      <c r="Q531" s="9">
        <v>19.0</v>
      </c>
      <c r="R531" s="9" t="str">
        <f t="array" ref="R531">LET(
    _xlpm.thresholds, XLOOKUP('2. Результаты'!$D531, Sections!$F$3:$F$23, Sections!$G$3:$I$23),
    XLOOKUP('2. Результаты'!$Q531, _xlpm.thresholds, Sections!$G$2:$I$2, "Ниже базового", -1)
)</f>
        <v>Средний</v>
      </c>
      <c r="S531" s="9">
        <v>31.0</v>
      </c>
      <c r="T531" s="9" t="str">
        <f t="array" ref="T531">LET(
    _xlpm.thresholds, XLOOKUP('2. Результаты'!$D531, Sections!$A$3:$A$23, Sections!$B$3:$D$23),
    XLOOKUP('2. Результаты'!$S531, _xlpm.thresholds, Sections!$B$2:$D$2, "Ниже базового", -1)
)</f>
        <v>Средний</v>
      </c>
      <c r="U531" s="9">
        <v>11.0</v>
      </c>
      <c r="V531" s="9" t="str">
        <f t="array" ref="V531">LET(
    _xlpm.thresholds, XLOOKUP('2. Результаты'!$D531, Sections!$A$27:$A$47, Sections!$B$27:$D$47),
    XLOOKUP('2. Результаты'!$U531, _xlpm.thresholds, Sections!$B$26:$D$26, "Ниже базового", -1)
)</f>
        <v>Средний</v>
      </c>
      <c r="W531" s="9">
        <v>22.0</v>
      </c>
      <c r="X531" s="9" t="str">
        <f t="array" ref="X531">LET(
    _xlpm.thresholds, XLOOKUP('2. Результаты'!$D531, Sections!$K$3:$K$23, Sections!$L$3:$N$23),
    XLOOKUP('2. Результаты'!$W531, _xlpm.thresholds, Sections!$L$2:$N$2, "Ниже базового", -1)
)</f>
        <v>Средний</v>
      </c>
    </row>
    <row r="532" ht="15.75" customHeight="1">
      <c r="A532" s="7">
        <v>5.19002024E8</v>
      </c>
      <c r="B532" s="6" t="s">
        <v>749</v>
      </c>
      <c r="C532" s="6" t="s">
        <v>761</v>
      </c>
      <c r="D532" s="9">
        <v>6.0</v>
      </c>
      <c r="E532" s="9">
        <v>119.0</v>
      </c>
      <c r="F532" s="9">
        <v>192.0</v>
      </c>
      <c r="G532" s="9">
        <v>2.0</v>
      </c>
      <c r="H532" s="9" t="s">
        <v>1467</v>
      </c>
      <c r="I532" s="9">
        <v>24.0</v>
      </c>
      <c r="J532" s="9" t="str">
        <f t="array" ref="J532">LET(
    _xlpm.thresholds, XLOOKUP('2. Результаты'!$D532, Sections!$F$27:$F$47, Sections!$G$27:$I$47),
    XLOOKUP('2. Результаты'!$I532, _xlpm.thresholds, Sections!$G$26:$I$26, "Ниже базового", -1)
)</f>
        <v>Средний</v>
      </c>
      <c r="K532" s="9">
        <v>13.0</v>
      </c>
      <c r="L532" s="9" t="str">
        <f t="array" ref="L532">LET(
    _xlpm.thresholds, XLOOKUP('2. Результаты'!$D532, Sections!$P$27:$P$47, Sections!$Q$27:$S$47),
    XLOOKUP('2. Результаты'!$K532, _xlpm.thresholds, Sections!$Q$26:$S$26, "Ниже базового", -1)
)</f>
        <v>Средний</v>
      </c>
      <c r="M532" s="9">
        <v>11.0</v>
      </c>
      <c r="N532" s="9" t="str">
        <f t="array" ref="N532">LET(
    _xlpm.thresholds, XLOOKUP('2. Результаты'!$D532, Sections!$K$27:$K$47, Sections!$L$27:$N$47),
    XLOOKUP('2. Результаты'!$M532, _xlpm.thresholds, Sections!$L$26:$N$26, "Ниже базового", -1)
)</f>
        <v>Базовый</v>
      </c>
      <c r="O532" s="9">
        <v>15.0</v>
      </c>
      <c r="P532" s="9" t="str">
        <f t="array" ref="P532">LET(
    _xlpm.thresholds, XLOOKUP('2. Результаты'!$D532, Sections!$P$3:$P$23, Sections!$Q$3:$S$23),
    XLOOKUP('2. Результаты'!$O532, _xlpm.thresholds, Sections!$Q$2:$S$2, "Ниже базового", -1)
)</f>
        <v>Базовый</v>
      </c>
      <c r="Q532" s="9">
        <v>10.0</v>
      </c>
      <c r="R532" s="9" t="str">
        <f t="array" ref="R532">LET(
    _xlpm.thresholds, XLOOKUP('2. Результаты'!$D532, Sections!$F$3:$F$23, Sections!$G$3:$I$23),
    XLOOKUP('2. Результаты'!$Q532, _xlpm.thresholds, Sections!$G$2:$I$2, "Ниже базового", -1)
)</f>
        <v>Базовый</v>
      </c>
      <c r="S532" s="9">
        <v>19.0</v>
      </c>
      <c r="T532" s="9" t="str">
        <f t="array" ref="T532">LET(
    _xlpm.thresholds, XLOOKUP('2. Результаты'!$D532, Sections!$A$3:$A$23, Sections!$B$3:$D$23),
    XLOOKUP('2. Результаты'!$S532, _xlpm.thresholds, Sections!$B$2:$D$2, "Ниже базового", -1)
)</f>
        <v>Базовый</v>
      </c>
      <c r="U532" s="9">
        <v>10.0</v>
      </c>
      <c r="V532" s="9" t="str">
        <f t="array" ref="V532">LET(
    _xlpm.thresholds, XLOOKUP('2. Результаты'!$D532, Sections!$A$27:$A$47, Sections!$B$27:$D$47),
    XLOOKUP('2. Результаты'!$U532, _xlpm.thresholds, Sections!$B$26:$D$26, "Ниже базового", -1)
)</f>
        <v>Средний</v>
      </c>
      <c r="W532" s="9">
        <v>17.0</v>
      </c>
      <c r="X532" s="9" t="str">
        <f t="array" ref="X532">LET(
    _xlpm.thresholds, XLOOKUP('2. Результаты'!$D532, Sections!$K$3:$K$23, Sections!$L$3:$N$23),
    XLOOKUP('2. Результаты'!$W532, _xlpm.thresholds, Sections!$L$2:$N$2, "Ниже базового", -1)
)</f>
        <v>Средний</v>
      </c>
    </row>
    <row r="533" ht="15.75" customHeight="1">
      <c r="A533" s="7">
        <v>5.19002151E8</v>
      </c>
      <c r="B533" s="6" t="s">
        <v>749</v>
      </c>
      <c r="C533" s="6" t="s">
        <v>762</v>
      </c>
      <c r="D533" s="9">
        <v>1.0</v>
      </c>
      <c r="E533" s="9">
        <v>112.0</v>
      </c>
      <c r="F533" s="9">
        <v>213.0</v>
      </c>
      <c r="G533" s="9">
        <v>1.0</v>
      </c>
      <c r="H533" s="9" t="s">
        <v>1468</v>
      </c>
      <c r="I533" s="9">
        <v>17.0</v>
      </c>
      <c r="J533" s="9" t="str">
        <f t="array" ref="J533">LET(
    _xlpm.thresholds, XLOOKUP('2. Результаты'!$D533, Sections!$F$27:$F$47, Sections!$G$27:$I$47),
    XLOOKUP('2. Результаты'!$I533, _xlpm.thresholds, Sections!$G$26:$I$26, "Ниже базового", -1)
)</f>
        <v>Средний</v>
      </c>
      <c r="K533" s="9">
        <v>17.0</v>
      </c>
      <c r="L533" s="9" t="str">
        <f t="array" ref="L533">LET(
    _xlpm.thresholds, XLOOKUP('2. Результаты'!$D533, Sections!$P$27:$P$47, Sections!$Q$27:$S$47),
    XLOOKUP('2. Результаты'!$K533, _xlpm.thresholds, Sections!$Q$26:$S$26, "Ниже базового", -1)
)</f>
        <v>Высокий</v>
      </c>
      <c r="M533" s="9">
        <v>8.0</v>
      </c>
      <c r="N533" s="9" t="str">
        <f t="array" ref="N533">LET(
    _xlpm.thresholds, XLOOKUP('2. Результаты'!$D533, Sections!$K$27:$K$47, Sections!$L$27:$N$47),
    XLOOKUP('2. Результаты'!$M533, _xlpm.thresholds, Sections!$L$26:$N$26, "Ниже базового", -1)
)</f>
        <v>Базовый</v>
      </c>
      <c r="O533" s="9">
        <v>17.0</v>
      </c>
      <c r="P533" s="9" t="str">
        <f t="array" ref="P533">LET(
    _xlpm.thresholds, XLOOKUP('2. Результаты'!$D533, Sections!$P$3:$P$23, Sections!$Q$3:$S$23),
    XLOOKUP('2. Результаты'!$O533, _xlpm.thresholds, Sections!$Q$2:$S$2, "Ниже базового", -1)
)</f>
        <v>Средний</v>
      </c>
      <c r="Q533" s="9">
        <v>20.0</v>
      </c>
      <c r="R533" s="9" t="str">
        <f t="array" ref="R533">LET(
    _xlpm.thresholds, XLOOKUP('2. Результаты'!$D533, Sections!$F$3:$F$23, Sections!$G$3:$I$23),
    XLOOKUP('2. Результаты'!$Q533, _xlpm.thresholds, Sections!$G$2:$I$2, "Ниже базового", -1)
)</f>
        <v>Средний</v>
      </c>
      <c r="S533" s="9">
        <v>0.0</v>
      </c>
      <c r="T533" s="9" t="str">
        <f t="array" ref="T533">LET(
    _xlpm.thresholds, XLOOKUP('2. Результаты'!$D533, Sections!$A$3:$A$23, Sections!$B$3:$D$23),
    XLOOKUP('2. Результаты'!$S533, _xlpm.thresholds, Sections!$B$2:$D$2, "Ниже базового", -1)
)</f>
        <v>Ниже базового</v>
      </c>
      <c r="U533" s="9">
        <v>10.0</v>
      </c>
      <c r="V533" s="9" t="str">
        <f t="array" ref="V533">LET(
    _xlpm.thresholds, XLOOKUP('2. Результаты'!$D533, Sections!$A$27:$A$47, Sections!$B$27:$D$47),
    XLOOKUP('2. Результаты'!$U533, _xlpm.thresholds, Sections!$B$26:$D$26, "Ниже базового", -1)
)</f>
        <v>Средний</v>
      </c>
      <c r="W533" s="9">
        <v>23.0</v>
      </c>
      <c r="X533" s="9" t="str">
        <f t="array" ref="X533">LET(
    _xlpm.thresholds, XLOOKUP('2. Результаты'!$D533, Sections!$K$3:$K$23, Sections!$L$3:$N$23),
    XLOOKUP('2. Результаты'!$W533, _xlpm.thresholds, Sections!$L$2:$N$2, "Ниже базового", -1)
)</f>
        <v>Средний</v>
      </c>
    </row>
    <row r="534" ht="15.75" customHeight="1">
      <c r="A534" s="7">
        <v>5.19002169E8</v>
      </c>
      <c r="B534" s="6" t="s">
        <v>749</v>
      </c>
      <c r="C534" s="6" t="s">
        <v>763</v>
      </c>
      <c r="D534" s="9">
        <v>2.0</v>
      </c>
      <c r="E534" s="9">
        <v>137.0</v>
      </c>
      <c r="F534" s="9">
        <v>197.0</v>
      </c>
      <c r="G534" s="9">
        <v>3.0</v>
      </c>
      <c r="H534" s="9" t="s">
        <v>1465</v>
      </c>
      <c r="I534" s="9">
        <v>23.0</v>
      </c>
      <c r="J534" s="9" t="str">
        <f t="array" ref="J534">LET(
    _xlpm.thresholds, XLOOKUP('2. Результаты'!$D534, Sections!$F$27:$F$47, Sections!$G$27:$I$47),
    XLOOKUP('2. Результаты'!$I534, _xlpm.thresholds, Sections!$G$26:$I$26, "Ниже базового", -1)
)</f>
        <v>Средний</v>
      </c>
      <c r="K534" s="9">
        <v>19.0</v>
      </c>
      <c r="L534" s="9" t="str">
        <f t="array" ref="L534">LET(
    _xlpm.thresholds, XLOOKUP('2. Результаты'!$D534, Sections!$P$27:$P$47, Sections!$Q$27:$S$47),
    XLOOKUP('2. Результаты'!$K534, _xlpm.thresholds, Sections!$Q$26:$S$26, "Ниже базового", -1)
)</f>
        <v>Высокий</v>
      </c>
      <c r="M534" s="9">
        <v>12.0</v>
      </c>
      <c r="N534" s="9" t="str">
        <f t="array" ref="N534">LET(
    _xlpm.thresholds, XLOOKUP('2. Результаты'!$D534, Sections!$K$27:$K$47, Sections!$L$27:$N$47),
    XLOOKUP('2. Результаты'!$M534, _xlpm.thresholds, Sections!$L$26:$N$26, "Ниже базового", -1)
)</f>
        <v>Базовый</v>
      </c>
      <c r="O534" s="9">
        <v>19.0</v>
      </c>
      <c r="P534" s="9" t="str">
        <f t="array" ref="P534">LET(
    _xlpm.thresholds, XLOOKUP('2. Результаты'!$D534, Sections!$P$3:$P$23, Sections!$Q$3:$S$23),
    XLOOKUP('2. Результаты'!$O534, _xlpm.thresholds, Sections!$Q$2:$S$2, "Ниже базового", -1)
)</f>
        <v>Средний</v>
      </c>
      <c r="Q534" s="9">
        <v>15.0</v>
      </c>
      <c r="R534" s="9" t="str">
        <f t="array" ref="R534">LET(
    _xlpm.thresholds, XLOOKUP('2. Результаты'!$D534, Sections!$F$3:$F$23, Sections!$G$3:$I$23),
    XLOOKUP('2. Результаты'!$Q534, _xlpm.thresholds, Sections!$G$2:$I$2, "Ниже базового", -1)
)</f>
        <v>Средний</v>
      </c>
      <c r="S534" s="9">
        <v>20.0</v>
      </c>
      <c r="T534" s="9" t="str">
        <f t="array" ref="T534">LET(
    _xlpm.thresholds, XLOOKUP('2. Результаты'!$D534, Sections!$A$3:$A$23, Sections!$B$3:$D$23),
    XLOOKUP('2. Результаты'!$S534, _xlpm.thresholds, Sections!$B$2:$D$2, "Ниже базового", -1)
)</f>
        <v>Базовый</v>
      </c>
      <c r="U534" s="9">
        <v>12.0</v>
      </c>
      <c r="V534" s="9" t="str">
        <f t="array" ref="V534">LET(
    _xlpm.thresholds, XLOOKUP('2. Результаты'!$D534, Sections!$A$27:$A$47, Sections!$B$27:$D$47),
    XLOOKUP('2. Результаты'!$U534, _xlpm.thresholds, Sections!$B$26:$D$26, "Ниже базового", -1)
)</f>
        <v>Высокий</v>
      </c>
      <c r="W534" s="9">
        <v>17.0</v>
      </c>
      <c r="X534" s="9" t="str">
        <f t="array" ref="X534">LET(
    _xlpm.thresholds, XLOOKUP('2. Результаты'!$D534, Sections!$K$3:$K$23, Sections!$L$3:$N$23),
    XLOOKUP('2. Результаты'!$W534, _xlpm.thresholds, Sections!$L$2:$N$2, "Ниже базового", -1)
)</f>
        <v>Средний</v>
      </c>
    </row>
    <row r="535" ht="15.75" customHeight="1">
      <c r="A535" s="7">
        <v>5.19002049E8</v>
      </c>
      <c r="B535" s="6" t="s">
        <v>749</v>
      </c>
      <c r="C535" s="6" t="s">
        <v>764</v>
      </c>
      <c r="D535" s="9">
        <v>4.0</v>
      </c>
      <c r="E535" s="9">
        <v>39.0</v>
      </c>
      <c r="F535" s="9">
        <v>166.0</v>
      </c>
      <c r="G535" s="9">
        <v>1.0</v>
      </c>
      <c r="H535" s="9" t="s">
        <v>1468</v>
      </c>
      <c r="I535" s="9">
        <v>0.0</v>
      </c>
      <c r="J535" s="9" t="str">
        <f t="array" ref="J535">LET(
    _xlpm.thresholds, XLOOKUP('2. Результаты'!$D535, Sections!$F$27:$F$47, Sections!$G$27:$I$47),
    XLOOKUP('2. Результаты'!$I535, _xlpm.thresholds, Sections!$G$26:$I$26, "Ниже базового", -1)
)</f>
        <v>Ниже базового</v>
      </c>
      <c r="K535" s="9">
        <v>12.0</v>
      </c>
      <c r="L535" s="9" t="str">
        <f t="array" ref="L535">LET(
    _xlpm.thresholds, XLOOKUP('2. Результаты'!$D535, Sections!$P$27:$P$47, Sections!$Q$27:$S$47),
    XLOOKUP('2. Результаты'!$K535, _xlpm.thresholds, Sections!$Q$26:$S$26, "Ниже базового", -1)
)</f>
        <v>Базовый</v>
      </c>
      <c r="M535" s="9">
        <v>0.0</v>
      </c>
      <c r="N535" s="9" t="str">
        <f t="array" ref="N535">LET(
    _xlpm.thresholds, XLOOKUP('2. Результаты'!$D535, Sections!$K$27:$K$47, Sections!$L$27:$N$47),
    XLOOKUP('2. Результаты'!$M535, _xlpm.thresholds, Sections!$L$26:$N$26, "Ниже базового", -1)
)</f>
        <v>Ниже базового</v>
      </c>
      <c r="O535" s="9">
        <v>9.0</v>
      </c>
      <c r="P535" s="9" t="str">
        <f t="array" ref="P535">LET(
    _xlpm.thresholds, XLOOKUP('2. Результаты'!$D535, Sections!$P$3:$P$23, Sections!$Q$3:$S$23),
    XLOOKUP('2. Результаты'!$O535, _xlpm.thresholds, Sections!$Q$2:$S$2, "Ниже базового", -1)
)</f>
        <v>Базовый</v>
      </c>
      <c r="Q535" s="9">
        <v>9.0</v>
      </c>
      <c r="R535" s="9" t="str">
        <f t="array" ref="R535">LET(
    _xlpm.thresholds, XLOOKUP('2. Результаты'!$D535, Sections!$F$3:$F$23, Sections!$G$3:$I$23),
    XLOOKUP('2. Результаты'!$Q535, _xlpm.thresholds, Sections!$G$2:$I$2, "Ниже базового", -1)
)</f>
        <v>Базовый</v>
      </c>
      <c r="S535" s="9">
        <v>9.0</v>
      </c>
      <c r="T535" s="9" t="str">
        <f t="array" ref="T535">LET(
    _xlpm.thresholds, XLOOKUP('2. Результаты'!$D535, Sections!$A$3:$A$23, Sections!$B$3:$D$23),
    XLOOKUP('2. Результаты'!$S535, _xlpm.thresholds, Sections!$B$2:$D$2, "Ниже базового", -1)
)</f>
        <v>Базовый</v>
      </c>
      <c r="U535" s="9">
        <v>0.0</v>
      </c>
      <c r="V535" s="9" t="str">
        <f t="array" ref="V535">LET(
    _xlpm.thresholds, XLOOKUP('2. Результаты'!$D535, Sections!$A$27:$A$47, Sections!$B$27:$D$47),
    XLOOKUP('2. Результаты'!$U535, _xlpm.thresholds, Sections!$B$26:$D$26, "Ниже базового", -1)
)</f>
        <v>Базовый</v>
      </c>
      <c r="W535" s="9">
        <v>0.0</v>
      </c>
      <c r="X535" s="9" t="str">
        <f t="array" ref="X535">LET(
    _xlpm.thresholds, XLOOKUP('2. Результаты'!$D535, Sections!$K$3:$K$23, Sections!$L$3:$N$23),
    XLOOKUP('2. Результаты'!$W535, _xlpm.thresholds, Sections!$L$2:$N$2, "Ниже базового", -1)
)</f>
        <v>Ниже базового</v>
      </c>
    </row>
    <row r="536" ht="15.75" customHeight="1">
      <c r="A536" s="7">
        <v>5.19002088E8</v>
      </c>
      <c r="B536" s="6" t="s">
        <v>749</v>
      </c>
      <c r="C536" s="6" t="s">
        <v>765</v>
      </c>
      <c r="D536" s="9">
        <v>1.0</v>
      </c>
      <c r="E536" s="9">
        <v>30.0</v>
      </c>
      <c r="F536" s="9">
        <v>213.0</v>
      </c>
      <c r="G536" s="9">
        <v>1.0</v>
      </c>
      <c r="H536" s="9" t="s">
        <v>1468</v>
      </c>
      <c r="I536" s="9">
        <v>0.0</v>
      </c>
      <c r="J536" s="9" t="str">
        <f t="array" ref="J536">LET(
    _xlpm.thresholds, XLOOKUP('2. Результаты'!$D536, Sections!$F$27:$F$47, Sections!$G$27:$I$47),
    XLOOKUP('2. Результаты'!$I536, _xlpm.thresholds, Sections!$G$26:$I$26, "Ниже базового", -1)
)</f>
        <v>Ниже базового</v>
      </c>
      <c r="K536" s="9">
        <v>14.0</v>
      </c>
      <c r="L536" s="9" t="str">
        <f t="array" ref="L536">LET(
    _xlpm.thresholds, XLOOKUP('2. Результаты'!$D536, Sections!$P$27:$P$47, Sections!$Q$27:$S$47),
    XLOOKUP('2. Результаты'!$K536, _xlpm.thresholds, Sections!$Q$26:$S$26, "Ниже базового", -1)
)</f>
        <v>Средний</v>
      </c>
      <c r="M536" s="9">
        <v>0.0</v>
      </c>
      <c r="N536" s="9" t="str">
        <f t="array" ref="N536">LET(
    _xlpm.thresholds, XLOOKUP('2. Результаты'!$D536, Sections!$K$27:$K$47, Sections!$L$27:$N$47),
    XLOOKUP('2. Результаты'!$M536, _xlpm.thresholds, Sections!$L$26:$N$26, "Ниже базового", -1)
)</f>
        <v>Ниже базового</v>
      </c>
      <c r="O536" s="9">
        <v>10.0</v>
      </c>
      <c r="P536" s="9" t="str">
        <f t="array" ref="P536">LET(
    _xlpm.thresholds, XLOOKUP('2. Результаты'!$D536, Sections!$P$3:$P$23, Sections!$Q$3:$S$23),
    XLOOKUP('2. Результаты'!$O536, _xlpm.thresholds, Sections!$Q$2:$S$2, "Ниже базового", -1)
)</f>
        <v>Базовый</v>
      </c>
      <c r="Q536" s="9">
        <v>6.0</v>
      </c>
      <c r="R536" s="9" t="str">
        <f t="array" ref="R536">LET(
    _xlpm.thresholds, XLOOKUP('2. Результаты'!$D536, Sections!$F$3:$F$23, Sections!$G$3:$I$23),
    XLOOKUP('2. Результаты'!$Q536, _xlpm.thresholds, Sections!$G$2:$I$2, "Ниже базового", -1)
)</f>
        <v>Ниже базового</v>
      </c>
      <c r="S536" s="9">
        <v>0.0</v>
      </c>
      <c r="T536" s="9" t="str">
        <f t="array" ref="T536">LET(
    _xlpm.thresholds, XLOOKUP('2. Результаты'!$D536, Sections!$A$3:$A$23, Sections!$B$3:$D$23),
    XLOOKUP('2. Результаты'!$S536, _xlpm.thresholds, Sections!$B$2:$D$2, "Ниже базового", -1)
)</f>
        <v>Ниже базового</v>
      </c>
      <c r="U536" s="9">
        <v>0.0</v>
      </c>
      <c r="V536" s="9" t="str">
        <f t="array" ref="V536">LET(
    _xlpm.thresholds, XLOOKUP('2. Результаты'!$D536, Sections!$A$27:$A$47, Sections!$B$27:$D$47),
    XLOOKUP('2. Результаты'!$U536, _xlpm.thresholds, Sections!$B$26:$D$26, "Ниже базового", -1)
)</f>
        <v>Ниже базового</v>
      </c>
      <c r="W536" s="9">
        <v>0.0</v>
      </c>
      <c r="X536" s="9" t="str">
        <f t="array" ref="X536">LET(
    _xlpm.thresholds, XLOOKUP('2. Результаты'!$D536, Sections!$K$3:$K$23, Sections!$L$3:$N$23),
    XLOOKUP('2. Результаты'!$W536, _xlpm.thresholds, Sections!$L$2:$N$2, "Ниже базового", -1)
)</f>
        <v>Ниже базового</v>
      </c>
    </row>
    <row r="537" ht="15.75" customHeight="1">
      <c r="A537" s="7">
        <v>5.19001983E8</v>
      </c>
      <c r="B537" s="6" t="s">
        <v>749</v>
      </c>
      <c r="C537" s="6" t="s">
        <v>766</v>
      </c>
      <c r="D537" s="9">
        <v>2.0</v>
      </c>
      <c r="E537" s="9">
        <v>48.0</v>
      </c>
      <c r="F537" s="9">
        <v>197.0</v>
      </c>
      <c r="G537" s="9">
        <v>1.0</v>
      </c>
      <c r="H537" s="9" t="s">
        <v>1468</v>
      </c>
      <c r="I537" s="9">
        <v>6.0</v>
      </c>
      <c r="J537" s="9" t="str">
        <f t="array" ref="J537">LET(
    _xlpm.thresholds, XLOOKUP('2. Результаты'!$D537, Sections!$F$27:$F$47, Sections!$G$27:$I$47),
    XLOOKUP('2. Результаты'!$I537, _xlpm.thresholds, Sections!$G$26:$I$26, "Ниже базового", -1)
)</f>
        <v>Ниже базового</v>
      </c>
      <c r="K537" s="9">
        <v>12.0</v>
      </c>
      <c r="L537" s="9" t="str">
        <f t="array" ref="L537">LET(
    _xlpm.thresholds, XLOOKUP('2. Результаты'!$D537, Sections!$P$27:$P$47, Sections!$Q$27:$S$47),
    XLOOKUP('2. Результаты'!$K537, _xlpm.thresholds, Sections!$Q$26:$S$26, "Ниже базового", -1)
)</f>
        <v>Базовый</v>
      </c>
      <c r="M537" s="9">
        <v>0.0</v>
      </c>
      <c r="N537" s="9" t="str">
        <f t="array" ref="N537">LET(
    _xlpm.thresholds, XLOOKUP('2. Результаты'!$D537, Sections!$K$27:$K$47, Sections!$L$27:$N$47),
    XLOOKUP('2. Результаты'!$M537, _xlpm.thresholds, Sections!$L$26:$N$26, "Ниже базового", -1)
)</f>
        <v>Ниже базового</v>
      </c>
      <c r="O537" s="9">
        <v>10.0</v>
      </c>
      <c r="P537" s="9" t="str">
        <f t="array" ref="P537">LET(
    _xlpm.thresholds, XLOOKUP('2. Результаты'!$D537, Sections!$P$3:$P$23, Sections!$Q$3:$S$23),
    XLOOKUP('2. Результаты'!$O537, _xlpm.thresholds, Sections!$Q$2:$S$2, "Ниже базового", -1)
)</f>
        <v>Базовый</v>
      </c>
      <c r="Q537" s="9">
        <v>8.0</v>
      </c>
      <c r="R537" s="9" t="str">
        <f t="array" ref="R537">LET(
    _xlpm.thresholds, XLOOKUP('2. Результаты'!$D537, Sections!$F$3:$F$23, Sections!$G$3:$I$23),
    XLOOKUP('2. Результаты'!$Q537, _xlpm.thresholds, Sections!$G$2:$I$2, "Ниже базового", -1)
)</f>
        <v>Базовый</v>
      </c>
      <c r="S537" s="9">
        <v>0.0</v>
      </c>
      <c r="T537" s="9" t="str">
        <f t="array" ref="T537">LET(
    _xlpm.thresholds, XLOOKUP('2. Результаты'!$D537, Sections!$A$3:$A$23, Sections!$B$3:$D$23),
    XLOOKUP('2. Результаты'!$S537, _xlpm.thresholds, Sections!$B$2:$D$2, "Ниже базового", -1)
)</f>
        <v>Ниже базового</v>
      </c>
      <c r="U537" s="9">
        <v>5.0</v>
      </c>
      <c r="V537" s="9" t="str">
        <f t="array" ref="V537">LET(
    _xlpm.thresholds, XLOOKUP('2. Результаты'!$D537, Sections!$A$27:$A$47, Sections!$B$27:$D$47),
    XLOOKUP('2. Результаты'!$U537, _xlpm.thresholds, Sections!$B$26:$D$26, "Ниже базового", -1)
)</f>
        <v>Базовый</v>
      </c>
      <c r="W537" s="9">
        <v>7.0</v>
      </c>
      <c r="X537" s="9" t="str">
        <f t="array" ref="X537">LET(
    _xlpm.thresholds, XLOOKUP('2. Результаты'!$D537, Sections!$K$3:$K$23, Sections!$L$3:$N$23),
    XLOOKUP('2. Результаты'!$W537, _xlpm.thresholds, Sections!$L$2:$N$2, "Ниже базового", -1)
)</f>
        <v>Ниже базового</v>
      </c>
    </row>
    <row r="538" ht="15.75" customHeight="1">
      <c r="A538" s="7">
        <v>5.19001969E8</v>
      </c>
      <c r="B538" s="6" t="s">
        <v>749</v>
      </c>
      <c r="C538" s="6" t="s">
        <v>767</v>
      </c>
      <c r="D538" s="9">
        <v>2.0</v>
      </c>
      <c r="E538" s="9">
        <v>197.0</v>
      </c>
      <c r="F538" s="9">
        <v>197.0</v>
      </c>
      <c r="G538" s="9">
        <v>4.0</v>
      </c>
      <c r="H538" s="9" t="s">
        <v>1466</v>
      </c>
      <c r="I538" s="9">
        <v>31.0</v>
      </c>
      <c r="J538" s="9" t="str">
        <f t="array" ref="J538">LET(
    _xlpm.thresholds, XLOOKUP('2. Результаты'!$D538, Sections!$F$27:$F$47, Sections!$G$27:$I$47),
    XLOOKUP('2. Результаты'!$I538, _xlpm.thresholds, Sections!$G$26:$I$26, "Ниже базового", -1)
)</f>
        <v>Высокий</v>
      </c>
      <c r="K538" s="9">
        <v>21.0</v>
      </c>
      <c r="L538" s="9" t="str">
        <f t="array" ref="L538">LET(
    _xlpm.thresholds, XLOOKUP('2. Результаты'!$D538, Sections!$P$27:$P$47, Sections!$Q$27:$S$47),
    XLOOKUP('2. Результаты'!$K538, _xlpm.thresholds, Sections!$Q$26:$S$26, "Ниже базового", -1)
)</f>
        <v>Высокий</v>
      </c>
      <c r="M538" s="9">
        <v>18.0</v>
      </c>
      <c r="N538" s="9" t="str">
        <f t="array" ref="N538">LET(
    _xlpm.thresholds, XLOOKUP('2. Результаты'!$D538, Sections!$K$27:$K$47, Sections!$L$27:$N$47),
    XLOOKUP('2. Результаты'!$M538, _xlpm.thresholds, Sections!$L$26:$N$26, "Ниже базового", -1)
)</f>
        <v>Высокий</v>
      </c>
      <c r="O538" s="9">
        <v>22.0</v>
      </c>
      <c r="P538" s="9" t="str">
        <f t="array" ref="P538">LET(
    _xlpm.thresholds, XLOOKUP('2. Результаты'!$D538, Sections!$P$3:$P$23, Sections!$Q$3:$S$23),
    XLOOKUP('2. Результаты'!$O538, _xlpm.thresholds, Sections!$Q$2:$S$2, "Ниже базового", -1)
)</f>
        <v>Высокий</v>
      </c>
      <c r="Q538" s="9">
        <v>22.0</v>
      </c>
      <c r="R538" s="9" t="str">
        <f t="array" ref="R538">LET(
    _xlpm.thresholds, XLOOKUP('2. Результаты'!$D538, Sections!$F$3:$F$23, Sections!$G$3:$I$23),
    XLOOKUP('2. Результаты'!$Q538, _xlpm.thresholds, Sections!$G$2:$I$2, "Ниже базового", -1)
)</f>
        <v>Высокий</v>
      </c>
      <c r="S538" s="9">
        <v>40.0</v>
      </c>
      <c r="T538" s="9" t="str">
        <f t="array" ref="T538">LET(
    _xlpm.thresholds, XLOOKUP('2. Результаты'!$D538, Sections!$A$3:$A$23, Sections!$B$3:$D$23),
    XLOOKUP('2. Результаты'!$S538, _xlpm.thresholds, Sections!$B$2:$D$2, "Ниже базового", -1)
)</f>
        <v>Высокий</v>
      </c>
      <c r="U538" s="9">
        <v>14.0</v>
      </c>
      <c r="V538" s="9" t="str">
        <f t="array" ref="V538">LET(
    _xlpm.thresholds, XLOOKUP('2. Результаты'!$D538, Sections!$A$27:$A$47, Sections!$B$27:$D$47),
    XLOOKUP('2. Результаты'!$U538, _xlpm.thresholds, Sections!$B$26:$D$26, "Ниже базового", -1)
)</f>
        <v>Высокий</v>
      </c>
      <c r="W538" s="9">
        <v>29.0</v>
      </c>
      <c r="X538" s="9" t="str">
        <f t="array" ref="X538">LET(
    _xlpm.thresholds, XLOOKUP('2. Результаты'!$D538, Sections!$K$3:$K$23, Sections!$L$3:$N$23),
    XLOOKUP('2. Результаты'!$W538, _xlpm.thresholds, Sections!$L$2:$N$2, "Ниже базового", -1)
)</f>
        <v>Высокий</v>
      </c>
    </row>
    <row r="539" ht="15.75" customHeight="1">
      <c r="A539" s="7">
        <v>5.19001976E8</v>
      </c>
      <c r="B539" s="6" t="s">
        <v>749</v>
      </c>
      <c r="C539" s="6" t="s">
        <v>768</v>
      </c>
      <c r="D539" s="9">
        <v>2.0</v>
      </c>
      <c r="E539" s="9">
        <v>38.0</v>
      </c>
      <c r="F539" s="9">
        <v>197.0</v>
      </c>
      <c r="G539" s="9">
        <v>1.0</v>
      </c>
      <c r="H539" s="9" t="s">
        <v>1468</v>
      </c>
      <c r="I539" s="9">
        <v>0.0</v>
      </c>
      <c r="J539" s="9" t="str">
        <f t="array" ref="J539">LET(
    _xlpm.thresholds, XLOOKUP('2. Результаты'!$D539, Sections!$F$27:$F$47, Sections!$G$27:$I$47),
    XLOOKUP('2. Результаты'!$I539, _xlpm.thresholds, Sections!$G$26:$I$26, "Ниже базового", -1)
)</f>
        <v>Ниже базового</v>
      </c>
      <c r="K539" s="9">
        <v>16.0</v>
      </c>
      <c r="L539" s="9" t="str">
        <f t="array" ref="L539">LET(
    _xlpm.thresholds, XLOOKUP('2. Результаты'!$D539, Sections!$P$27:$P$47, Sections!$Q$27:$S$47),
    XLOOKUP('2. Результаты'!$K539, _xlpm.thresholds, Sections!$Q$26:$S$26, "Ниже базового", -1)
)</f>
        <v>Высокий</v>
      </c>
      <c r="M539" s="9">
        <v>12.0</v>
      </c>
      <c r="N539" s="9" t="str">
        <f t="array" ref="N539">LET(
    _xlpm.thresholds, XLOOKUP('2. Результаты'!$D539, Sections!$K$27:$K$47, Sections!$L$27:$N$47),
    XLOOKUP('2. Результаты'!$M539, _xlpm.thresholds, Sections!$L$26:$N$26, "Ниже базового", -1)
)</f>
        <v>Базовый</v>
      </c>
      <c r="O539" s="9">
        <v>0.0</v>
      </c>
      <c r="P539" s="9" t="str">
        <f t="array" ref="P539">LET(
    _xlpm.thresholds, XLOOKUP('2. Результаты'!$D539, Sections!$P$3:$P$23, Sections!$Q$3:$S$23),
    XLOOKUP('2. Результаты'!$O539, _xlpm.thresholds, Sections!$Q$2:$S$2, "Ниже базового", -1)
)</f>
        <v>Ниже базового</v>
      </c>
      <c r="Q539" s="9">
        <v>0.0</v>
      </c>
      <c r="R539" s="9" t="str">
        <f t="array" ref="R539">LET(
    _xlpm.thresholds, XLOOKUP('2. Результаты'!$D539, Sections!$F$3:$F$23, Sections!$G$3:$I$23),
    XLOOKUP('2. Результаты'!$Q539, _xlpm.thresholds, Sections!$G$2:$I$2, "Ниже базового", -1)
)</f>
        <v>Ниже базового</v>
      </c>
      <c r="S539" s="9">
        <v>0.0</v>
      </c>
      <c r="T539" s="9" t="str">
        <f t="array" ref="T539">LET(
    _xlpm.thresholds, XLOOKUP('2. Результаты'!$D539, Sections!$A$3:$A$23, Sections!$B$3:$D$23),
    XLOOKUP('2. Результаты'!$S539, _xlpm.thresholds, Sections!$B$2:$D$2, "Ниже базового", -1)
)</f>
        <v>Ниже базового</v>
      </c>
      <c r="U539" s="9">
        <v>10.0</v>
      </c>
      <c r="V539" s="9" t="str">
        <f t="array" ref="V539">LET(
    _xlpm.thresholds, XLOOKUP('2. Результаты'!$D539, Sections!$A$27:$A$47, Sections!$B$27:$D$47),
    XLOOKUP('2. Результаты'!$U539, _xlpm.thresholds, Sections!$B$26:$D$26, "Ниже базового", -1)
)</f>
        <v>Средний</v>
      </c>
      <c r="W539" s="9">
        <v>0.0</v>
      </c>
      <c r="X539" s="9" t="str">
        <f t="array" ref="X539">LET(
    _xlpm.thresholds, XLOOKUP('2. Результаты'!$D539, Sections!$K$3:$K$23, Sections!$L$3:$N$23),
    XLOOKUP('2. Результаты'!$W539, _xlpm.thresholds, Sections!$L$2:$N$2, "Ниже базового", -1)
)</f>
        <v>Ниже базового</v>
      </c>
    </row>
    <row r="540" ht="15.75" customHeight="1">
      <c r="A540" s="7">
        <v>5.1900199E8</v>
      </c>
      <c r="B540" s="6" t="s">
        <v>749</v>
      </c>
      <c r="C540" s="6" t="s">
        <v>769</v>
      </c>
      <c r="D540" s="9">
        <v>1.0</v>
      </c>
      <c r="E540" s="9">
        <v>81.0</v>
      </c>
      <c r="F540" s="9">
        <v>213.0</v>
      </c>
      <c r="G540" s="9">
        <v>1.0</v>
      </c>
      <c r="H540" s="9" t="s">
        <v>1468</v>
      </c>
      <c r="I540" s="9">
        <v>22.0</v>
      </c>
      <c r="J540" s="9" t="str">
        <f t="array" ref="J540">LET(
    _xlpm.thresholds, XLOOKUP('2. Результаты'!$D540, Sections!$F$27:$F$47, Sections!$G$27:$I$47),
    XLOOKUP('2. Результаты'!$I540, _xlpm.thresholds, Sections!$G$26:$I$26, "Ниже базового", -1)
)</f>
        <v>Средний</v>
      </c>
      <c r="K540" s="9">
        <v>14.0</v>
      </c>
      <c r="L540" s="9" t="str">
        <f t="array" ref="L540">LET(
    _xlpm.thresholds, XLOOKUP('2. Результаты'!$D540, Sections!$P$27:$P$47, Sections!$Q$27:$S$47),
    XLOOKUP('2. Результаты'!$K540, _xlpm.thresholds, Sections!$Q$26:$S$26, "Ниже базового", -1)
)</f>
        <v>Средний</v>
      </c>
      <c r="M540" s="9">
        <v>11.0</v>
      </c>
      <c r="N540" s="9" t="str">
        <f t="array" ref="N540">LET(
    _xlpm.thresholds, XLOOKUP('2. Результаты'!$D540, Sections!$K$27:$K$47, Sections!$L$27:$N$47),
    XLOOKUP('2. Результаты'!$M540, _xlpm.thresholds, Sections!$L$26:$N$26, "Ниже базового", -1)
)</f>
        <v>Базовый</v>
      </c>
      <c r="O540" s="9">
        <v>16.0</v>
      </c>
      <c r="P540" s="9" t="str">
        <f t="array" ref="P540">LET(
    _xlpm.thresholds, XLOOKUP('2. Результаты'!$D540, Sections!$P$3:$P$23, Sections!$Q$3:$S$23),
    XLOOKUP('2. Результаты'!$O540, _xlpm.thresholds, Sections!$Q$2:$S$2, "Ниже базового", -1)
)</f>
        <v>Средний</v>
      </c>
      <c r="Q540" s="9">
        <v>11.0</v>
      </c>
      <c r="R540" s="9" t="str">
        <f t="array" ref="R540">LET(
    _xlpm.thresholds, XLOOKUP('2. Результаты'!$D540, Sections!$F$3:$F$23, Sections!$G$3:$I$23),
    XLOOKUP('2. Результаты'!$Q540, _xlpm.thresholds, Sections!$G$2:$I$2, "Ниже базового", -1)
)</f>
        <v>Базовый</v>
      </c>
      <c r="S540" s="9">
        <v>0.0</v>
      </c>
      <c r="T540" s="9" t="str">
        <f t="array" ref="T540">LET(
    _xlpm.thresholds, XLOOKUP('2. Результаты'!$D540, Sections!$A$3:$A$23, Sections!$B$3:$D$23),
    XLOOKUP('2. Результаты'!$S540, _xlpm.thresholds, Sections!$B$2:$D$2, "Ниже базового", -1)
)</f>
        <v>Ниже базового</v>
      </c>
      <c r="U540" s="9">
        <v>7.0</v>
      </c>
      <c r="V540" s="9" t="str">
        <f t="array" ref="V540">LET(
    _xlpm.thresholds, XLOOKUP('2. Результаты'!$D540, Sections!$A$27:$A$47, Sections!$B$27:$D$47),
    XLOOKUP('2. Результаты'!$U540, _xlpm.thresholds, Sections!$B$26:$D$26, "Ниже базового", -1)
)</f>
        <v>Базовый</v>
      </c>
      <c r="W540" s="9">
        <v>0.0</v>
      </c>
      <c r="X540" s="9" t="str">
        <f t="array" ref="X540">LET(
    _xlpm.thresholds, XLOOKUP('2. Результаты'!$D540, Sections!$K$3:$K$23, Sections!$L$3:$N$23),
    XLOOKUP('2. Результаты'!$W540, _xlpm.thresholds, Sections!$L$2:$N$2, "Ниже базового", -1)
)</f>
        <v>Ниже базового</v>
      </c>
    </row>
    <row r="541" ht="15.75" customHeight="1">
      <c r="A541" s="7">
        <v>5.19002017E8</v>
      </c>
      <c r="B541" s="6" t="s">
        <v>749</v>
      </c>
      <c r="C541" s="6" t="s">
        <v>770</v>
      </c>
      <c r="D541" s="9">
        <v>2.0</v>
      </c>
      <c r="E541" s="9">
        <v>95.0</v>
      </c>
      <c r="F541" s="9">
        <v>197.0</v>
      </c>
      <c r="G541" s="9">
        <v>1.0</v>
      </c>
      <c r="H541" s="9" t="s">
        <v>1468</v>
      </c>
      <c r="I541" s="9">
        <v>14.0</v>
      </c>
      <c r="J541" s="9" t="str">
        <f t="array" ref="J541">LET(
    _xlpm.thresholds, XLOOKUP('2. Результаты'!$D541, Sections!$F$27:$F$47, Sections!$G$27:$I$47),
    XLOOKUP('2. Результаты'!$I541, _xlpm.thresholds, Sections!$G$26:$I$26, "Ниже базового", -1)
)</f>
        <v>Базовый</v>
      </c>
      <c r="K541" s="9">
        <v>15.0</v>
      </c>
      <c r="L541" s="9" t="str">
        <f t="array" ref="L541">LET(
    _xlpm.thresholds, XLOOKUP('2. Результаты'!$D541, Sections!$P$27:$P$47, Sections!$Q$27:$S$47),
    XLOOKUP('2. Результаты'!$K541, _xlpm.thresholds, Sections!$Q$26:$S$26, "Ниже базового", -1)
)</f>
        <v>Средний</v>
      </c>
      <c r="M541" s="9">
        <v>0.0</v>
      </c>
      <c r="N541" s="9" t="str">
        <f t="array" ref="N541">LET(
    _xlpm.thresholds, XLOOKUP('2. Результаты'!$D541, Sections!$K$27:$K$47, Sections!$L$27:$N$47),
    XLOOKUP('2. Результаты'!$M541, _xlpm.thresholds, Sections!$L$26:$N$26, "Ниже базового", -1)
)</f>
        <v>Ниже базового</v>
      </c>
      <c r="O541" s="9">
        <v>16.0</v>
      </c>
      <c r="P541" s="9" t="str">
        <f t="array" ref="P541">LET(
    _xlpm.thresholds, XLOOKUP('2. Результаты'!$D541, Sections!$P$3:$P$23, Sections!$Q$3:$S$23),
    XLOOKUP('2. Результаты'!$O541, _xlpm.thresholds, Sections!$Q$2:$S$2, "Ниже базового", -1)
)</f>
        <v>Средний</v>
      </c>
      <c r="Q541" s="9">
        <v>13.0</v>
      </c>
      <c r="R541" s="9" t="str">
        <f t="array" ref="R541">LET(
    _xlpm.thresholds, XLOOKUP('2. Результаты'!$D541, Sections!$F$3:$F$23, Sections!$G$3:$I$23),
    XLOOKUP('2. Результаты'!$Q541, _xlpm.thresholds, Sections!$G$2:$I$2, "Ниже базового", -1)
)</f>
        <v>Средний</v>
      </c>
      <c r="S541" s="9">
        <v>22.0</v>
      </c>
      <c r="T541" s="9" t="str">
        <f t="array" ref="T541">LET(
    _xlpm.thresholds, XLOOKUP('2. Результаты'!$D541, Sections!$A$3:$A$23, Sections!$B$3:$D$23),
    XLOOKUP('2. Результаты'!$S541, _xlpm.thresholds, Sections!$B$2:$D$2, "Ниже базового", -1)
)</f>
        <v>Базовый</v>
      </c>
      <c r="U541" s="9">
        <v>0.0</v>
      </c>
      <c r="V541" s="9" t="str">
        <f t="array" ref="V541">LET(
    _xlpm.thresholds, XLOOKUP('2. Результаты'!$D541, Sections!$A$27:$A$47, Sections!$B$27:$D$47),
    XLOOKUP('2. Результаты'!$U541, _xlpm.thresholds, Sections!$B$26:$D$26, "Ниже базового", -1)
)</f>
        <v>Ниже базового</v>
      </c>
      <c r="W541" s="9">
        <v>15.0</v>
      </c>
      <c r="X541" s="9" t="str">
        <f t="array" ref="X541">LET(
    _xlpm.thresholds, XLOOKUP('2. Результаты'!$D541, Sections!$K$3:$K$23, Sections!$L$3:$N$23),
    XLOOKUP('2. Результаты'!$W541, _xlpm.thresholds, Sections!$L$2:$N$2, "Ниже базового", -1)
)</f>
        <v>Базовый</v>
      </c>
    </row>
    <row r="542" ht="15.75" customHeight="1">
      <c r="A542" s="7">
        <v>5.19001912E8</v>
      </c>
      <c r="B542" s="6" t="s">
        <v>749</v>
      </c>
      <c r="C542" s="6" t="s">
        <v>771</v>
      </c>
      <c r="D542" s="9">
        <v>1.0</v>
      </c>
      <c r="E542" s="9">
        <v>6.0</v>
      </c>
      <c r="F542" s="9">
        <v>213.0</v>
      </c>
      <c r="G542" s="9">
        <v>1.0</v>
      </c>
      <c r="H542" s="9" t="s">
        <v>1468</v>
      </c>
      <c r="I542" s="9">
        <v>0.0</v>
      </c>
      <c r="J542" s="9" t="str">
        <f t="array" ref="J542">LET(
    _xlpm.thresholds, XLOOKUP('2. Результаты'!$D542, Sections!$F$27:$F$47, Sections!$G$27:$I$47),
    XLOOKUP('2. Результаты'!$I542, _xlpm.thresholds, Sections!$G$26:$I$26, "Ниже базового", -1)
)</f>
        <v>Ниже базового</v>
      </c>
      <c r="K542" s="9">
        <v>0.0</v>
      </c>
      <c r="L542" s="9" t="str">
        <f t="array" ref="L542">LET(
    _xlpm.thresholds, XLOOKUP('2. Результаты'!$D542, Sections!$P$27:$P$47, Sections!$Q$27:$S$47),
    XLOOKUP('2. Результаты'!$K542, _xlpm.thresholds, Sections!$Q$26:$S$26, "Ниже базового", -1)
)</f>
        <v>Ниже базового</v>
      </c>
      <c r="M542" s="9">
        <v>0.0</v>
      </c>
      <c r="N542" s="9" t="str">
        <f t="array" ref="N542">LET(
    _xlpm.thresholds, XLOOKUP('2. Результаты'!$D542, Sections!$K$27:$K$47, Sections!$L$27:$N$47),
    XLOOKUP('2. Результаты'!$M542, _xlpm.thresholds, Sections!$L$26:$N$26, "Ниже базового", -1)
)</f>
        <v>Ниже базового</v>
      </c>
      <c r="O542" s="9">
        <v>0.0</v>
      </c>
      <c r="P542" s="9" t="str">
        <f t="array" ref="P542">LET(
    _xlpm.thresholds, XLOOKUP('2. Результаты'!$D542, Sections!$P$3:$P$23, Sections!$Q$3:$S$23),
    XLOOKUP('2. Результаты'!$O542, _xlpm.thresholds, Sections!$Q$2:$S$2, "Ниже базового", -1)
)</f>
        <v>Ниже базового</v>
      </c>
      <c r="Q542" s="9">
        <v>0.0</v>
      </c>
      <c r="R542" s="9" t="str">
        <f t="array" ref="R542">LET(
    _xlpm.thresholds, XLOOKUP('2. Результаты'!$D542, Sections!$F$3:$F$23, Sections!$G$3:$I$23),
    XLOOKUP('2. Результаты'!$Q542, _xlpm.thresholds, Sections!$G$2:$I$2, "Ниже базового", -1)
)</f>
        <v>Ниже базового</v>
      </c>
      <c r="S542" s="9">
        <v>0.0</v>
      </c>
      <c r="T542" s="9" t="str">
        <f t="array" ref="T542">LET(
    _xlpm.thresholds, XLOOKUP('2. Результаты'!$D542, Sections!$A$3:$A$23, Sections!$B$3:$D$23),
    XLOOKUP('2. Результаты'!$S542, _xlpm.thresholds, Sections!$B$2:$D$2, "Ниже базового", -1)
)</f>
        <v>Ниже базового</v>
      </c>
      <c r="U542" s="9">
        <v>6.0</v>
      </c>
      <c r="V542" s="9" t="str">
        <f t="array" ref="V542">LET(
    _xlpm.thresholds, XLOOKUP('2. Результаты'!$D542, Sections!$A$27:$A$47, Sections!$B$27:$D$47),
    XLOOKUP('2. Результаты'!$U542, _xlpm.thresholds, Sections!$B$26:$D$26, "Ниже базового", -1)
)</f>
        <v>Базовый</v>
      </c>
      <c r="W542" s="9">
        <v>0.0</v>
      </c>
      <c r="X542" s="9" t="str">
        <f t="array" ref="X542">LET(
    _xlpm.thresholds, XLOOKUP('2. Результаты'!$D542, Sections!$K$3:$K$23, Sections!$L$3:$N$23),
    XLOOKUP('2. Результаты'!$W542, _xlpm.thresholds, Sections!$L$2:$N$2, "Ниже базового", -1)
)</f>
        <v>Ниже базового</v>
      </c>
    </row>
    <row r="543" ht="15.75" customHeight="1">
      <c r="A543" s="7">
        <v>5.19002056E8</v>
      </c>
      <c r="B543" s="6" t="s">
        <v>749</v>
      </c>
      <c r="C543" s="6" t="s">
        <v>772</v>
      </c>
      <c r="D543" s="9">
        <v>6.0</v>
      </c>
      <c r="E543" s="9">
        <v>142.0</v>
      </c>
      <c r="F543" s="9">
        <v>192.0</v>
      </c>
      <c r="G543" s="9">
        <v>3.0</v>
      </c>
      <c r="H543" s="9" t="s">
        <v>1465</v>
      </c>
      <c r="I543" s="9">
        <v>21.0</v>
      </c>
      <c r="J543" s="9" t="str">
        <f t="array" ref="J543">LET(
    _xlpm.thresholds, XLOOKUP('2. Результаты'!$D543, Sections!$F$27:$F$47, Sections!$G$27:$I$47),
    XLOOKUP('2. Результаты'!$I543, _xlpm.thresholds, Sections!$G$26:$I$26, "Ниже базового", -1)
)</f>
        <v>Средний</v>
      </c>
      <c r="K543" s="9">
        <v>18.0</v>
      </c>
      <c r="L543" s="9" t="str">
        <f t="array" ref="L543">LET(
    _xlpm.thresholds, XLOOKUP('2. Результаты'!$D543, Sections!$P$27:$P$47, Sections!$Q$27:$S$47),
    XLOOKUP('2. Результаты'!$K543, _xlpm.thresholds, Sections!$Q$26:$S$26, "Ниже базового", -1)
)</f>
        <v>Высокий</v>
      </c>
      <c r="M543" s="9">
        <v>14.0</v>
      </c>
      <c r="N543" s="9" t="str">
        <f t="array" ref="N543">LET(
    _xlpm.thresholds, XLOOKUP('2. Результаты'!$D543, Sections!$K$27:$K$47, Sections!$L$27:$N$47),
    XLOOKUP('2. Результаты'!$M543, _xlpm.thresholds, Sections!$L$26:$N$26, "Ниже базового", -1)
)</f>
        <v>Средний</v>
      </c>
      <c r="O543" s="9">
        <v>17.0</v>
      </c>
      <c r="P543" s="9" t="str">
        <f t="array" ref="P543">LET(
    _xlpm.thresholds, XLOOKUP('2. Результаты'!$D543, Sections!$P$3:$P$23, Sections!$Q$3:$S$23),
    XLOOKUP('2. Результаты'!$O543, _xlpm.thresholds, Sections!$Q$2:$S$2, "Ниже базового", -1)
)</f>
        <v>Средний</v>
      </c>
      <c r="Q543" s="9">
        <v>17.0</v>
      </c>
      <c r="R543" s="9" t="str">
        <f t="array" ref="R543">LET(
    _xlpm.thresholds, XLOOKUP('2. Результаты'!$D543, Sections!$F$3:$F$23, Sections!$G$3:$I$23),
    XLOOKUP('2. Результаты'!$Q543, _xlpm.thresholds, Sections!$G$2:$I$2, "Ниже базового", -1)
)</f>
        <v>Средний</v>
      </c>
      <c r="S543" s="9">
        <v>23.0</v>
      </c>
      <c r="T543" s="9" t="str">
        <f t="array" ref="T543">LET(
    _xlpm.thresholds, XLOOKUP('2. Результаты'!$D543, Sections!$A$3:$A$23, Sections!$B$3:$D$23),
    XLOOKUP('2. Результаты'!$S543, _xlpm.thresholds, Sections!$B$2:$D$2, "Ниже базового", -1)
)</f>
        <v>Средний</v>
      </c>
      <c r="U543" s="9">
        <v>12.0</v>
      </c>
      <c r="V543" s="9" t="str">
        <f t="array" ref="V543">LET(
    _xlpm.thresholds, XLOOKUP('2. Результаты'!$D543, Sections!$A$27:$A$47, Sections!$B$27:$D$47),
    XLOOKUP('2. Результаты'!$U543, _xlpm.thresholds, Sections!$B$26:$D$26, "Ниже базового", -1)
)</f>
        <v>Высокий</v>
      </c>
      <c r="W543" s="9">
        <v>20.0</v>
      </c>
      <c r="X543" s="9" t="str">
        <f t="array" ref="X543">LET(
    _xlpm.thresholds, XLOOKUP('2. Результаты'!$D543, Sections!$K$3:$K$23, Sections!$L$3:$N$23),
    XLOOKUP('2. Результаты'!$W543, _xlpm.thresholds, Sections!$L$2:$N$2, "Ниже базового", -1)
)</f>
        <v>Средний</v>
      </c>
    </row>
    <row r="544" ht="15.75" customHeight="1">
      <c r="A544" s="7">
        <v>5.20001949E8</v>
      </c>
      <c r="B544" s="6" t="s">
        <v>773</v>
      </c>
      <c r="C544" s="6" t="s">
        <v>774</v>
      </c>
      <c r="D544" s="9">
        <v>6.0</v>
      </c>
      <c r="E544" s="9">
        <v>89.0</v>
      </c>
      <c r="F544" s="9">
        <v>192.0</v>
      </c>
      <c r="G544" s="9">
        <v>2.0</v>
      </c>
      <c r="H544" s="9" t="s">
        <v>1467</v>
      </c>
      <c r="I544" s="9">
        <v>14.0</v>
      </c>
      <c r="J544" s="9" t="str">
        <f t="array" ref="J544">LET(
    _xlpm.thresholds, XLOOKUP('2. Результаты'!$D544, Sections!$F$27:$F$47, Sections!$G$27:$I$47),
    XLOOKUP('2. Результаты'!$I544, _xlpm.thresholds, Sections!$G$26:$I$26, "Ниже базового", -1)
)</f>
        <v>Базовый</v>
      </c>
      <c r="K544" s="9">
        <v>13.0</v>
      </c>
      <c r="L544" s="9" t="str">
        <f t="array" ref="L544">LET(
    _xlpm.thresholds, XLOOKUP('2. Результаты'!$D544, Sections!$P$27:$P$47, Sections!$Q$27:$S$47),
    XLOOKUP('2. Результаты'!$K544, _xlpm.thresholds, Sections!$Q$26:$S$26, "Ниже базового", -1)
)</f>
        <v>Средний</v>
      </c>
      <c r="M544" s="9">
        <v>8.0</v>
      </c>
      <c r="N544" s="9" t="str">
        <f t="array" ref="N544">LET(
    _xlpm.thresholds, XLOOKUP('2. Результаты'!$D544, Sections!$K$27:$K$47, Sections!$L$27:$N$47),
    XLOOKUP('2. Результаты'!$M544, _xlpm.thresholds, Sections!$L$26:$N$26, "Ниже базового", -1)
)</f>
        <v>Базовый</v>
      </c>
      <c r="O544" s="9">
        <v>12.0</v>
      </c>
      <c r="P544" s="9" t="str">
        <f t="array" ref="P544">LET(
    _xlpm.thresholds, XLOOKUP('2. Результаты'!$D544, Sections!$P$3:$P$23, Sections!$Q$3:$S$23),
    XLOOKUP('2. Результаты'!$O544, _xlpm.thresholds, Sections!$Q$2:$S$2, "Ниже базового", -1)
)</f>
        <v>Базовый</v>
      </c>
      <c r="Q544" s="9">
        <v>12.0</v>
      </c>
      <c r="R544" s="9" t="str">
        <f t="array" ref="R544">LET(
    _xlpm.thresholds, XLOOKUP('2. Результаты'!$D544, Sections!$F$3:$F$23, Sections!$G$3:$I$23),
    XLOOKUP('2. Результаты'!$Q544, _xlpm.thresholds, Sections!$G$2:$I$2, "Ниже базового", -1)
)</f>
        <v>Базовый</v>
      </c>
      <c r="S544" s="9">
        <v>13.0</v>
      </c>
      <c r="T544" s="9" t="str">
        <f t="array" ref="T544">LET(
    _xlpm.thresholds, XLOOKUP('2. Результаты'!$D544, Sections!$A$3:$A$23, Sections!$B$3:$D$23),
    XLOOKUP('2. Результаты'!$S544, _xlpm.thresholds, Sections!$B$2:$D$2, "Ниже базового", -1)
)</f>
        <v>Базовый</v>
      </c>
      <c r="U544" s="9">
        <v>7.0</v>
      </c>
      <c r="V544" s="9" t="str">
        <f t="array" ref="V544">LET(
    _xlpm.thresholds, XLOOKUP('2. Результаты'!$D544, Sections!$A$27:$A$47, Sections!$B$27:$D$47),
    XLOOKUP('2. Результаты'!$U544, _xlpm.thresholds, Sections!$B$26:$D$26, "Ниже базового", -1)
)</f>
        <v>Базовый</v>
      </c>
      <c r="W544" s="9">
        <v>10.0</v>
      </c>
      <c r="X544" s="9" t="str">
        <f t="array" ref="X544">LET(
    _xlpm.thresholds, XLOOKUP('2. Результаты'!$D544, Sections!$K$3:$K$23, Sections!$L$3:$N$23),
    XLOOKUP('2. Результаты'!$W544, _xlpm.thresholds, Sections!$L$2:$N$2, "Ниже базового", -1)
)</f>
        <v>Базовый</v>
      </c>
    </row>
    <row r="545" ht="15.75" customHeight="1">
      <c r="A545" s="7">
        <v>5.20002068E8</v>
      </c>
      <c r="B545" s="6" t="s">
        <v>773</v>
      </c>
      <c r="C545" s="6" t="s">
        <v>775</v>
      </c>
      <c r="D545" s="9">
        <v>11.0</v>
      </c>
      <c r="E545" s="9">
        <v>169.0</v>
      </c>
      <c r="F545" s="9">
        <v>210.0</v>
      </c>
      <c r="G545" s="9">
        <v>3.0</v>
      </c>
      <c r="H545" s="9" t="s">
        <v>1465</v>
      </c>
      <c r="I545" s="9">
        <v>26.0</v>
      </c>
      <c r="J545" s="9" t="str">
        <f t="array" ref="J545">LET(
    _xlpm.thresholds, XLOOKUP('2. Результаты'!$D545, Sections!$F$27:$F$47, Sections!$G$27:$I$47),
    XLOOKUP('2. Результаты'!$I545, _xlpm.thresholds, Sections!$G$26:$I$26, "Ниже базового", -1)
)</f>
        <v>Средний</v>
      </c>
      <c r="K545" s="9">
        <v>19.0</v>
      </c>
      <c r="L545" s="9" t="str">
        <f t="array" ref="L545">LET(
    _xlpm.thresholds, XLOOKUP('2. Результаты'!$D545, Sections!$P$27:$P$47, Sections!$Q$27:$S$47),
    XLOOKUP('2. Результаты'!$K545, _xlpm.thresholds, Sections!$Q$26:$S$26, "Ниже базового", -1)
)</f>
        <v>Высокий</v>
      </c>
      <c r="M545" s="9">
        <v>15.0</v>
      </c>
      <c r="N545" s="9" t="str">
        <f t="array" ref="N545">LET(
    _xlpm.thresholds, XLOOKUP('2. Результаты'!$D545, Sections!$K$27:$K$47, Sections!$L$27:$N$47),
    XLOOKUP('2. Результаты'!$M545, _xlpm.thresholds, Sections!$L$26:$N$26, "Ниже базового", -1)
)</f>
        <v>Средний</v>
      </c>
      <c r="O545" s="9">
        <v>19.0</v>
      </c>
      <c r="P545" s="9" t="str">
        <f t="array" ref="P545">LET(
    _xlpm.thresholds, XLOOKUP('2. Результаты'!$D545, Sections!$P$3:$P$23, Sections!$Q$3:$S$23),
    XLOOKUP('2. Результаты'!$O545, _xlpm.thresholds, Sections!$Q$2:$S$2, "Ниже базового", -1)
)</f>
        <v>Высокий</v>
      </c>
      <c r="Q545" s="9">
        <v>15.0</v>
      </c>
      <c r="R545" s="9" t="str">
        <f t="array" ref="R545">LET(
    _xlpm.thresholds, XLOOKUP('2. Результаты'!$D545, Sections!$F$3:$F$23, Sections!$G$3:$I$23),
    XLOOKUP('2. Результаты'!$Q545, _xlpm.thresholds, Sections!$G$2:$I$2, "Ниже базового", -1)
)</f>
        <v>Средний</v>
      </c>
      <c r="S545" s="9">
        <v>41.0</v>
      </c>
      <c r="T545" s="9" t="str">
        <f t="array" ref="T545">LET(
    _xlpm.thresholds, XLOOKUP('2. Результаты'!$D545, Sections!$A$3:$A$23, Sections!$B$3:$D$23),
    XLOOKUP('2. Результаты'!$S545, _xlpm.thresholds, Sections!$B$2:$D$2, "Ниже базового", -1)
)</f>
        <v>Высокий</v>
      </c>
      <c r="U545" s="9">
        <v>11.0</v>
      </c>
      <c r="V545" s="9" t="str">
        <f t="array" ref="V545">LET(
    _xlpm.thresholds, XLOOKUP('2. Результаты'!$D545, Sections!$A$27:$A$47, Sections!$B$27:$D$47),
    XLOOKUP('2. Результаты'!$U545, _xlpm.thresholds, Sections!$B$26:$D$26, "Ниже базового", -1)
)</f>
        <v>Средний</v>
      </c>
      <c r="W545" s="9">
        <v>23.0</v>
      </c>
      <c r="X545" s="9" t="str">
        <f t="array" ref="X545">LET(
    _xlpm.thresholds, XLOOKUP('2. Результаты'!$D545, Sections!$K$3:$K$23, Sections!$L$3:$N$23),
    XLOOKUP('2. Результаты'!$W545, _xlpm.thresholds, Sections!$L$2:$N$2, "Ниже базового", -1)
)</f>
        <v>Средний</v>
      </c>
    </row>
    <row r="546" ht="15.75" customHeight="1">
      <c r="A546" s="7">
        <v>5.20002075E8</v>
      </c>
      <c r="B546" s="6" t="s">
        <v>773</v>
      </c>
      <c r="C546" s="6" t="s">
        <v>776</v>
      </c>
      <c r="D546" s="9">
        <v>6.0</v>
      </c>
      <c r="E546" s="9">
        <v>113.0</v>
      </c>
      <c r="F546" s="9">
        <v>192.0</v>
      </c>
      <c r="G546" s="9">
        <v>2.0</v>
      </c>
      <c r="H546" s="9" t="s">
        <v>1467</v>
      </c>
      <c r="I546" s="9">
        <v>18.0</v>
      </c>
      <c r="J546" s="9" t="str">
        <f t="array" ref="J546">LET(
    _xlpm.thresholds, XLOOKUP('2. Результаты'!$D546, Sections!$F$27:$F$47, Sections!$G$27:$I$47),
    XLOOKUP('2. Результаты'!$I546, _xlpm.thresholds, Sections!$G$26:$I$26, "Ниже базового", -1)
)</f>
        <v>Средний</v>
      </c>
      <c r="K546" s="9">
        <v>14.0</v>
      </c>
      <c r="L546" s="9" t="str">
        <f t="array" ref="L546">LET(
    _xlpm.thresholds, XLOOKUP('2. Результаты'!$D546, Sections!$P$27:$P$47, Sections!$Q$27:$S$47),
    XLOOKUP('2. Результаты'!$K546, _xlpm.thresholds, Sections!$Q$26:$S$26, "Ниже базового", -1)
)</f>
        <v>Средний</v>
      </c>
      <c r="M546" s="9">
        <v>8.0</v>
      </c>
      <c r="N546" s="9" t="str">
        <f t="array" ref="N546">LET(
    _xlpm.thresholds, XLOOKUP('2. Результаты'!$D546, Sections!$K$27:$K$47, Sections!$L$27:$N$47),
    XLOOKUP('2. Результаты'!$M546, _xlpm.thresholds, Sections!$L$26:$N$26, "Ниже базового", -1)
)</f>
        <v>Базовый</v>
      </c>
      <c r="O546" s="9">
        <v>15.0</v>
      </c>
      <c r="P546" s="9" t="str">
        <f t="array" ref="P546">LET(
    _xlpm.thresholds, XLOOKUP('2. Результаты'!$D546, Sections!$P$3:$P$23, Sections!$Q$3:$S$23),
    XLOOKUP('2. Результаты'!$O546, _xlpm.thresholds, Sections!$Q$2:$S$2, "Ниже базового", -1)
)</f>
        <v>Базовый</v>
      </c>
      <c r="Q546" s="9">
        <v>13.0</v>
      </c>
      <c r="R546" s="9" t="str">
        <f t="array" ref="R546">LET(
    _xlpm.thresholds, XLOOKUP('2. Результаты'!$D546, Sections!$F$3:$F$23, Sections!$G$3:$I$23),
    XLOOKUP('2. Результаты'!$Q546, _xlpm.thresholds, Sections!$G$2:$I$2, "Ниже базового", -1)
)</f>
        <v>Средний</v>
      </c>
      <c r="S546" s="9">
        <v>20.0</v>
      </c>
      <c r="T546" s="9" t="str">
        <f t="array" ref="T546">LET(
    _xlpm.thresholds, XLOOKUP('2. Результаты'!$D546, Sections!$A$3:$A$23, Sections!$B$3:$D$23),
    XLOOKUP('2. Результаты'!$S546, _xlpm.thresholds, Sections!$B$2:$D$2, "Ниже базового", -1)
)</f>
        <v>Базовый</v>
      </c>
      <c r="U546" s="9">
        <v>10.0</v>
      </c>
      <c r="V546" s="9" t="str">
        <f t="array" ref="V546">LET(
    _xlpm.thresholds, XLOOKUP('2. Результаты'!$D546, Sections!$A$27:$A$47, Sections!$B$27:$D$47),
    XLOOKUP('2. Результаты'!$U546, _xlpm.thresholds, Sections!$B$26:$D$26, "Ниже базового", -1)
)</f>
        <v>Средний</v>
      </c>
      <c r="W546" s="9">
        <v>15.0</v>
      </c>
      <c r="X546" s="9" t="str">
        <f t="array" ref="X546">LET(
    _xlpm.thresholds, XLOOKUP('2. Результаты'!$D546, Sections!$K$3:$K$23, Sections!$L$3:$N$23),
    XLOOKUP('2. Результаты'!$W546, _xlpm.thresholds, Sections!$L$2:$N$2, "Ниже базового", -1)
)</f>
        <v>Базовый</v>
      </c>
    </row>
    <row r="547" ht="15.75" customHeight="1">
      <c r="A547" s="7">
        <v>5.20002501E8</v>
      </c>
      <c r="B547" s="6" t="s">
        <v>773</v>
      </c>
      <c r="C547" s="6" t="s">
        <v>777</v>
      </c>
      <c r="D547" s="9">
        <v>1.0</v>
      </c>
      <c r="E547" s="9">
        <v>185.0</v>
      </c>
      <c r="F547" s="9">
        <v>213.0</v>
      </c>
      <c r="G547" s="9">
        <v>4.0</v>
      </c>
      <c r="H547" s="9" t="s">
        <v>1466</v>
      </c>
      <c r="I547" s="9">
        <v>26.0</v>
      </c>
      <c r="J547" s="9" t="str">
        <f t="array" ref="J547">LET(
    _xlpm.thresholds, XLOOKUP('2. Результаты'!$D547, Sections!$F$27:$F$47, Sections!$G$27:$I$47),
    XLOOKUP('2. Результаты'!$I547, _xlpm.thresholds, Sections!$G$26:$I$26, "Ниже базового", -1)
)</f>
        <v>Средний</v>
      </c>
      <c r="K547" s="9">
        <v>21.0</v>
      </c>
      <c r="L547" s="9" t="str">
        <f t="array" ref="L547">LET(
    _xlpm.thresholds, XLOOKUP('2. Результаты'!$D547, Sections!$P$27:$P$47, Sections!$Q$27:$S$47),
    XLOOKUP('2. Результаты'!$K547, _xlpm.thresholds, Sections!$Q$26:$S$26, "Ниже базового", -1)
)</f>
        <v>Высокий</v>
      </c>
      <c r="M547" s="9">
        <v>17.0</v>
      </c>
      <c r="N547" s="9" t="str">
        <f t="array" ref="N547">LET(
    _xlpm.thresholds, XLOOKUP('2. Результаты'!$D547, Sections!$K$27:$K$47, Sections!$L$27:$N$47),
    XLOOKUP('2. Результаты'!$M547, _xlpm.thresholds, Sections!$L$26:$N$26, "Ниже базового", -1)
)</f>
        <v>Высокий</v>
      </c>
      <c r="O547" s="9">
        <v>21.0</v>
      </c>
      <c r="P547" s="9" t="str">
        <f t="array" ref="P547">LET(
    _xlpm.thresholds, XLOOKUP('2. Результаты'!$D547, Sections!$P$3:$P$23, Sections!$Q$3:$S$23),
    XLOOKUP('2. Результаты'!$O547, _xlpm.thresholds, Sections!$Q$2:$S$2, "Ниже базового", -1)
)</f>
        <v>Высокий</v>
      </c>
      <c r="Q547" s="9">
        <v>19.0</v>
      </c>
      <c r="R547" s="9" t="str">
        <f t="array" ref="R547">LET(
    _xlpm.thresholds, XLOOKUP('2. Результаты'!$D547, Sections!$F$3:$F$23, Sections!$G$3:$I$23),
    XLOOKUP('2. Результаты'!$Q547, _xlpm.thresholds, Sections!$G$2:$I$2, "Ниже базового", -1)
)</f>
        <v>Средний</v>
      </c>
      <c r="S547" s="9">
        <v>41.0</v>
      </c>
      <c r="T547" s="9" t="str">
        <f t="array" ref="T547">LET(
    _xlpm.thresholds, XLOOKUP('2. Результаты'!$D547, Sections!$A$3:$A$23, Sections!$B$3:$D$23),
    XLOOKUP('2. Результаты'!$S547, _xlpm.thresholds, Sections!$B$2:$D$2, "Ниже базового", -1)
)</f>
        <v>Высокий</v>
      </c>
      <c r="U547" s="9">
        <v>14.0</v>
      </c>
      <c r="V547" s="9" t="str">
        <f t="array" ref="V547">LET(
    _xlpm.thresholds, XLOOKUP('2. Результаты'!$D547, Sections!$A$27:$A$47, Sections!$B$27:$D$47),
    XLOOKUP('2. Результаты'!$U547, _xlpm.thresholds, Sections!$B$26:$D$26, "Ниже базового", -1)
)</f>
        <v>Высокий</v>
      </c>
      <c r="W547" s="9">
        <v>26.0</v>
      </c>
      <c r="X547" s="9" t="str">
        <f t="array" ref="X547">LET(
    _xlpm.thresholds, XLOOKUP('2. Результаты'!$D547, Sections!$K$3:$K$23, Sections!$L$3:$N$23),
    XLOOKUP('2. Результаты'!$W547, _xlpm.thresholds, Sections!$L$2:$N$2, "Ниже базового", -1)
)</f>
        <v>Высокий</v>
      </c>
    </row>
    <row r="548" ht="15.75" customHeight="1">
      <c r="A548" s="7">
        <v>5.20001963E8</v>
      </c>
      <c r="B548" s="6" t="s">
        <v>773</v>
      </c>
      <c r="C548" s="6" t="s">
        <v>778</v>
      </c>
      <c r="D548" s="9">
        <v>2.0</v>
      </c>
      <c r="E548" s="9">
        <v>192.0</v>
      </c>
      <c r="F548" s="9">
        <v>197.0</v>
      </c>
      <c r="G548" s="9">
        <v>4.0</v>
      </c>
      <c r="H548" s="9" t="s">
        <v>1466</v>
      </c>
      <c r="I548" s="9">
        <v>29.0</v>
      </c>
      <c r="J548" s="9" t="str">
        <f t="array" ref="J548">LET(
    _xlpm.thresholds, XLOOKUP('2. Результаты'!$D548, Sections!$F$27:$F$47, Sections!$G$27:$I$47),
    XLOOKUP('2. Результаты'!$I548, _xlpm.thresholds, Sections!$G$26:$I$26, "Ниже базового", -1)
)</f>
        <v>Высокий</v>
      </c>
      <c r="K548" s="9">
        <v>21.0</v>
      </c>
      <c r="L548" s="9" t="str">
        <f t="array" ref="L548">LET(
    _xlpm.thresholds, XLOOKUP('2. Результаты'!$D548, Sections!$P$27:$P$47, Sections!$Q$27:$S$47),
    XLOOKUP('2. Результаты'!$K548, _xlpm.thresholds, Sections!$Q$26:$S$26, "Ниже базового", -1)
)</f>
        <v>Высокий</v>
      </c>
      <c r="M548" s="9">
        <v>18.0</v>
      </c>
      <c r="N548" s="9" t="str">
        <f t="array" ref="N548">LET(
    _xlpm.thresholds, XLOOKUP('2. Результаты'!$D548, Sections!$K$27:$K$47, Sections!$L$27:$N$47),
    XLOOKUP('2. Результаты'!$M548, _xlpm.thresholds, Sections!$L$26:$N$26, "Ниже базового", -1)
)</f>
        <v>Высокий</v>
      </c>
      <c r="O548" s="9">
        <v>22.0</v>
      </c>
      <c r="P548" s="9" t="str">
        <f t="array" ref="P548">LET(
    _xlpm.thresholds, XLOOKUP('2. Результаты'!$D548, Sections!$P$3:$P$23, Sections!$Q$3:$S$23),
    XLOOKUP('2. Результаты'!$O548, _xlpm.thresholds, Sections!$Q$2:$S$2, "Ниже базового", -1)
)</f>
        <v>Высокий</v>
      </c>
      <c r="Q548" s="9">
        <v>22.0</v>
      </c>
      <c r="R548" s="9" t="str">
        <f t="array" ref="R548">LET(
    _xlpm.thresholds, XLOOKUP('2. Результаты'!$D548, Sections!$F$3:$F$23, Sections!$G$3:$I$23),
    XLOOKUP('2. Результаты'!$Q548, _xlpm.thresholds, Sections!$G$2:$I$2, "Ниже базового", -1)
)</f>
        <v>Высокий</v>
      </c>
      <c r="S548" s="9">
        <v>38.0</v>
      </c>
      <c r="T548" s="9" t="str">
        <f t="array" ref="T548">LET(
    _xlpm.thresholds, XLOOKUP('2. Результаты'!$D548, Sections!$A$3:$A$23, Sections!$B$3:$D$23),
    XLOOKUP('2. Результаты'!$S548, _xlpm.thresholds, Sections!$B$2:$D$2, "Ниже базового", -1)
)</f>
        <v>Высокий</v>
      </c>
      <c r="U548" s="9">
        <v>13.0</v>
      </c>
      <c r="V548" s="9" t="str">
        <f t="array" ref="V548">LET(
    _xlpm.thresholds, XLOOKUP('2. Результаты'!$D548, Sections!$A$27:$A$47, Sections!$B$27:$D$47),
    XLOOKUP('2. Результаты'!$U548, _xlpm.thresholds, Sections!$B$26:$D$26, "Ниже базового", -1)
)</f>
        <v>Высокий</v>
      </c>
      <c r="W548" s="9">
        <v>29.0</v>
      </c>
      <c r="X548" s="9" t="str">
        <f t="array" ref="X548">LET(
    _xlpm.thresholds, XLOOKUP('2. Результаты'!$D548, Sections!$K$3:$K$23, Sections!$L$3:$N$23),
    XLOOKUP('2. Результаты'!$W548, _xlpm.thresholds, Sections!$L$2:$N$2, "Ниже базового", -1)
)</f>
        <v>Высокий</v>
      </c>
    </row>
    <row r="549" ht="15.75" customHeight="1">
      <c r="A549" s="7">
        <v>5.20001794E8</v>
      </c>
      <c r="B549" s="6" t="s">
        <v>773</v>
      </c>
      <c r="C549" s="6" t="s">
        <v>779</v>
      </c>
      <c r="D549" s="9">
        <v>2.0</v>
      </c>
      <c r="E549" s="9">
        <v>150.0</v>
      </c>
      <c r="F549" s="9">
        <v>197.0</v>
      </c>
      <c r="G549" s="9">
        <v>3.0</v>
      </c>
      <c r="H549" s="9" t="s">
        <v>1465</v>
      </c>
      <c r="I549" s="9">
        <v>26.0</v>
      </c>
      <c r="J549" s="9" t="str">
        <f t="array" ref="J549">LET(
    _xlpm.thresholds, XLOOKUP('2. Результаты'!$D549, Sections!$F$27:$F$47, Sections!$G$27:$I$47),
    XLOOKUP('2. Результаты'!$I549, _xlpm.thresholds, Sections!$G$26:$I$26, "Ниже базового", -1)
)</f>
        <v>Средний</v>
      </c>
      <c r="K549" s="9">
        <v>18.0</v>
      </c>
      <c r="L549" s="9" t="str">
        <f t="array" ref="L549">LET(
    _xlpm.thresholds, XLOOKUP('2. Результаты'!$D549, Sections!$P$27:$P$47, Sections!$Q$27:$S$47),
    XLOOKUP('2. Результаты'!$K549, _xlpm.thresholds, Sections!$Q$26:$S$26, "Ниже базового", -1)
)</f>
        <v>Высокий</v>
      </c>
      <c r="M549" s="9">
        <v>9.0</v>
      </c>
      <c r="N549" s="9" t="str">
        <f t="array" ref="N549">LET(
    _xlpm.thresholds, XLOOKUP('2. Результаты'!$D549, Sections!$K$27:$K$47, Sections!$L$27:$N$47),
    XLOOKUP('2. Результаты'!$M549, _xlpm.thresholds, Sections!$L$26:$N$26, "Ниже базового", -1)
)</f>
        <v>Базовый</v>
      </c>
      <c r="O549" s="9">
        <v>19.0</v>
      </c>
      <c r="P549" s="9" t="str">
        <f t="array" ref="P549">LET(
    _xlpm.thresholds, XLOOKUP('2. Результаты'!$D549, Sections!$P$3:$P$23, Sections!$Q$3:$S$23),
    XLOOKUP('2. Результаты'!$O549, _xlpm.thresholds, Sections!$Q$2:$S$2, "Ниже базового", -1)
)</f>
        <v>Средний</v>
      </c>
      <c r="Q549" s="9">
        <v>16.0</v>
      </c>
      <c r="R549" s="9" t="str">
        <f t="array" ref="R549">LET(
    _xlpm.thresholds, XLOOKUP('2. Результаты'!$D549, Sections!$F$3:$F$23, Sections!$G$3:$I$23),
    XLOOKUP('2. Результаты'!$Q549, _xlpm.thresholds, Sections!$G$2:$I$2, "Ниже базового", -1)
)</f>
        <v>Средний</v>
      </c>
      <c r="S549" s="9">
        <v>24.0</v>
      </c>
      <c r="T549" s="9" t="str">
        <f t="array" ref="T549">LET(
    _xlpm.thresholds, XLOOKUP('2. Результаты'!$D549, Sections!$A$3:$A$23, Sections!$B$3:$D$23),
    XLOOKUP('2. Результаты'!$S549, _xlpm.thresholds, Sections!$B$2:$D$2, "Ниже базового", -1)
)</f>
        <v>Средний</v>
      </c>
      <c r="U549" s="9">
        <v>14.0</v>
      </c>
      <c r="V549" s="9" t="str">
        <f t="array" ref="V549">LET(
    _xlpm.thresholds, XLOOKUP('2. Результаты'!$D549, Sections!$A$27:$A$47, Sections!$B$27:$D$47),
    XLOOKUP('2. Результаты'!$U549, _xlpm.thresholds, Sections!$B$26:$D$26, "Ниже базового", -1)
)</f>
        <v>Высокий</v>
      </c>
      <c r="W549" s="9">
        <v>24.0</v>
      </c>
      <c r="X549" s="9" t="str">
        <f t="array" ref="X549">LET(
    _xlpm.thresholds, XLOOKUP('2. Результаты'!$D549, Sections!$K$3:$K$23, Sections!$L$3:$N$23),
    XLOOKUP('2. Результаты'!$W549, _xlpm.thresholds, Sections!$L$2:$N$2, "Ниже базового", -1)
)</f>
        <v>Средний</v>
      </c>
    </row>
    <row r="550" ht="15.75" customHeight="1">
      <c r="A550" s="7">
        <v>5.20002124E8</v>
      </c>
      <c r="B550" s="6" t="s">
        <v>773</v>
      </c>
      <c r="C550" s="6" t="s">
        <v>780</v>
      </c>
      <c r="D550" s="9">
        <v>2.0</v>
      </c>
      <c r="E550" s="9">
        <v>130.0</v>
      </c>
      <c r="F550" s="9">
        <v>197.0</v>
      </c>
      <c r="G550" s="9">
        <v>3.0</v>
      </c>
      <c r="H550" s="9" t="s">
        <v>1465</v>
      </c>
      <c r="I550" s="9">
        <v>21.0</v>
      </c>
      <c r="J550" s="9" t="str">
        <f t="array" ref="J550">LET(
    _xlpm.thresholds, XLOOKUP('2. Результаты'!$D550, Sections!$F$27:$F$47, Sections!$G$27:$I$47),
    XLOOKUP('2. Результаты'!$I550, _xlpm.thresholds, Sections!$G$26:$I$26, "Ниже базового", -1)
)</f>
        <v>Средний</v>
      </c>
      <c r="K550" s="9">
        <v>13.0</v>
      </c>
      <c r="L550" s="9" t="str">
        <f t="array" ref="L550">LET(
    _xlpm.thresholds, XLOOKUP('2. Результаты'!$D550, Sections!$P$27:$P$47, Sections!$Q$27:$S$47),
    XLOOKUP('2. Результаты'!$K550, _xlpm.thresholds, Sections!$Q$26:$S$26, "Ниже базового", -1)
)</f>
        <v>Средний</v>
      </c>
      <c r="M550" s="9">
        <v>10.0</v>
      </c>
      <c r="N550" s="9" t="str">
        <f t="array" ref="N550">LET(
    _xlpm.thresholds, XLOOKUP('2. Результаты'!$D550, Sections!$K$27:$K$47, Sections!$L$27:$N$47),
    XLOOKUP('2. Результаты'!$M550, _xlpm.thresholds, Sections!$L$26:$N$26, "Ниже базового", -1)
)</f>
        <v>Базовый</v>
      </c>
      <c r="O550" s="9">
        <v>18.0</v>
      </c>
      <c r="P550" s="9" t="str">
        <f t="array" ref="P550">LET(
    _xlpm.thresholds, XLOOKUP('2. Результаты'!$D550, Sections!$P$3:$P$23, Sections!$Q$3:$S$23),
    XLOOKUP('2. Результаты'!$O550, _xlpm.thresholds, Sections!$Q$2:$S$2, "Ниже базового", -1)
)</f>
        <v>Средний</v>
      </c>
      <c r="Q550" s="9">
        <v>14.0</v>
      </c>
      <c r="R550" s="9" t="str">
        <f t="array" ref="R550">LET(
    _xlpm.thresholds, XLOOKUP('2. Результаты'!$D550, Sections!$F$3:$F$23, Sections!$G$3:$I$23),
    XLOOKUP('2. Результаты'!$Q550, _xlpm.thresholds, Sections!$G$2:$I$2, "Ниже базового", -1)
)</f>
        <v>Средний</v>
      </c>
      <c r="S550" s="9">
        <v>24.0</v>
      </c>
      <c r="T550" s="9" t="str">
        <f t="array" ref="T550">LET(
    _xlpm.thresholds, XLOOKUP('2. Результаты'!$D550, Sections!$A$3:$A$23, Sections!$B$3:$D$23),
    XLOOKUP('2. Результаты'!$S550, _xlpm.thresholds, Sections!$B$2:$D$2, "Ниже базового", -1)
)</f>
        <v>Средний</v>
      </c>
      <c r="U550" s="9">
        <v>11.0</v>
      </c>
      <c r="V550" s="9" t="str">
        <f t="array" ref="V550">LET(
    _xlpm.thresholds, XLOOKUP('2. Результаты'!$D550, Sections!$A$27:$A$47, Sections!$B$27:$D$47),
    XLOOKUP('2. Результаты'!$U550, _xlpm.thresholds, Sections!$B$26:$D$26, "Ниже базового", -1)
)</f>
        <v>Средний</v>
      </c>
      <c r="W550" s="9">
        <v>19.0</v>
      </c>
      <c r="X550" s="9" t="str">
        <f t="array" ref="X550">LET(
    _xlpm.thresholds, XLOOKUP('2. Результаты'!$D550, Sections!$K$3:$K$23, Sections!$L$3:$N$23),
    XLOOKUP('2. Результаты'!$W550, _xlpm.thresholds, Sections!$L$2:$N$2, "Ниже базового", -1)
)</f>
        <v>Средний</v>
      </c>
    </row>
    <row r="551" ht="15.75" customHeight="1">
      <c r="A551" s="7">
        <v>5.20003872E8</v>
      </c>
      <c r="B551" s="6" t="s">
        <v>773</v>
      </c>
      <c r="C551" s="6" t="s">
        <v>781</v>
      </c>
      <c r="D551" s="9">
        <v>6.0</v>
      </c>
      <c r="E551" s="9">
        <v>144.0</v>
      </c>
      <c r="F551" s="9">
        <v>192.0</v>
      </c>
      <c r="G551" s="9">
        <v>3.0</v>
      </c>
      <c r="H551" s="9" t="s">
        <v>1465</v>
      </c>
      <c r="I551" s="9">
        <v>21.0</v>
      </c>
      <c r="J551" s="9" t="str">
        <f t="array" ref="J551">LET(
    _xlpm.thresholds, XLOOKUP('2. Результаты'!$D551, Sections!$F$27:$F$47, Sections!$G$27:$I$47),
    XLOOKUP('2. Результаты'!$I551, _xlpm.thresholds, Sections!$G$26:$I$26, "Ниже базового", -1)
)</f>
        <v>Средний</v>
      </c>
      <c r="K551" s="9">
        <v>20.0</v>
      </c>
      <c r="L551" s="9" t="str">
        <f t="array" ref="L551">LET(
    _xlpm.thresholds, XLOOKUP('2. Результаты'!$D551, Sections!$P$27:$P$47, Sections!$Q$27:$S$47),
    XLOOKUP('2. Результаты'!$K551, _xlpm.thresholds, Sections!$Q$26:$S$26, "Ниже базового", -1)
)</f>
        <v>Высокий</v>
      </c>
      <c r="M551" s="9">
        <v>12.0</v>
      </c>
      <c r="N551" s="9" t="str">
        <f t="array" ref="N551">LET(
    _xlpm.thresholds, XLOOKUP('2. Результаты'!$D551, Sections!$K$27:$K$47, Sections!$L$27:$N$47),
    XLOOKUP('2. Результаты'!$M551, _xlpm.thresholds, Sections!$L$26:$N$26, "Ниже базового", -1)
)</f>
        <v>Базовый</v>
      </c>
      <c r="O551" s="9">
        <v>19.0</v>
      </c>
      <c r="P551" s="9" t="str">
        <f t="array" ref="P551">LET(
    _xlpm.thresholds, XLOOKUP('2. Результаты'!$D551, Sections!$P$3:$P$23, Sections!$Q$3:$S$23),
    XLOOKUP('2. Результаты'!$O551, _xlpm.thresholds, Sections!$Q$2:$S$2, "Ниже базового", -1)
)</f>
        <v>Средний</v>
      </c>
      <c r="Q551" s="9">
        <v>18.0</v>
      </c>
      <c r="R551" s="9" t="str">
        <f t="array" ref="R551">LET(
    _xlpm.thresholds, XLOOKUP('2. Результаты'!$D551, Sections!$F$3:$F$23, Sections!$G$3:$I$23),
    XLOOKUP('2. Результаты'!$Q551, _xlpm.thresholds, Sections!$G$2:$I$2, "Ниже базового", -1)
)</f>
        <v>Средний</v>
      </c>
      <c r="S551" s="9">
        <v>23.0</v>
      </c>
      <c r="T551" s="9" t="str">
        <f t="array" ref="T551">LET(
    _xlpm.thresholds, XLOOKUP('2. Результаты'!$D551, Sections!$A$3:$A$23, Sections!$B$3:$D$23),
    XLOOKUP('2. Результаты'!$S551, _xlpm.thresholds, Sections!$B$2:$D$2, "Ниже базового", -1)
)</f>
        <v>Средний</v>
      </c>
      <c r="U551" s="9">
        <v>11.0</v>
      </c>
      <c r="V551" s="9" t="str">
        <f t="array" ref="V551">LET(
    _xlpm.thresholds, XLOOKUP('2. Результаты'!$D551, Sections!$A$27:$A$47, Sections!$B$27:$D$47),
    XLOOKUP('2. Результаты'!$U551, _xlpm.thresholds, Sections!$B$26:$D$26, "Ниже базового", -1)
)</f>
        <v>Средний</v>
      </c>
      <c r="W551" s="9">
        <v>20.0</v>
      </c>
      <c r="X551" s="9" t="str">
        <f t="array" ref="X551">LET(
    _xlpm.thresholds, XLOOKUP('2. Результаты'!$D551, Sections!$K$3:$K$23, Sections!$L$3:$N$23),
    XLOOKUP('2. Результаты'!$W551, _xlpm.thresholds, Sections!$L$2:$N$2, "Ниже базового", -1)
)</f>
        <v>Средний</v>
      </c>
    </row>
    <row r="552" ht="15.75" customHeight="1">
      <c r="A552" s="7">
        <v>5.20002131E8</v>
      </c>
      <c r="B552" s="6" t="s">
        <v>773</v>
      </c>
      <c r="C552" s="6" t="s">
        <v>782</v>
      </c>
      <c r="D552" s="9">
        <v>14.0</v>
      </c>
      <c r="E552" s="9">
        <v>142.0</v>
      </c>
      <c r="F552" s="9">
        <v>196.0</v>
      </c>
      <c r="G552" s="9">
        <v>3.0</v>
      </c>
      <c r="H552" s="9" t="s">
        <v>1465</v>
      </c>
      <c r="I552" s="9">
        <v>19.0</v>
      </c>
      <c r="J552" s="9" t="str">
        <f t="array" ref="J552">LET(
    _xlpm.thresholds, XLOOKUP('2. Результаты'!$D552, Sections!$F$27:$F$47, Sections!$G$27:$I$47),
    XLOOKUP('2. Результаты'!$I552, _xlpm.thresholds, Sections!$G$26:$I$26, "Ниже базового", -1)
)</f>
        <v>Средний</v>
      </c>
      <c r="K552" s="9">
        <v>18.0</v>
      </c>
      <c r="L552" s="9" t="str">
        <f t="array" ref="L552">LET(
    _xlpm.thresholds, XLOOKUP('2. Результаты'!$D552, Sections!$P$27:$P$47, Sections!$Q$27:$S$47),
    XLOOKUP('2. Результаты'!$K552, _xlpm.thresholds, Sections!$Q$26:$S$26, "Ниже базового", -1)
)</f>
        <v>Высокий</v>
      </c>
      <c r="M552" s="9">
        <v>17.0</v>
      </c>
      <c r="N552" s="9" t="str">
        <f t="array" ref="N552">LET(
    _xlpm.thresholds, XLOOKUP('2. Результаты'!$D552, Sections!$K$27:$K$47, Sections!$L$27:$N$47),
    XLOOKUP('2. Результаты'!$M552, _xlpm.thresholds, Sections!$L$26:$N$26, "Ниже базового", -1)
)</f>
        <v>Высокий</v>
      </c>
      <c r="O552" s="9">
        <v>18.0</v>
      </c>
      <c r="P552" s="9" t="str">
        <f t="array" ref="P552">LET(
    _xlpm.thresholds, XLOOKUP('2. Результаты'!$D552, Sections!$P$3:$P$23, Sections!$Q$3:$S$23),
    XLOOKUP('2. Результаты'!$O552, _xlpm.thresholds, Sections!$Q$2:$S$2, "Ниже базового", -1)
)</f>
        <v>Средний</v>
      </c>
      <c r="Q552" s="9">
        <v>17.0</v>
      </c>
      <c r="R552" s="9" t="str">
        <f t="array" ref="R552">LET(
    _xlpm.thresholds, XLOOKUP('2. Результаты'!$D552, Sections!$F$3:$F$23, Sections!$G$3:$I$23),
    XLOOKUP('2. Результаты'!$Q552, _xlpm.thresholds, Sections!$G$2:$I$2, "Ниже базового", -1)
)</f>
        <v>Средний</v>
      </c>
      <c r="S552" s="9">
        <v>24.0</v>
      </c>
      <c r="T552" s="9" t="str">
        <f t="array" ref="T552">LET(
    _xlpm.thresholds, XLOOKUP('2. Результаты'!$D552, Sections!$A$3:$A$23, Sections!$B$3:$D$23),
    XLOOKUP('2. Результаты'!$S552, _xlpm.thresholds, Sections!$B$2:$D$2, "Ниже базового", -1)
)</f>
        <v>Средний</v>
      </c>
      <c r="U552" s="9">
        <v>10.0</v>
      </c>
      <c r="V552" s="9" t="str">
        <f t="array" ref="V552">LET(
    _xlpm.thresholds, XLOOKUP('2. Результаты'!$D552, Sections!$A$27:$A$47, Sections!$B$27:$D$47),
    XLOOKUP('2. Результаты'!$U552, _xlpm.thresholds, Sections!$B$26:$D$26, "Ниже базового", -1)
)</f>
        <v>Средний</v>
      </c>
      <c r="W552" s="9">
        <v>19.0</v>
      </c>
      <c r="X552" s="9" t="str">
        <f t="array" ref="X552">LET(
    _xlpm.thresholds, XLOOKUP('2. Результаты'!$D552, Sections!$K$3:$K$23, Sections!$L$3:$N$23),
    XLOOKUP('2. Результаты'!$W552, _xlpm.thresholds, Sections!$L$2:$N$2, "Ниже базового", -1)
)</f>
        <v>Средний</v>
      </c>
    </row>
    <row r="553" ht="15.75" customHeight="1">
      <c r="A553" s="7">
        <v>5.20002156E8</v>
      </c>
      <c r="B553" s="6" t="s">
        <v>773</v>
      </c>
      <c r="C553" s="6" t="s">
        <v>783</v>
      </c>
      <c r="D553" s="9">
        <v>6.0</v>
      </c>
      <c r="E553" s="9">
        <v>154.0</v>
      </c>
      <c r="F553" s="9">
        <v>192.0</v>
      </c>
      <c r="G553" s="9">
        <v>3.0</v>
      </c>
      <c r="H553" s="9" t="s">
        <v>1465</v>
      </c>
      <c r="I553" s="9">
        <v>25.0</v>
      </c>
      <c r="J553" s="9" t="str">
        <f t="array" ref="J553">LET(
    _xlpm.thresholds, XLOOKUP('2. Результаты'!$D553, Sections!$F$27:$F$47, Sections!$G$27:$I$47),
    XLOOKUP('2. Результаты'!$I553, _xlpm.thresholds, Sections!$G$26:$I$26, "Ниже базового", -1)
)</f>
        <v>Средний</v>
      </c>
      <c r="K553" s="9">
        <v>21.0</v>
      </c>
      <c r="L553" s="9" t="str">
        <f t="array" ref="L553">LET(
    _xlpm.thresholds, XLOOKUP('2. Результаты'!$D553, Sections!$P$27:$P$47, Sections!$Q$27:$S$47),
    XLOOKUP('2. Результаты'!$K553, _xlpm.thresholds, Sections!$Q$26:$S$26, "Ниже базового", -1)
)</f>
        <v>Высокий</v>
      </c>
      <c r="M553" s="9">
        <v>15.0</v>
      </c>
      <c r="N553" s="9" t="str">
        <f t="array" ref="N553">LET(
    _xlpm.thresholds, XLOOKUP('2. Результаты'!$D553, Sections!$K$27:$K$47, Sections!$L$27:$N$47),
    XLOOKUP('2. Результаты'!$M553, _xlpm.thresholds, Sections!$L$26:$N$26, "Ниже базового", -1)
)</f>
        <v>Средний</v>
      </c>
      <c r="O553" s="9">
        <v>18.0</v>
      </c>
      <c r="P553" s="9" t="str">
        <f t="array" ref="P553">LET(
    _xlpm.thresholds, XLOOKUP('2. Результаты'!$D553, Sections!$P$3:$P$23, Sections!$Q$3:$S$23),
    XLOOKUP('2. Результаты'!$O553, _xlpm.thresholds, Sections!$Q$2:$S$2, "Ниже базового", -1)
)</f>
        <v>Средний</v>
      </c>
      <c r="Q553" s="9">
        <v>16.0</v>
      </c>
      <c r="R553" s="9" t="str">
        <f t="array" ref="R553">LET(
    _xlpm.thresholds, XLOOKUP('2. Результаты'!$D553, Sections!$F$3:$F$23, Sections!$G$3:$I$23),
    XLOOKUP('2. Результаты'!$Q553, _xlpm.thresholds, Sections!$G$2:$I$2, "Ниже базового", -1)
)</f>
        <v>Средний</v>
      </c>
      <c r="S553" s="9">
        <v>28.0</v>
      </c>
      <c r="T553" s="9" t="str">
        <f t="array" ref="T553">LET(
    _xlpm.thresholds, XLOOKUP('2. Результаты'!$D553, Sections!$A$3:$A$23, Sections!$B$3:$D$23),
    XLOOKUP('2. Результаты'!$S553, _xlpm.thresholds, Sections!$B$2:$D$2, "Ниже базового", -1)
)</f>
        <v>Средний</v>
      </c>
      <c r="U553" s="9">
        <v>12.0</v>
      </c>
      <c r="V553" s="9" t="str">
        <f t="array" ref="V553">LET(
    _xlpm.thresholds, XLOOKUP('2. Результаты'!$D553, Sections!$A$27:$A$47, Sections!$B$27:$D$47),
    XLOOKUP('2. Результаты'!$U553, _xlpm.thresholds, Sections!$B$26:$D$26, "Ниже базового", -1)
)</f>
        <v>Высокий</v>
      </c>
      <c r="W553" s="9">
        <v>19.0</v>
      </c>
      <c r="X553" s="9" t="str">
        <f t="array" ref="X553">LET(
    _xlpm.thresholds, XLOOKUP('2. Результаты'!$D553, Sections!$K$3:$K$23, Sections!$L$3:$N$23),
    XLOOKUP('2. Результаты'!$W553, _xlpm.thresholds, Sections!$L$2:$N$2, "Ниже базового", -1)
)</f>
        <v>Средний</v>
      </c>
    </row>
    <row r="554" ht="15.75" customHeight="1">
      <c r="A554" s="7">
        <v>5.20002163E8</v>
      </c>
      <c r="B554" s="6" t="s">
        <v>773</v>
      </c>
      <c r="C554" s="6" t="s">
        <v>784</v>
      </c>
      <c r="D554" s="9">
        <v>2.0</v>
      </c>
      <c r="E554" s="9">
        <v>160.0</v>
      </c>
      <c r="F554" s="9">
        <v>197.0</v>
      </c>
      <c r="G554" s="9">
        <v>3.0</v>
      </c>
      <c r="H554" s="9" t="s">
        <v>1465</v>
      </c>
      <c r="I554" s="9">
        <v>27.0</v>
      </c>
      <c r="J554" s="9" t="str">
        <f t="array" ref="J554">LET(
    _xlpm.thresholds, XLOOKUP('2. Результаты'!$D554, Sections!$F$27:$F$47, Sections!$G$27:$I$47),
    XLOOKUP('2. Результаты'!$I554, _xlpm.thresholds, Sections!$G$26:$I$26, "Ниже базового", -1)
)</f>
        <v>Высокий</v>
      </c>
      <c r="K554" s="9">
        <v>19.0</v>
      </c>
      <c r="L554" s="9" t="str">
        <f t="array" ref="L554">LET(
    _xlpm.thresholds, XLOOKUP('2. Результаты'!$D554, Sections!$P$27:$P$47, Sections!$Q$27:$S$47),
    XLOOKUP('2. Результаты'!$K554, _xlpm.thresholds, Sections!$Q$26:$S$26, "Ниже базового", -1)
)</f>
        <v>Высокий</v>
      </c>
      <c r="M554" s="9">
        <v>14.0</v>
      </c>
      <c r="N554" s="9" t="str">
        <f t="array" ref="N554">LET(
    _xlpm.thresholds, XLOOKUP('2. Результаты'!$D554, Sections!$K$27:$K$47, Sections!$L$27:$N$47),
    XLOOKUP('2. Результаты'!$M554, _xlpm.thresholds, Sections!$L$26:$N$26, "Ниже базового", -1)
)</f>
        <v>Средний</v>
      </c>
      <c r="O554" s="9">
        <v>20.0</v>
      </c>
      <c r="P554" s="9" t="str">
        <f t="array" ref="P554">LET(
    _xlpm.thresholds, XLOOKUP('2. Результаты'!$D554, Sections!$P$3:$P$23, Sections!$Q$3:$S$23),
    XLOOKUP('2. Результаты'!$O554, _xlpm.thresholds, Sections!$Q$2:$S$2, "Ниже базового", -1)
)</f>
        <v>Высокий</v>
      </c>
      <c r="Q554" s="9">
        <v>18.0</v>
      </c>
      <c r="R554" s="9" t="str">
        <f t="array" ref="R554">LET(
    _xlpm.thresholds, XLOOKUP('2. Результаты'!$D554, Sections!$F$3:$F$23, Sections!$G$3:$I$23),
    XLOOKUP('2. Результаты'!$Q554, _xlpm.thresholds, Sections!$G$2:$I$2, "Ниже базового", -1)
)</f>
        <v>Средний</v>
      </c>
      <c r="S554" s="9">
        <v>25.0</v>
      </c>
      <c r="T554" s="9" t="str">
        <f t="array" ref="T554">LET(
    _xlpm.thresholds, XLOOKUP('2. Результаты'!$D554, Sections!$A$3:$A$23, Sections!$B$3:$D$23),
    XLOOKUP('2. Результаты'!$S554, _xlpm.thresholds, Sections!$B$2:$D$2, "Ниже базового", -1)
)</f>
        <v>Средний</v>
      </c>
      <c r="U554" s="9">
        <v>14.0</v>
      </c>
      <c r="V554" s="9" t="str">
        <f t="array" ref="V554">LET(
    _xlpm.thresholds, XLOOKUP('2. Результаты'!$D554, Sections!$A$27:$A$47, Sections!$B$27:$D$47),
    XLOOKUP('2. Результаты'!$U554, _xlpm.thresholds, Sections!$B$26:$D$26, "Ниже базового", -1)
)</f>
        <v>Высокий</v>
      </c>
      <c r="W554" s="9">
        <v>23.0</v>
      </c>
      <c r="X554" s="9" t="str">
        <f t="array" ref="X554">LET(
    _xlpm.thresholds, XLOOKUP('2. Результаты'!$D554, Sections!$K$3:$K$23, Sections!$L$3:$N$23),
    XLOOKUP('2. Результаты'!$W554, _xlpm.thresholds, Sections!$L$2:$N$2, "Ниже базового", -1)
)</f>
        <v>Средний</v>
      </c>
    </row>
    <row r="555" ht="15.75" customHeight="1">
      <c r="A555" s="7">
        <v>5.20002043E8</v>
      </c>
      <c r="B555" s="6" t="s">
        <v>773</v>
      </c>
      <c r="C555" s="6" t="s">
        <v>785</v>
      </c>
      <c r="D555" s="9">
        <v>5.0</v>
      </c>
      <c r="E555" s="9">
        <v>125.0</v>
      </c>
      <c r="F555" s="9">
        <v>208.0</v>
      </c>
      <c r="G555" s="9">
        <v>3.0</v>
      </c>
      <c r="H555" s="9" t="s">
        <v>1465</v>
      </c>
      <c r="I555" s="9">
        <v>19.0</v>
      </c>
      <c r="J555" s="9" t="str">
        <f t="array" ref="J555">LET(
    _xlpm.thresholds, XLOOKUP('2. Результаты'!$D555, Sections!$F$27:$F$47, Sections!$G$27:$I$47),
    XLOOKUP('2. Результаты'!$I555, _xlpm.thresholds, Sections!$G$26:$I$26, "Ниже базового", -1)
)</f>
        <v>Средний</v>
      </c>
      <c r="K555" s="9">
        <v>16.0</v>
      </c>
      <c r="L555" s="9" t="str">
        <f t="array" ref="L555">LET(
    _xlpm.thresholds, XLOOKUP('2. Результаты'!$D555, Sections!$P$27:$P$47, Sections!$Q$27:$S$47),
    XLOOKUP('2. Результаты'!$K555, _xlpm.thresholds, Sections!$Q$26:$S$26, "Ниже базового", -1)
)</f>
        <v>Высокий</v>
      </c>
      <c r="M555" s="9">
        <v>11.0</v>
      </c>
      <c r="N555" s="9" t="str">
        <f t="array" ref="N555">LET(
    _xlpm.thresholds, XLOOKUP('2. Результаты'!$D555, Sections!$K$27:$K$47, Sections!$L$27:$N$47),
    XLOOKUP('2. Результаты'!$M555, _xlpm.thresholds, Sections!$L$26:$N$26, "Ниже базового", -1)
)</f>
        <v>Базовый</v>
      </c>
      <c r="O555" s="9">
        <v>14.0</v>
      </c>
      <c r="P555" s="9" t="str">
        <f t="array" ref="P555">LET(
    _xlpm.thresholds, XLOOKUP('2. Результаты'!$D555, Sections!$P$3:$P$23, Sections!$Q$3:$S$23),
    XLOOKUP('2. Результаты'!$O555, _xlpm.thresholds, Sections!$Q$2:$S$2, "Ниже базового", -1)
)</f>
        <v>Базовый</v>
      </c>
      <c r="Q555" s="9">
        <v>12.0</v>
      </c>
      <c r="R555" s="9" t="str">
        <f t="array" ref="R555">LET(
    _xlpm.thresholds, XLOOKUP('2. Результаты'!$D555, Sections!$F$3:$F$23, Sections!$G$3:$I$23),
    XLOOKUP('2. Результаты'!$Q555, _xlpm.thresholds, Sections!$G$2:$I$2, "Ниже базового", -1)
)</f>
        <v>Базовый</v>
      </c>
      <c r="S555" s="9">
        <v>28.0</v>
      </c>
      <c r="T555" s="9" t="str">
        <f t="array" ref="T555">LET(
    _xlpm.thresholds, XLOOKUP('2. Результаты'!$D555, Sections!$A$3:$A$23, Sections!$B$3:$D$23),
    XLOOKUP('2. Результаты'!$S555, _xlpm.thresholds, Sections!$B$2:$D$2, "Ниже базового", -1)
)</f>
        <v>Средний</v>
      </c>
      <c r="U555" s="9">
        <v>7.0</v>
      </c>
      <c r="V555" s="9" t="str">
        <f t="array" ref="V555">LET(
    _xlpm.thresholds, XLOOKUP('2. Результаты'!$D555, Sections!$A$27:$A$47, Sections!$B$27:$D$47),
    XLOOKUP('2. Результаты'!$U555, _xlpm.thresholds, Sections!$B$26:$D$26, "Ниже базового", -1)
)</f>
        <v>Базовый</v>
      </c>
      <c r="W555" s="9">
        <v>18.0</v>
      </c>
      <c r="X555" s="9" t="str">
        <f t="array" ref="X555">LET(
    _xlpm.thresholds, XLOOKUP('2. Результаты'!$D555, Sections!$K$3:$K$23, Sections!$L$3:$N$23),
    XLOOKUP('2. Результаты'!$W555, _xlpm.thresholds, Sections!$L$2:$N$2, "Ниже базового", -1)
)</f>
        <v>Средний</v>
      </c>
    </row>
    <row r="556" ht="15.75" customHeight="1">
      <c r="A556" s="7">
        <v>5.20001868E8</v>
      </c>
      <c r="B556" s="6" t="s">
        <v>773</v>
      </c>
      <c r="C556" s="6" t="s">
        <v>786</v>
      </c>
      <c r="D556" s="9">
        <v>6.0</v>
      </c>
      <c r="E556" s="9">
        <v>116.0</v>
      </c>
      <c r="F556" s="9">
        <v>192.0</v>
      </c>
      <c r="G556" s="9">
        <v>2.0</v>
      </c>
      <c r="H556" s="9" t="s">
        <v>1467</v>
      </c>
      <c r="I556" s="9">
        <v>21.0</v>
      </c>
      <c r="J556" s="9" t="str">
        <f t="array" ref="J556">LET(
    _xlpm.thresholds, XLOOKUP('2. Результаты'!$D556, Sections!$F$27:$F$47, Sections!$G$27:$I$47),
    XLOOKUP('2. Результаты'!$I556, _xlpm.thresholds, Sections!$G$26:$I$26, "Ниже базового", -1)
)</f>
        <v>Средний</v>
      </c>
      <c r="K556" s="9">
        <v>12.0</v>
      </c>
      <c r="L556" s="9" t="str">
        <f t="array" ref="L556">LET(
    _xlpm.thresholds, XLOOKUP('2. Результаты'!$D556, Sections!$P$27:$P$47, Sections!$Q$27:$S$47),
    XLOOKUP('2. Результаты'!$K556, _xlpm.thresholds, Sections!$Q$26:$S$26, "Ниже базового", -1)
)</f>
        <v>Базовый</v>
      </c>
      <c r="M556" s="9">
        <v>10.0</v>
      </c>
      <c r="N556" s="9" t="str">
        <f t="array" ref="N556">LET(
    _xlpm.thresholds, XLOOKUP('2. Результаты'!$D556, Sections!$K$27:$K$47, Sections!$L$27:$N$47),
    XLOOKUP('2. Результаты'!$M556, _xlpm.thresholds, Sections!$L$26:$N$26, "Ниже базового", -1)
)</f>
        <v>Базовый</v>
      </c>
      <c r="O556" s="9">
        <v>18.0</v>
      </c>
      <c r="P556" s="9" t="str">
        <f t="array" ref="P556">LET(
    _xlpm.thresholds, XLOOKUP('2. Результаты'!$D556, Sections!$P$3:$P$23, Sections!$Q$3:$S$23),
    XLOOKUP('2. Результаты'!$O556, _xlpm.thresholds, Sections!$Q$2:$S$2, "Ниже базового", -1)
)</f>
        <v>Средний</v>
      </c>
      <c r="Q556" s="9">
        <v>14.0</v>
      </c>
      <c r="R556" s="9" t="str">
        <f t="array" ref="R556">LET(
    _xlpm.thresholds, XLOOKUP('2. Результаты'!$D556, Sections!$F$3:$F$23, Sections!$G$3:$I$23),
    XLOOKUP('2. Результаты'!$Q556, _xlpm.thresholds, Sections!$G$2:$I$2, "Ниже базового", -1)
)</f>
        <v>Средний</v>
      </c>
      <c r="S556" s="9">
        <v>15.0</v>
      </c>
      <c r="T556" s="9" t="str">
        <f t="array" ref="T556">LET(
    _xlpm.thresholds, XLOOKUP('2. Результаты'!$D556, Sections!$A$3:$A$23, Sections!$B$3:$D$23),
    XLOOKUP('2. Результаты'!$S556, _xlpm.thresholds, Sections!$B$2:$D$2, "Ниже базового", -1)
)</f>
        <v>Базовый</v>
      </c>
      <c r="U556" s="9">
        <v>9.0</v>
      </c>
      <c r="V556" s="9" t="str">
        <f t="array" ref="V556">LET(
    _xlpm.thresholds, XLOOKUP('2. Результаты'!$D556, Sections!$A$27:$A$47, Sections!$B$27:$D$47),
    XLOOKUP('2. Результаты'!$U556, _xlpm.thresholds, Sections!$B$26:$D$26, "Ниже базового", -1)
)</f>
        <v>Средний</v>
      </c>
      <c r="W556" s="9">
        <v>17.0</v>
      </c>
      <c r="X556" s="9" t="str">
        <f t="array" ref="X556">LET(
    _xlpm.thresholds, XLOOKUP('2. Результаты'!$D556, Sections!$K$3:$K$23, Sections!$L$3:$N$23),
    XLOOKUP('2. Результаты'!$W556, _xlpm.thresholds, Sections!$L$2:$N$2, "Ниже базового", -1)
)</f>
        <v>Средний</v>
      </c>
    </row>
    <row r="557" ht="15.75" customHeight="1">
      <c r="A557" s="7">
        <v>5.20001836E8</v>
      </c>
      <c r="B557" s="6" t="s">
        <v>773</v>
      </c>
      <c r="C557" s="6" t="s">
        <v>787</v>
      </c>
      <c r="D557" s="9">
        <v>2.0</v>
      </c>
      <c r="E557" s="9">
        <v>134.0</v>
      </c>
      <c r="F557" s="9">
        <v>197.0</v>
      </c>
      <c r="G557" s="9">
        <v>3.0</v>
      </c>
      <c r="H557" s="9" t="s">
        <v>1465</v>
      </c>
      <c r="I557" s="9">
        <v>18.0</v>
      </c>
      <c r="J557" s="9" t="str">
        <f t="array" ref="J557">LET(
    _xlpm.thresholds, XLOOKUP('2. Результаты'!$D557, Sections!$F$27:$F$47, Sections!$G$27:$I$47),
    XLOOKUP('2. Результаты'!$I557, _xlpm.thresholds, Sections!$G$26:$I$26, "Ниже базового", -1)
)</f>
        <v>Средний</v>
      </c>
      <c r="K557" s="9">
        <v>17.0</v>
      </c>
      <c r="L557" s="9" t="str">
        <f t="array" ref="L557">LET(
    _xlpm.thresholds, XLOOKUP('2. Результаты'!$D557, Sections!$P$27:$P$47, Sections!$Q$27:$S$47),
    XLOOKUP('2. Результаты'!$K557, _xlpm.thresholds, Sections!$Q$26:$S$26, "Ниже базового", -1)
)</f>
        <v>Высокий</v>
      </c>
      <c r="M557" s="9">
        <v>9.0</v>
      </c>
      <c r="N557" s="9" t="str">
        <f t="array" ref="N557">LET(
    _xlpm.thresholds, XLOOKUP('2. Результаты'!$D557, Sections!$K$27:$K$47, Sections!$L$27:$N$47),
    XLOOKUP('2. Результаты'!$M557, _xlpm.thresholds, Sections!$L$26:$N$26, "Ниже базового", -1)
)</f>
        <v>Базовый</v>
      </c>
      <c r="O557" s="9">
        <v>16.0</v>
      </c>
      <c r="P557" s="9" t="str">
        <f t="array" ref="P557">LET(
    _xlpm.thresholds, XLOOKUP('2. Результаты'!$D557, Sections!$P$3:$P$23, Sections!$Q$3:$S$23),
    XLOOKUP('2. Результаты'!$O557, _xlpm.thresholds, Sections!$Q$2:$S$2, "Ниже базового", -1)
)</f>
        <v>Средний</v>
      </c>
      <c r="Q557" s="9">
        <v>16.0</v>
      </c>
      <c r="R557" s="9" t="str">
        <f t="array" ref="R557">LET(
    _xlpm.thresholds, XLOOKUP('2. Результаты'!$D557, Sections!$F$3:$F$23, Sections!$G$3:$I$23),
    XLOOKUP('2. Результаты'!$Q557, _xlpm.thresholds, Sections!$G$2:$I$2, "Ниже базового", -1)
)</f>
        <v>Средний</v>
      </c>
      <c r="S557" s="9">
        <v>26.0</v>
      </c>
      <c r="T557" s="9" t="str">
        <f t="array" ref="T557">LET(
    _xlpm.thresholds, XLOOKUP('2. Результаты'!$D557, Sections!$A$3:$A$23, Sections!$B$3:$D$23),
    XLOOKUP('2. Результаты'!$S557, _xlpm.thresholds, Sections!$B$2:$D$2, "Ниже базового", -1)
)</f>
        <v>Средний</v>
      </c>
      <c r="U557" s="9">
        <v>9.0</v>
      </c>
      <c r="V557" s="9" t="str">
        <f t="array" ref="V557">LET(
    _xlpm.thresholds, XLOOKUP('2. Результаты'!$D557, Sections!$A$27:$A$47, Sections!$B$27:$D$47),
    XLOOKUP('2. Результаты'!$U557, _xlpm.thresholds, Sections!$B$26:$D$26, "Ниже базового", -1)
)</f>
        <v>Средний</v>
      </c>
      <c r="W557" s="9">
        <v>23.0</v>
      </c>
      <c r="X557" s="9" t="str">
        <f t="array" ref="X557">LET(
    _xlpm.thresholds, XLOOKUP('2. Результаты'!$D557, Sections!$K$3:$K$23, Sections!$L$3:$N$23),
    XLOOKUP('2. Результаты'!$W557, _xlpm.thresholds, Sections!$L$2:$N$2, "Ниже базового", -1)
)</f>
        <v>Средний</v>
      </c>
    </row>
    <row r="558" ht="15.75" customHeight="1">
      <c r="A558" s="7">
        <v>5.20002004E8</v>
      </c>
      <c r="B558" s="6" t="s">
        <v>773</v>
      </c>
      <c r="C558" s="6" t="s">
        <v>788</v>
      </c>
      <c r="D558" s="9">
        <v>6.0</v>
      </c>
      <c r="E558" s="9">
        <v>145.0</v>
      </c>
      <c r="F558" s="9">
        <v>192.0</v>
      </c>
      <c r="G558" s="9">
        <v>3.0</v>
      </c>
      <c r="H558" s="9" t="s">
        <v>1465</v>
      </c>
      <c r="I558" s="9">
        <v>25.0</v>
      </c>
      <c r="J558" s="9" t="str">
        <f t="array" ref="J558">LET(
    _xlpm.thresholds, XLOOKUP('2. Результаты'!$D558, Sections!$F$27:$F$47, Sections!$G$27:$I$47),
    XLOOKUP('2. Результаты'!$I558, _xlpm.thresholds, Sections!$G$26:$I$26, "Ниже базового", -1)
)</f>
        <v>Средний</v>
      </c>
      <c r="K558" s="9">
        <v>16.0</v>
      </c>
      <c r="L558" s="9" t="str">
        <f t="array" ref="L558">LET(
    _xlpm.thresholds, XLOOKUP('2. Результаты'!$D558, Sections!$P$27:$P$47, Sections!$Q$27:$S$47),
    XLOOKUP('2. Результаты'!$K558, _xlpm.thresholds, Sections!$Q$26:$S$26, "Ниже базового", -1)
)</f>
        <v>Высокий</v>
      </c>
      <c r="M558" s="9">
        <v>17.0</v>
      </c>
      <c r="N558" s="9" t="str">
        <f t="array" ref="N558">LET(
    _xlpm.thresholds, XLOOKUP('2. Результаты'!$D558, Sections!$K$27:$K$47, Sections!$L$27:$N$47),
    XLOOKUP('2. Результаты'!$M558, _xlpm.thresholds, Sections!$L$26:$N$26, "Ниже базового", -1)
)</f>
        <v>Высокий</v>
      </c>
      <c r="O558" s="9">
        <v>19.0</v>
      </c>
      <c r="P558" s="9" t="str">
        <f t="array" ref="P558">LET(
    _xlpm.thresholds, XLOOKUP('2. Результаты'!$D558, Sections!$P$3:$P$23, Sections!$Q$3:$S$23),
    XLOOKUP('2. Результаты'!$O558, _xlpm.thresholds, Sections!$Q$2:$S$2, "Ниже базового", -1)
)</f>
        <v>Средний</v>
      </c>
      <c r="Q558" s="9">
        <v>14.0</v>
      </c>
      <c r="R558" s="9" t="str">
        <f t="array" ref="R558">LET(
    _xlpm.thresholds, XLOOKUP('2. Результаты'!$D558, Sections!$F$3:$F$23, Sections!$G$3:$I$23),
    XLOOKUP('2. Результаты'!$Q558, _xlpm.thresholds, Sections!$G$2:$I$2, "Ниже базового", -1)
)</f>
        <v>Средний</v>
      </c>
      <c r="S558" s="9">
        <v>23.0</v>
      </c>
      <c r="T558" s="9" t="str">
        <f t="array" ref="T558">LET(
    _xlpm.thresholds, XLOOKUP('2. Результаты'!$D558, Sections!$A$3:$A$23, Sections!$B$3:$D$23),
    XLOOKUP('2. Результаты'!$S558, _xlpm.thresholds, Sections!$B$2:$D$2, "Ниже базового", -1)
)</f>
        <v>Средний</v>
      </c>
      <c r="U558" s="9">
        <v>13.0</v>
      </c>
      <c r="V558" s="9" t="str">
        <f t="array" ref="V558">LET(
    _xlpm.thresholds, XLOOKUP('2. Результаты'!$D558, Sections!$A$27:$A$47, Sections!$B$27:$D$47),
    XLOOKUP('2. Результаты'!$U558, _xlpm.thresholds, Sections!$B$26:$D$26, "Ниже базового", -1)
)</f>
        <v>Высокий</v>
      </c>
      <c r="W558" s="9">
        <v>18.0</v>
      </c>
      <c r="X558" s="9" t="str">
        <f t="array" ref="X558">LET(
    _xlpm.thresholds, XLOOKUP('2. Результаты'!$D558, Sections!$K$3:$K$23, Sections!$L$3:$N$23),
    XLOOKUP('2. Результаты'!$W558, _xlpm.thresholds, Sections!$L$2:$N$2, "Ниже базового", -1)
)</f>
        <v>Средний</v>
      </c>
    </row>
    <row r="559" ht="15.75" customHeight="1">
      <c r="A559" s="7">
        <v>5.21008827E8</v>
      </c>
      <c r="B559" s="6" t="s">
        <v>789</v>
      </c>
      <c r="C559" s="6" t="s">
        <v>790</v>
      </c>
      <c r="D559" s="9">
        <v>2.0</v>
      </c>
      <c r="E559" s="9">
        <v>137.0</v>
      </c>
      <c r="F559" s="9">
        <v>197.0</v>
      </c>
      <c r="G559" s="9">
        <v>3.0</v>
      </c>
      <c r="H559" s="9" t="s">
        <v>1465</v>
      </c>
      <c r="I559" s="9">
        <v>20.0</v>
      </c>
      <c r="J559" s="9" t="str">
        <f t="array" ref="J559">LET(
    _xlpm.thresholds, XLOOKUP('2. Результаты'!$D559, Sections!$F$27:$F$47, Sections!$G$27:$I$47),
    XLOOKUP('2. Результаты'!$I559, _xlpm.thresholds, Sections!$G$26:$I$26, "Ниже базового", -1)
)</f>
        <v>Средний</v>
      </c>
      <c r="K559" s="9">
        <v>14.0</v>
      </c>
      <c r="L559" s="9" t="str">
        <f t="array" ref="L559">LET(
    _xlpm.thresholds, XLOOKUP('2. Результаты'!$D559, Sections!$P$27:$P$47, Sections!$Q$27:$S$47),
    XLOOKUP('2. Результаты'!$K559, _xlpm.thresholds, Sections!$Q$26:$S$26, "Ниже базового", -1)
)</f>
        <v>Средний</v>
      </c>
      <c r="M559" s="9">
        <v>14.0</v>
      </c>
      <c r="N559" s="9" t="str">
        <f t="array" ref="N559">LET(
    _xlpm.thresholds, XLOOKUP('2. Результаты'!$D559, Sections!$K$27:$K$47, Sections!$L$27:$N$47),
    XLOOKUP('2. Результаты'!$M559, _xlpm.thresholds, Sections!$L$26:$N$26, "Ниже базового", -1)
)</f>
        <v>Средний</v>
      </c>
      <c r="O559" s="9">
        <v>17.0</v>
      </c>
      <c r="P559" s="9" t="str">
        <f t="array" ref="P559">LET(
    _xlpm.thresholds, XLOOKUP('2. Результаты'!$D559, Sections!$P$3:$P$23, Sections!$Q$3:$S$23),
    XLOOKUP('2. Результаты'!$O559, _xlpm.thresholds, Sections!$Q$2:$S$2, "Ниже базового", -1)
)</f>
        <v>Средний</v>
      </c>
      <c r="Q559" s="9">
        <v>15.0</v>
      </c>
      <c r="R559" s="9" t="str">
        <f t="array" ref="R559">LET(
    _xlpm.thresholds, XLOOKUP('2. Результаты'!$D559, Sections!$F$3:$F$23, Sections!$G$3:$I$23),
    XLOOKUP('2. Результаты'!$Q559, _xlpm.thresholds, Sections!$G$2:$I$2, "Ниже базового", -1)
)</f>
        <v>Средний</v>
      </c>
      <c r="S559" s="9">
        <v>26.0</v>
      </c>
      <c r="T559" s="9" t="str">
        <f t="array" ref="T559">LET(
    _xlpm.thresholds, XLOOKUP('2. Результаты'!$D559, Sections!$A$3:$A$23, Sections!$B$3:$D$23),
    XLOOKUP('2. Результаты'!$S559, _xlpm.thresholds, Sections!$B$2:$D$2, "Ниже базового", -1)
)</f>
        <v>Средний</v>
      </c>
      <c r="U559" s="9">
        <v>10.0</v>
      </c>
      <c r="V559" s="9" t="str">
        <f t="array" ref="V559">LET(
    _xlpm.thresholds, XLOOKUP('2. Результаты'!$D559, Sections!$A$27:$A$47, Sections!$B$27:$D$47),
    XLOOKUP('2. Результаты'!$U559, _xlpm.thresholds, Sections!$B$26:$D$26, "Ниже базового", -1)
)</f>
        <v>Средний</v>
      </c>
      <c r="W559" s="9">
        <v>21.0</v>
      </c>
      <c r="X559" s="9" t="str">
        <f t="array" ref="X559">LET(
    _xlpm.thresholds, XLOOKUP('2. Результаты'!$D559, Sections!$K$3:$K$23, Sections!$L$3:$N$23),
    XLOOKUP('2. Результаты'!$W559, _xlpm.thresholds, Sections!$L$2:$N$2, "Ниже базового", -1)
)</f>
        <v>Средний</v>
      </c>
    </row>
    <row r="560" ht="15.75" customHeight="1">
      <c r="A560" s="7">
        <v>5.21008584E8</v>
      </c>
      <c r="B560" s="6" t="s">
        <v>789</v>
      </c>
      <c r="C560" s="6" t="s">
        <v>791</v>
      </c>
      <c r="D560" s="9">
        <v>1.0</v>
      </c>
      <c r="E560" s="9">
        <v>95.0</v>
      </c>
      <c r="F560" s="9">
        <v>213.0</v>
      </c>
      <c r="G560" s="9">
        <v>1.0</v>
      </c>
      <c r="H560" s="9" t="s">
        <v>1468</v>
      </c>
      <c r="I560" s="9">
        <v>0.0</v>
      </c>
      <c r="J560" s="9" t="str">
        <f t="array" ref="J560">LET(
    _xlpm.thresholds, XLOOKUP('2. Результаты'!$D560, Sections!$F$27:$F$47, Sections!$G$27:$I$47),
    XLOOKUP('2. Результаты'!$I560, _xlpm.thresholds, Sections!$G$26:$I$26, "Ниже базового", -1)
)</f>
        <v>Ниже базового</v>
      </c>
      <c r="K560" s="9">
        <v>13.0</v>
      </c>
      <c r="L560" s="9" t="str">
        <f t="array" ref="L560">LET(
    _xlpm.thresholds, XLOOKUP('2. Результаты'!$D560, Sections!$P$27:$P$47, Sections!$Q$27:$S$47),
    XLOOKUP('2. Результаты'!$K560, _xlpm.thresholds, Sections!$Q$26:$S$26, "Ниже базового", -1)
)</f>
        <v>Средний</v>
      </c>
      <c r="M560" s="9">
        <v>11.0</v>
      </c>
      <c r="N560" s="9" t="str">
        <f t="array" ref="N560">LET(
    _xlpm.thresholds, XLOOKUP('2. Результаты'!$D560, Sections!$K$27:$K$47, Sections!$L$27:$N$47),
    XLOOKUP('2. Результаты'!$M560, _xlpm.thresholds, Sections!$L$26:$N$26, "Ниже базового", -1)
)</f>
        <v>Базовый</v>
      </c>
      <c r="O560" s="9">
        <v>15.0</v>
      </c>
      <c r="P560" s="9" t="str">
        <f t="array" ref="P560">LET(
    _xlpm.thresholds, XLOOKUP('2. Результаты'!$D560, Sections!$P$3:$P$23, Sections!$Q$3:$S$23),
    XLOOKUP('2. Результаты'!$O560, _xlpm.thresholds, Sections!$Q$2:$S$2, "Ниже базового", -1)
)</f>
        <v>Базовый</v>
      </c>
      <c r="Q560" s="9">
        <v>14.0</v>
      </c>
      <c r="R560" s="9" t="str">
        <f t="array" ref="R560">LET(
    _xlpm.thresholds, XLOOKUP('2. Результаты'!$D560, Sections!$F$3:$F$23, Sections!$G$3:$I$23),
    XLOOKUP('2. Результаты'!$Q560, _xlpm.thresholds, Sections!$G$2:$I$2, "Ниже базового", -1)
)</f>
        <v>Средний</v>
      </c>
      <c r="S560" s="9">
        <v>28.0</v>
      </c>
      <c r="T560" s="9" t="str">
        <f t="array" ref="T560">LET(
    _xlpm.thresholds, XLOOKUP('2. Результаты'!$D560, Sections!$A$3:$A$23, Sections!$B$3:$D$23),
    XLOOKUP('2. Результаты'!$S560, _xlpm.thresholds, Sections!$B$2:$D$2, "Ниже базового", -1)
)</f>
        <v>Базовый</v>
      </c>
      <c r="U560" s="9">
        <v>0.0</v>
      </c>
      <c r="V560" s="9" t="str">
        <f t="array" ref="V560">LET(
    _xlpm.thresholds, XLOOKUP('2. Результаты'!$D560, Sections!$A$27:$A$47, Sections!$B$27:$D$47),
    XLOOKUP('2. Результаты'!$U560, _xlpm.thresholds, Sections!$B$26:$D$26, "Ниже базового", -1)
)</f>
        <v>Ниже базового</v>
      </c>
      <c r="W560" s="9">
        <v>14.0</v>
      </c>
      <c r="X560" s="9" t="str">
        <f t="array" ref="X560">LET(
    _xlpm.thresholds, XLOOKUP('2. Результаты'!$D560, Sections!$K$3:$K$23, Sections!$L$3:$N$23),
    XLOOKUP('2. Результаты'!$W560, _xlpm.thresholds, Sections!$L$2:$N$2, "Ниже базового", -1)
)</f>
        <v>Базовый</v>
      </c>
    </row>
    <row r="561" ht="15.75" customHeight="1">
      <c r="A561" s="7">
        <v>5.21008577E8</v>
      </c>
      <c r="B561" s="6" t="s">
        <v>789</v>
      </c>
      <c r="C561" s="6" t="s">
        <v>792</v>
      </c>
      <c r="D561" s="9">
        <v>1.0</v>
      </c>
      <c r="E561" s="9">
        <v>129.0</v>
      </c>
      <c r="F561" s="9">
        <v>213.0</v>
      </c>
      <c r="G561" s="9">
        <v>1.0</v>
      </c>
      <c r="H561" s="9" t="s">
        <v>1468</v>
      </c>
      <c r="I561" s="9">
        <v>26.0</v>
      </c>
      <c r="J561" s="9" t="str">
        <f t="array" ref="J561">LET(
    _xlpm.thresholds, XLOOKUP('2. Результаты'!$D561, Sections!$F$27:$F$47, Sections!$G$27:$I$47),
    XLOOKUP('2. Результаты'!$I561, _xlpm.thresholds, Sections!$G$26:$I$26, "Ниже базового", -1)
)</f>
        <v>Средний</v>
      </c>
      <c r="K561" s="9">
        <v>20.0</v>
      </c>
      <c r="L561" s="9" t="str">
        <f t="array" ref="L561">LET(
    _xlpm.thresholds, XLOOKUP('2. Результаты'!$D561, Sections!$P$27:$P$47, Sections!$Q$27:$S$47),
    XLOOKUP('2. Результаты'!$K561, _xlpm.thresholds, Sections!$Q$26:$S$26, "Ниже базового", -1)
)</f>
        <v>Высокий</v>
      </c>
      <c r="M561" s="9">
        <v>17.0</v>
      </c>
      <c r="N561" s="9" t="str">
        <f t="array" ref="N561">LET(
    _xlpm.thresholds, XLOOKUP('2. Результаты'!$D561, Sections!$K$27:$K$47, Sections!$L$27:$N$47),
    XLOOKUP('2. Результаты'!$M561, _xlpm.thresholds, Sections!$L$26:$N$26, "Ниже базового", -1)
)</f>
        <v>Высокий</v>
      </c>
      <c r="O561" s="9">
        <v>17.0</v>
      </c>
      <c r="P561" s="9" t="str">
        <f t="array" ref="P561">LET(
    _xlpm.thresholds, XLOOKUP('2. Результаты'!$D561, Sections!$P$3:$P$23, Sections!$Q$3:$S$23),
    XLOOKUP('2. Результаты'!$O561, _xlpm.thresholds, Sections!$Q$2:$S$2, "Ниже базового", -1)
)</f>
        <v>Средний</v>
      </c>
      <c r="Q561" s="9">
        <v>15.0</v>
      </c>
      <c r="R561" s="9" t="str">
        <f t="array" ref="R561">LET(
    _xlpm.thresholds, XLOOKUP('2. Результаты'!$D561, Sections!$F$3:$F$23, Sections!$G$3:$I$23),
    XLOOKUP('2. Результаты'!$Q561, _xlpm.thresholds, Sections!$G$2:$I$2, "Ниже базового", -1)
)</f>
        <v>Средний</v>
      </c>
      <c r="S561" s="9">
        <v>0.0</v>
      </c>
      <c r="T561" s="9" t="str">
        <f t="array" ref="T561">LET(
    _xlpm.thresholds, XLOOKUP('2. Результаты'!$D561, Sections!$A$3:$A$23, Sections!$B$3:$D$23),
    XLOOKUP('2. Результаты'!$S561, _xlpm.thresholds, Sections!$B$2:$D$2, "Ниже базового", -1)
)</f>
        <v>Ниже базового</v>
      </c>
      <c r="U561" s="9">
        <v>14.0</v>
      </c>
      <c r="V561" s="9" t="str">
        <f t="array" ref="V561">LET(
    _xlpm.thresholds, XLOOKUP('2. Результаты'!$D561, Sections!$A$27:$A$47, Sections!$B$27:$D$47),
    XLOOKUP('2. Результаты'!$U561, _xlpm.thresholds, Sections!$B$26:$D$26, "Ниже базового", -1)
)</f>
        <v>Высокий</v>
      </c>
      <c r="W561" s="9">
        <v>20.0</v>
      </c>
      <c r="X561" s="9" t="str">
        <f t="array" ref="X561">LET(
    _xlpm.thresholds, XLOOKUP('2. Результаты'!$D561, Sections!$K$3:$K$23, Sections!$L$3:$N$23),
    XLOOKUP('2. Результаты'!$W561, _xlpm.thresholds, Sections!$L$2:$N$2, "Ниже базового", -1)
)</f>
        <v>Средний</v>
      </c>
    </row>
    <row r="562" ht="15.75" customHeight="1">
      <c r="A562" s="7">
        <v>5.21008552E8</v>
      </c>
      <c r="B562" s="6" t="s">
        <v>789</v>
      </c>
      <c r="C562" s="6" t="s">
        <v>793</v>
      </c>
      <c r="D562" s="9">
        <v>2.0</v>
      </c>
      <c r="E562" s="9">
        <v>110.0</v>
      </c>
      <c r="F562" s="9">
        <v>197.0</v>
      </c>
      <c r="G562" s="9">
        <v>2.0</v>
      </c>
      <c r="H562" s="9" t="s">
        <v>1467</v>
      </c>
      <c r="I562" s="9">
        <v>13.0</v>
      </c>
      <c r="J562" s="9" t="str">
        <f t="array" ref="J562">LET(
    _xlpm.thresholds, XLOOKUP('2. Результаты'!$D562, Sections!$F$27:$F$47, Sections!$G$27:$I$47),
    XLOOKUP('2. Результаты'!$I562, _xlpm.thresholds, Sections!$G$26:$I$26, "Ниже базового", -1)
)</f>
        <v>Базовый</v>
      </c>
      <c r="K562" s="9">
        <v>16.0</v>
      </c>
      <c r="L562" s="9" t="str">
        <f t="array" ref="L562">LET(
    _xlpm.thresholds, XLOOKUP('2. Результаты'!$D562, Sections!$P$27:$P$47, Sections!$Q$27:$S$47),
    XLOOKUP('2. Результаты'!$K562, _xlpm.thresholds, Sections!$Q$26:$S$26, "Ниже базового", -1)
)</f>
        <v>Высокий</v>
      </c>
      <c r="M562" s="9">
        <v>9.0</v>
      </c>
      <c r="N562" s="9" t="str">
        <f t="array" ref="N562">LET(
    _xlpm.thresholds, XLOOKUP('2. Результаты'!$D562, Sections!$K$27:$K$47, Sections!$L$27:$N$47),
    XLOOKUP('2. Результаты'!$M562, _xlpm.thresholds, Sections!$L$26:$N$26, "Ниже базового", -1)
)</f>
        <v>Базовый</v>
      </c>
      <c r="O562" s="9">
        <v>15.0</v>
      </c>
      <c r="P562" s="9" t="str">
        <f t="array" ref="P562">LET(
    _xlpm.thresholds, XLOOKUP('2. Результаты'!$D562, Sections!$P$3:$P$23, Sections!$Q$3:$S$23),
    XLOOKUP('2. Результаты'!$O562, _xlpm.thresholds, Sections!$Q$2:$S$2, "Ниже базового", -1)
)</f>
        <v>Базовый</v>
      </c>
      <c r="Q562" s="9">
        <v>14.0</v>
      </c>
      <c r="R562" s="9" t="str">
        <f t="array" ref="R562">LET(
    _xlpm.thresholds, XLOOKUP('2. Результаты'!$D562, Sections!$F$3:$F$23, Sections!$G$3:$I$23),
    XLOOKUP('2. Результаты'!$Q562, _xlpm.thresholds, Sections!$G$2:$I$2, "Ниже базового", -1)
)</f>
        <v>Средний</v>
      </c>
      <c r="S562" s="9">
        <v>16.0</v>
      </c>
      <c r="T562" s="9" t="str">
        <f t="array" ref="T562">LET(
    _xlpm.thresholds, XLOOKUP('2. Результаты'!$D562, Sections!$A$3:$A$23, Sections!$B$3:$D$23),
    XLOOKUP('2. Результаты'!$S562, _xlpm.thresholds, Sections!$B$2:$D$2, "Ниже базового", -1)
)</f>
        <v>Базовый</v>
      </c>
      <c r="U562" s="9">
        <v>10.0</v>
      </c>
      <c r="V562" s="9" t="str">
        <f t="array" ref="V562">LET(
    _xlpm.thresholds, XLOOKUP('2. Результаты'!$D562, Sections!$A$27:$A$47, Sections!$B$27:$D$47),
    XLOOKUP('2. Результаты'!$U562, _xlpm.thresholds, Sections!$B$26:$D$26, "Ниже базового", -1)
)</f>
        <v>Средний</v>
      </c>
      <c r="W562" s="9">
        <v>17.0</v>
      </c>
      <c r="X562" s="9" t="str">
        <f t="array" ref="X562">LET(
    _xlpm.thresholds, XLOOKUP('2. Результаты'!$D562, Sections!$K$3:$K$23, Sections!$L$3:$N$23),
    XLOOKUP('2. Результаты'!$W562, _xlpm.thresholds, Sections!$L$2:$N$2, "Ниже базового", -1)
)</f>
        <v>Средний</v>
      </c>
    </row>
    <row r="563" ht="15.75" customHeight="1">
      <c r="A563" s="7">
        <v>5.21008834E8</v>
      </c>
      <c r="B563" s="6" t="s">
        <v>789</v>
      </c>
      <c r="C563" s="6" t="s">
        <v>794</v>
      </c>
      <c r="D563" s="9">
        <v>1.0</v>
      </c>
      <c r="E563" s="9">
        <v>104.0</v>
      </c>
      <c r="F563" s="9">
        <v>213.0</v>
      </c>
      <c r="G563" s="9">
        <v>2.0</v>
      </c>
      <c r="H563" s="9" t="s">
        <v>1467</v>
      </c>
      <c r="I563" s="9">
        <v>12.0</v>
      </c>
      <c r="J563" s="9" t="str">
        <f t="array" ref="J563">LET(
    _xlpm.thresholds, XLOOKUP('2. Результаты'!$D563, Sections!$F$27:$F$47, Sections!$G$27:$I$47),
    XLOOKUP('2. Результаты'!$I563, _xlpm.thresholds, Sections!$G$26:$I$26, "Ниже базового", -1)
)</f>
        <v>Базовый</v>
      </c>
      <c r="K563" s="9">
        <v>15.0</v>
      </c>
      <c r="L563" s="9" t="str">
        <f t="array" ref="L563">LET(
    _xlpm.thresholds, XLOOKUP('2. Результаты'!$D563, Sections!$P$27:$P$47, Sections!$Q$27:$S$47),
    XLOOKUP('2. Результаты'!$K563, _xlpm.thresholds, Sections!$Q$26:$S$26, "Ниже базового", -1)
)</f>
        <v>Средний</v>
      </c>
      <c r="M563" s="9">
        <v>10.0</v>
      </c>
      <c r="N563" s="9" t="str">
        <f t="array" ref="N563">LET(
    _xlpm.thresholds, XLOOKUP('2. Результаты'!$D563, Sections!$K$27:$K$47, Sections!$L$27:$N$47),
    XLOOKUP('2. Результаты'!$M563, _xlpm.thresholds, Sections!$L$26:$N$26, "Ниже базового", -1)
)</f>
        <v>Базовый</v>
      </c>
      <c r="O563" s="9">
        <v>12.0</v>
      </c>
      <c r="P563" s="9" t="str">
        <f t="array" ref="P563">LET(
    _xlpm.thresholds, XLOOKUP('2. Результаты'!$D563, Sections!$P$3:$P$23, Sections!$Q$3:$S$23),
    XLOOKUP('2. Результаты'!$O563, _xlpm.thresholds, Sections!$Q$2:$S$2, "Ниже базового", -1)
)</f>
        <v>Базовый</v>
      </c>
      <c r="Q563" s="9">
        <v>13.0</v>
      </c>
      <c r="R563" s="9" t="str">
        <f t="array" ref="R563">LET(
    _xlpm.thresholds, XLOOKUP('2. Результаты'!$D563, Sections!$F$3:$F$23, Sections!$G$3:$I$23),
    XLOOKUP('2. Результаты'!$Q563, _xlpm.thresholds, Sections!$G$2:$I$2, "Ниже базового", -1)
)</f>
        <v>Средний</v>
      </c>
      <c r="S563" s="9">
        <v>25.0</v>
      </c>
      <c r="T563" s="9" t="str">
        <f t="array" ref="T563">LET(
    _xlpm.thresholds, XLOOKUP('2. Результаты'!$D563, Sections!$A$3:$A$23, Sections!$B$3:$D$23),
    XLOOKUP('2. Результаты'!$S563, _xlpm.thresholds, Sections!$B$2:$D$2, "Ниже базового", -1)
)</f>
        <v>Базовый</v>
      </c>
      <c r="U563" s="9">
        <v>6.0</v>
      </c>
      <c r="V563" s="9" t="str">
        <f t="array" ref="V563">LET(
    _xlpm.thresholds, XLOOKUP('2. Результаты'!$D563, Sections!$A$27:$A$47, Sections!$B$27:$D$47),
    XLOOKUP('2. Результаты'!$U563, _xlpm.thresholds, Sections!$B$26:$D$26, "Ниже базового", -1)
)</f>
        <v>Базовый</v>
      </c>
      <c r="W563" s="9">
        <v>11.0</v>
      </c>
      <c r="X563" s="9" t="str">
        <f t="array" ref="X563">LET(
    _xlpm.thresholds, XLOOKUP('2. Результаты'!$D563, Sections!$K$3:$K$23, Sections!$L$3:$N$23),
    XLOOKUP('2. Результаты'!$W563, _xlpm.thresholds, Sections!$L$2:$N$2, "Ниже базового", -1)
)</f>
        <v>Базовый</v>
      </c>
    </row>
    <row r="564" ht="15.75" customHeight="1">
      <c r="A564" s="7">
        <v>5.21008457E8</v>
      </c>
      <c r="B564" s="6" t="s">
        <v>789</v>
      </c>
      <c r="C564" s="6" t="s">
        <v>795</v>
      </c>
      <c r="D564" s="9">
        <v>5.0</v>
      </c>
      <c r="E564" s="9">
        <v>116.0</v>
      </c>
      <c r="F564" s="9">
        <v>208.0</v>
      </c>
      <c r="G564" s="9">
        <v>2.0</v>
      </c>
      <c r="H564" s="9" t="s">
        <v>1467</v>
      </c>
      <c r="I564" s="9">
        <v>18.0</v>
      </c>
      <c r="J564" s="9" t="str">
        <f t="array" ref="J564">LET(
    _xlpm.thresholds, XLOOKUP('2. Результаты'!$D564, Sections!$F$27:$F$47, Sections!$G$27:$I$47),
    XLOOKUP('2. Результаты'!$I564, _xlpm.thresholds, Sections!$G$26:$I$26, "Ниже базового", -1)
)</f>
        <v>Средний</v>
      </c>
      <c r="K564" s="9">
        <v>15.0</v>
      </c>
      <c r="L564" s="9" t="str">
        <f t="array" ref="L564">LET(
    _xlpm.thresholds, XLOOKUP('2. Результаты'!$D564, Sections!$P$27:$P$47, Sections!$Q$27:$S$47),
    XLOOKUP('2. Результаты'!$K564, _xlpm.thresholds, Sections!$Q$26:$S$26, "Ниже базового", -1)
)</f>
        <v>Средний</v>
      </c>
      <c r="M564" s="9">
        <v>10.0</v>
      </c>
      <c r="N564" s="9" t="str">
        <f t="array" ref="N564">LET(
    _xlpm.thresholds, XLOOKUP('2. Результаты'!$D564, Sections!$K$27:$K$47, Sections!$L$27:$N$47),
    XLOOKUP('2. Результаты'!$M564, _xlpm.thresholds, Sections!$L$26:$N$26, "Ниже базового", -1)
)</f>
        <v>Базовый</v>
      </c>
      <c r="O564" s="9">
        <v>16.0</v>
      </c>
      <c r="P564" s="9" t="str">
        <f t="array" ref="P564">LET(
    _xlpm.thresholds, XLOOKUP('2. Результаты'!$D564, Sections!$P$3:$P$23, Sections!$Q$3:$S$23),
    XLOOKUP('2. Результаты'!$O564, _xlpm.thresholds, Sections!$Q$2:$S$2, "Ниже базового", -1)
)</f>
        <v>Средний</v>
      </c>
      <c r="Q564" s="9">
        <v>14.0</v>
      </c>
      <c r="R564" s="9" t="str">
        <f t="array" ref="R564">LET(
    _xlpm.thresholds, XLOOKUP('2. Результаты'!$D564, Sections!$F$3:$F$23, Sections!$G$3:$I$23),
    XLOOKUP('2. Результаты'!$Q564, _xlpm.thresholds, Sections!$G$2:$I$2, "Ниже базового", -1)
)</f>
        <v>Средний</v>
      </c>
      <c r="S564" s="9">
        <v>21.0</v>
      </c>
      <c r="T564" s="9" t="str">
        <f t="array" ref="T564">LET(
    _xlpm.thresholds, XLOOKUP('2. Результаты'!$D564, Sections!$A$3:$A$23, Sections!$B$3:$D$23),
    XLOOKUP('2. Результаты'!$S564, _xlpm.thresholds, Sections!$B$2:$D$2, "Ниже базового", -1)
)</f>
        <v>Базовый</v>
      </c>
      <c r="U564" s="9">
        <v>7.0</v>
      </c>
      <c r="V564" s="9" t="str">
        <f t="array" ref="V564">LET(
    _xlpm.thresholds, XLOOKUP('2. Результаты'!$D564, Sections!$A$27:$A$47, Sections!$B$27:$D$47),
    XLOOKUP('2. Результаты'!$U564, _xlpm.thresholds, Sections!$B$26:$D$26, "Ниже базового", -1)
)</f>
        <v>Базовый</v>
      </c>
      <c r="W564" s="9">
        <v>15.0</v>
      </c>
      <c r="X564" s="9" t="str">
        <f t="array" ref="X564">LET(
    _xlpm.thresholds, XLOOKUP('2. Результаты'!$D564, Sections!$K$3:$K$23, Sections!$L$3:$N$23),
    XLOOKUP('2. Результаты'!$W564, _xlpm.thresholds, Sections!$L$2:$N$2, "Ниже базового", -1)
)</f>
        <v>Базовый</v>
      </c>
    </row>
    <row r="565" ht="15.75" customHeight="1">
      <c r="A565" s="7">
        <v>5.21008859E8</v>
      </c>
      <c r="B565" s="6" t="s">
        <v>789</v>
      </c>
      <c r="C565" s="6" t="s">
        <v>796</v>
      </c>
      <c r="D565" s="9">
        <v>2.0</v>
      </c>
      <c r="E565" s="9">
        <v>129.0</v>
      </c>
      <c r="F565" s="9">
        <v>197.0</v>
      </c>
      <c r="G565" s="9">
        <v>3.0</v>
      </c>
      <c r="H565" s="9" t="s">
        <v>1465</v>
      </c>
      <c r="I565" s="9">
        <v>20.0</v>
      </c>
      <c r="J565" s="9" t="str">
        <f t="array" ref="J565">LET(
    _xlpm.thresholds, XLOOKUP('2. Результаты'!$D565, Sections!$F$27:$F$47, Sections!$G$27:$I$47),
    XLOOKUP('2. Результаты'!$I565, _xlpm.thresholds, Sections!$G$26:$I$26, "Ниже базового", -1)
)</f>
        <v>Средний</v>
      </c>
      <c r="K565" s="9">
        <v>15.0</v>
      </c>
      <c r="L565" s="9" t="str">
        <f t="array" ref="L565">LET(
    _xlpm.thresholds, XLOOKUP('2. Результаты'!$D565, Sections!$P$27:$P$47, Sections!$Q$27:$S$47),
    XLOOKUP('2. Результаты'!$K565, _xlpm.thresholds, Sections!$Q$26:$S$26, "Ниже базового", -1)
)</f>
        <v>Средний</v>
      </c>
      <c r="M565" s="9">
        <v>11.0</v>
      </c>
      <c r="N565" s="9" t="str">
        <f t="array" ref="N565">LET(
    _xlpm.thresholds, XLOOKUP('2. Результаты'!$D565, Sections!$K$27:$K$47, Sections!$L$27:$N$47),
    XLOOKUP('2. Результаты'!$M565, _xlpm.thresholds, Sections!$L$26:$N$26, "Ниже базового", -1)
)</f>
        <v>Базовый</v>
      </c>
      <c r="O565" s="9">
        <v>16.0</v>
      </c>
      <c r="P565" s="9" t="str">
        <f t="array" ref="P565">LET(
    _xlpm.thresholds, XLOOKUP('2. Результаты'!$D565, Sections!$P$3:$P$23, Sections!$Q$3:$S$23),
    XLOOKUP('2. Результаты'!$O565, _xlpm.thresholds, Sections!$Q$2:$S$2, "Ниже базового", -1)
)</f>
        <v>Средний</v>
      </c>
      <c r="Q565" s="9">
        <v>16.0</v>
      </c>
      <c r="R565" s="9" t="str">
        <f t="array" ref="R565">LET(
    _xlpm.thresholds, XLOOKUP('2. Результаты'!$D565, Sections!$F$3:$F$23, Sections!$G$3:$I$23),
    XLOOKUP('2. Результаты'!$Q565, _xlpm.thresholds, Sections!$G$2:$I$2, "Ниже базового", -1)
)</f>
        <v>Средний</v>
      </c>
      <c r="S565" s="9">
        <v>23.0</v>
      </c>
      <c r="T565" s="9" t="str">
        <f t="array" ref="T565">LET(
    _xlpm.thresholds, XLOOKUP('2. Результаты'!$D565, Sections!$A$3:$A$23, Sections!$B$3:$D$23),
    XLOOKUP('2. Результаты'!$S565, _xlpm.thresholds, Sections!$B$2:$D$2, "Ниже базового", -1)
)</f>
        <v>Средний</v>
      </c>
      <c r="U565" s="9">
        <v>8.0</v>
      </c>
      <c r="V565" s="9" t="str">
        <f t="array" ref="V565">LET(
    _xlpm.thresholds, XLOOKUP('2. Результаты'!$D565, Sections!$A$27:$A$47, Sections!$B$27:$D$47),
    XLOOKUP('2. Результаты'!$U565, _xlpm.thresholds, Sections!$B$26:$D$26, "Ниже базового", -1)
)</f>
        <v>Средний</v>
      </c>
      <c r="W565" s="9">
        <v>20.0</v>
      </c>
      <c r="X565" s="9" t="str">
        <f t="array" ref="X565">LET(
    _xlpm.thresholds, XLOOKUP('2. Результаты'!$D565, Sections!$K$3:$K$23, Sections!$L$3:$N$23),
    XLOOKUP('2. Результаты'!$W565, _xlpm.thresholds, Sections!$L$2:$N$2, "Ниже базового", -1)
)</f>
        <v>Средний</v>
      </c>
    </row>
    <row r="566" ht="15.75" customHeight="1">
      <c r="A566" s="7">
        <v>5.210069E8</v>
      </c>
      <c r="B566" s="6" t="s">
        <v>789</v>
      </c>
      <c r="C566" s="6" t="s">
        <v>797</v>
      </c>
      <c r="D566" s="9">
        <v>6.0</v>
      </c>
      <c r="E566" s="9">
        <v>104.0</v>
      </c>
      <c r="F566" s="9">
        <v>192.0</v>
      </c>
      <c r="G566" s="9">
        <v>2.0</v>
      </c>
      <c r="H566" s="9" t="s">
        <v>1467</v>
      </c>
      <c r="I566" s="9">
        <v>17.0</v>
      </c>
      <c r="J566" s="9" t="str">
        <f t="array" ref="J566">LET(
    _xlpm.thresholds, XLOOKUP('2. Результаты'!$D566, Sections!$F$27:$F$47, Sections!$G$27:$I$47),
    XLOOKUP('2. Результаты'!$I566, _xlpm.thresholds, Sections!$G$26:$I$26, "Ниже базового", -1)
)</f>
        <v>Средний</v>
      </c>
      <c r="K566" s="9">
        <v>14.0</v>
      </c>
      <c r="L566" s="9" t="str">
        <f t="array" ref="L566">LET(
    _xlpm.thresholds, XLOOKUP('2. Результаты'!$D566, Sections!$P$27:$P$47, Sections!$Q$27:$S$47),
    XLOOKUP('2. Результаты'!$K566, _xlpm.thresholds, Sections!$Q$26:$S$26, "Ниже базового", -1)
)</f>
        <v>Средний</v>
      </c>
      <c r="M566" s="9">
        <v>8.0</v>
      </c>
      <c r="N566" s="9" t="str">
        <f t="array" ref="N566">LET(
    _xlpm.thresholds, XLOOKUP('2. Результаты'!$D566, Sections!$K$27:$K$47, Sections!$L$27:$N$47),
    XLOOKUP('2. Результаты'!$M566, _xlpm.thresholds, Sections!$L$26:$N$26, "Ниже базового", -1)
)</f>
        <v>Базовый</v>
      </c>
      <c r="O566" s="9">
        <v>14.0</v>
      </c>
      <c r="P566" s="9" t="str">
        <f t="array" ref="P566">LET(
    _xlpm.thresholds, XLOOKUP('2. Результаты'!$D566, Sections!$P$3:$P$23, Sections!$Q$3:$S$23),
    XLOOKUP('2. Результаты'!$O566, _xlpm.thresholds, Sections!$Q$2:$S$2, "Ниже базового", -1)
)</f>
        <v>Базовый</v>
      </c>
      <c r="Q566" s="9">
        <v>16.0</v>
      </c>
      <c r="R566" s="9" t="str">
        <f t="array" ref="R566">LET(
    _xlpm.thresholds, XLOOKUP('2. Результаты'!$D566, Sections!$F$3:$F$23, Sections!$G$3:$I$23),
    XLOOKUP('2. Результаты'!$Q566, _xlpm.thresholds, Sections!$G$2:$I$2, "Ниже базового", -1)
)</f>
        <v>Средний</v>
      </c>
      <c r="S566" s="9">
        <v>13.0</v>
      </c>
      <c r="T566" s="9" t="str">
        <f t="array" ref="T566">LET(
    _xlpm.thresholds, XLOOKUP('2. Результаты'!$D566, Sections!$A$3:$A$23, Sections!$B$3:$D$23),
    XLOOKUP('2. Результаты'!$S566, _xlpm.thresholds, Sections!$B$2:$D$2, "Ниже базового", -1)
)</f>
        <v>Базовый</v>
      </c>
      <c r="U566" s="9">
        <v>7.0</v>
      </c>
      <c r="V566" s="9" t="str">
        <f t="array" ref="V566">LET(
    _xlpm.thresholds, XLOOKUP('2. Результаты'!$D566, Sections!$A$27:$A$47, Sections!$B$27:$D$47),
    XLOOKUP('2. Результаты'!$U566, _xlpm.thresholds, Sections!$B$26:$D$26, "Ниже базового", -1)
)</f>
        <v>Базовый</v>
      </c>
      <c r="W566" s="9">
        <v>15.0</v>
      </c>
      <c r="X566" s="9" t="str">
        <f t="array" ref="X566">LET(
    _xlpm.thresholds, XLOOKUP('2. Результаты'!$D566, Sections!$K$3:$K$23, Sections!$L$3:$N$23),
    XLOOKUP('2. Результаты'!$W566, _xlpm.thresholds, Sections!$L$2:$N$2, "Ниже базового", -1)
)</f>
        <v>Базовый</v>
      </c>
    </row>
    <row r="567" ht="15.75" customHeight="1">
      <c r="A567" s="7">
        <v>5.21008697E8</v>
      </c>
      <c r="B567" s="6" t="s">
        <v>789</v>
      </c>
      <c r="C567" s="6" t="s">
        <v>798</v>
      </c>
      <c r="D567" s="9">
        <v>5.0</v>
      </c>
      <c r="E567" s="9">
        <v>102.0</v>
      </c>
      <c r="F567" s="9">
        <v>208.0</v>
      </c>
      <c r="G567" s="9">
        <v>2.0</v>
      </c>
      <c r="H567" s="9" t="s">
        <v>1467</v>
      </c>
      <c r="I567" s="9">
        <v>15.0</v>
      </c>
      <c r="J567" s="9" t="str">
        <f t="array" ref="J567">LET(
    _xlpm.thresholds, XLOOKUP('2. Результаты'!$D567, Sections!$F$27:$F$47, Sections!$G$27:$I$47),
    XLOOKUP('2. Результаты'!$I567, _xlpm.thresholds, Sections!$G$26:$I$26, "Ниже базового", -1)
)</f>
        <v>Базовый</v>
      </c>
      <c r="K567" s="9">
        <v>11.0</v>
      </c>
      <c r="L567" s="9" t="str">
        <f t="array" ref="L567">LET(
    _xlpm.thresholds, XLOOKUP('2. Результаты'!$D567, Sections!$P$27:$P$47, Sections!$Q$27:$S$47),
    XLOOKUP('2. Результаты'!$K567, _xlpm.thresholds, Sections!$Q$26:$S$26, "Ниже базового", -1)
)</f>
        <v>Базовый</v>
      </c>
      <c r="M567" s="9">
        <v>10.0</v>
      </c>
      <c r="N567" s="9" t="str">
        <f t="array" ref="N567">LET(
    _xlpm.thresholds, XLOOKUP('2. Результаты'!$D567, Sections!$K$27:$K$47, Sections!$L$27:$N$47),
    XLOOKUP('2. Результаты'!$M567, _xlpm.thresholds, Sections!$L$26:$N$26, "Ниже базового", -1)
)</f>
        <v>Базовый</v>
      </c>
      <c r="O567" s="9">
        <v>13.0</v>
      </c>
      <c r="P567" s="9" t="str">
        <f t="array" ref="P567">LET(
    _xlpm.thresholds, XLOOKUP('2. Результаты'!$D567, Sections!$P$3:$P$23, Sections!$Q$3:$S$23),
    XLOOKUP('2. Результаты'!$O567, _xlpm.thresholds, Sections!$Q$2:$S$2, "Ниже базового", -1)
)</f>
        <v>Базовый</v>
      </c>
      <c r="Q567" s="9">
        <v>13.0</v>
      </c>
      <c r="R567" s="9" t="str">
        <f t="array" ref="R567">LET(
    _xlpm.thresholds, XLOOKUP('2. Результаты'!$D567, Sections!$F$3:$F$23, Sections!$G$3:$I$23),
    XLOOKUP('2. Результаты'!$Q567, _xlpm.thresholds, Sections!$G$2:$I$2, "Ниже базового", -1)
)</f>
        <v>Средний</v>
      </c>
      <c r="S567" s="9">
        <v>21.0</v>
      </c>
      <c r="T567" s="9" t="str">
        <f t="array" ref="T567">LET(
    _xlpm.thresholds, XLOOKUP('2. Результаты'!$D567, Sections!$A$3:$A$23, Sections!$B$3:$D$23),
    XLOOKUP('2. Результаты'!$S567, _xlpm.thresholds, Sections!$B$2:$D$2, "Ниже базового", -1)
)</f>
        <v>Базовый</v>
      </c>
      <c r="U567" s="9">
        <v>7.0</v>
      </c>
      <c r="V567" s="9" t="str">
        <f t="array" ref="V567">LET(
    _xlpm.thresholds, XLOOKUP('2. Результаты'!$D567, Sections!$A$27:$A$47, Sections!$B$27:$D$47),
    XLOOKUP('2. Результаты'!$U567, _xlpm.thresholds, Sections!$B$26:$D$26, "Ниже базового", -1)
)</f>
        <v>Базовый</v>
      </c>
      <c r="W567" s="9">
        <v>12.0</v>
      </c>
      <c r="X567" s="9" t="str">
        <f t="array" ref="X567">LET(
    _xlpm.thresholds, XLOOKUP('2. Результаты'!$D567, Sections!$K$3:$K$23, Sections!$L$3:$N$23),
    XLOOKUP('2. Результаты'!$W567, _xlpm.thresholds, Sections!$L$2:$N$2, "Ниже базового", -1)
)</f>
        <v>Базовый</v>
      </c>
    </row>
    <row r="568" ht="15.75" customHeight="1">
      <c r="A568" s="7">
        <v>5.21008489E8</v>
      </c>
      <c r="B568" s="6" t="s">
        <v>789</v>
      </c>
      <c r="C568" s="6" t="s">
        <v>799</v>
      </c>
      <c r="D568" s="9">
        <v>2.0</v>
      </c>
      <c r="E568" s="9">
        <v>54.0</v>
      </c>
      <c r="F568" s="9">
        <v>197.0</v>
      </c>
      <c r="G568" s="9">
        <v>1.0</v>
      </c>
      <c r="H568" s="9" t="s">
        <v>1468</v>
      </c>
      <c r="I568" s="9">
        <v>0.0</v>
      </c>
      <c r="J568" s="9" t="str">
        <f t="array" ref="J568">LET(
    _xlpm.thresholds, XLOOKUP('2. Результаты'!$D568, Sections!$F$27:$F$47, Sections!$G$27:$I$47),
    XLOOKUP('2. Результаты'!$I568, _xlpm.thresholds, Sections!$G$26:$I$26, "Ниже базового", -1)
)</f>
        <v>Ниже базового</v>
      </c>
      <c r="K568" s="9">
        <v>9.0</v>
      </c>
      <c r="L568" s="9" t="str">
        <f t="array" ref="L568">LET(
    _xlpm.thresholds, XLOOKUP('2. Результаты'!$D568, Sections!$P$27:$P$47, Sections!$Q$27:$S$47),
    XLOOKUP('2. Результаты'!$K568, _xlpm.thresholds, Sections!$Q$26:$S$26, "Ниже базового", -1)
)</f>
        <v>Базовый</v>
      </c>
      <c r="M568" s="9">
        <v>0.0</v>
      </c>
      <c r="N568" s="9" t="str">
        <f t="array" ref="N568">LET(
    _xlpm.thresholds, XLOOKUP('2. Результаты'!$D568, Sections!$K$27:$K$47, Sections!$L$27:$N$47),
    XLOOKUP('2. Результаты'!$M568, _xlpm.thresholds, Sections!$L$26:$N$26, "Ниже базового", -1)
)</f>
        <v>Ниже базового</v>
      </c>
      <c r="O568" s="9">
        <v>12.0</v>
      </c>
      <c r="P568" s="9" t="str">
        <f t="array" ref="P568">LET(
    _xlpm.thresholds, XLOOKUP('2. Результаты'!$D568, Sections!$P$3:$P$23, Sections!$Q$3:$S$23),
    XLOOKUP('2. Результаты'!$O568, _xlpm.thresholds, Sections!$Q$2:$S$2, "Ниже базового", -1)
)</f>
        <v>Базовый</v>
      </c>
      <c r="Q568" s="9">
        <v>15.0</v>
      </c>
      <c r="R568" s="9" t="str">
        <f t="array" ref="R568">LET(
    _xlpm.thresholds, XLOOKUP('2. Результаты'!$D568, Sections!$F$3:$F$23, Sections!$G$3:$I$23),
    XLOOKUP('2. Результаты'!$Q568, _xlpm.thresholds, Sections!$G$2:$I$2, "Ниже базового", -1)
)</f>
        <v>Средний</v>
      </c>
      <c r="S568" s="9">
        <v>0.0</v>
      </c>
      <c r="T568" s="9" t="str">
        <f t="array" ref="T568">LET(
    _xlpm.thresholds, XLOOKUP('2. Результаты'!$D568, Sections!$A$3:$A$23, Sections!$B$3:$D$23),
    XLOOKUP('2. Результаты'!$S568, _xlpm.thresholds, Sections!$B$2:$D$2, "Ниже базового", -1)
)</f>
        <v>Ниже базового</v>
      </c>
      <c r="U568" s="9">
        <v>7.0</v>
      </c>
      <c r="V568" s="9" t="str">
        <f t="array" ref="V568">LET(
    _xlpm.thresholds, XLOOKUP('2. Результаты'!$D568, Sections!$A$27:$A$47, Sections!$B$27:$D$47),
    XLOOKUP('2. Результаты'!$U568, _xlpm.thresholds, Sections!$B$26:$D$26, "Ниже базового", -1)
)</f>
        <v>Базовый</v>
      </c>
      <c r="W568" s="9">
        <v>11.0</v>
      </c>
      <c r="X568" s="9" t="str">
        <f t="array" ref="X568">LET(
    _xlpm.thresholds, XLOOKUP('2. Результаты'!$D568, Sections!$K$3:$K$23, Sections!$L$3:$N$23),
    XLOOKUP('2. Результаты'!$W568, _xlpm.thresholds, Sections!$L$2:$N$2, "Ниже базового", -1)
)</f>
        <v>Базовый</v>
      </c>
    </row>
    <row r="569" ht="15.75" customHeight="1">
      <c r="A569" s="7">
        <v>5.21008961E8</v>
      </c>
      <c r="B569" s="6" t="s">
        <v>789</v>
      </c>
      <c r="C569" s="6" t="s">
        <v>800</v>
      </c>
      <c r="D569" s="9">
        <v>2.0</v>
      </c>
      <c r="E569" s="9">
        <v>125.0</v>
      </c>
      <c r="F569" s="9">
        <v>197.0</v>
      </c>
      <c r="G569" s="9">
        <v>3.0</v>
      </c>
      <c r="H569" s="9" t="s">
        <v>1465</v>
      </c>
      <c r="I569" s="9">
        <v>18.0</v>
      </c>
      <c r="J569" s="9" t="str">
        <f t="array" ref="J569">LET(
    _xlpm.thresholds, XLOOKUP('2. Результаты'!$D569, Sections!$F$27:$F$47, Sections!$G$27:$I$47),
    XLOOKUP('2. Результаты'!$I569, _xlpm.thresholds, Sections!$G$26:$I$26, "Ниже базового", -1)
)</f>
        <v>Средний</v>
      </c>
      <c r="K569" s="9">
        <v>14.0</v>
      </c>
      <c r="L569" s="9" t="str">
        <f t="array" ref="L569">LET(
    _xlpm.thresholds, XLOOKUP('2. Результаты'!$D569, Sections!$P$27:$P$47, Sections!$Q$27:$S$47),
    XLOOKUP('2. Результаты'!$K569, _xlpm.thresholds, Sections!$Q$26:$S$26, "Ниже базового", -1)
)</f>
        <v>Средний</v>
      </c>
      <c r="M569" s="9">
        <v>13.0</v>
      </c>
      <c r="N569" s="9" t="str">
        <f t="array" ref="N569">LET(
    _xlpm.thresholds, XLOOKUP('2. Результаты'!$D569, Sections!$K$27:$K$47, Sections!$L$27:$N$47),
    XLOOKUP('2. Результаты'!$M569, _xlpm.thresholds, Sections!$L$26:$N$26, "Ниже базового", -1)
)</f>
        <v>Средний</v>
      </c>
      <c r="O569" s="9">
        <v>18.0</v>
      </c>
      <c r="P569" s="9" t="str">
        <f t="array" ref="P569">LET(
    _xlpm.thresholds, XLOOKUP('2. Результаты'!$D569, Sections!$P$3:$P$23, Sections!$Q$3:$S$23),
    XLOOKUP('2. Результаты'!$O569, _xlpm.thresholds, Sections!$Q$2:$S$2, "Ниже базового", -1)
)</f>
        <v>Средний</v>
      </c>
      <c r="Q569" s="9">
        <v>14.0</v>
      </c>
      <c r="R569" s="9" t="str">
        <f t="array" ref="R569">LET(
    _xlpm.thresholds, XLOOKUP('2. Результаты'!$D569, Sections!$F$3:$F$23, Sections!$G$3:$I$23),
    XLOOKUP('2. Результаты'!$Q569, _xlpm.thresholds, Sections!$G$2:$I$2, "Ниже базового", -1)
)</f>
        <v>Средний</v>
      </c>
      <c r="S569" s="9">
        <v>23.0</v>
      </c>
      <c r="T569" s="9" t="str">
        <f t="array" ref="T569">LET(
    _xlpm.thresholds, XLOOKUP('2. Результаты'!$D569, Sections!$A$3:$A$23, Sections!$B$3:$D$23),
    XLOOKUP('2. Результаты'!$S569, _xlpm.thresholds, Sections!$B$2:$D$2, "Ниже базового", -1)
)</f>
        <v>Средний</v>
      </c>
      <c r="U569" s="9">
        <v>8.0</v>
      </c>
      <c r="V569" s="9" t="str">
        <f t="array" ref="V569">LET(
    _xlpm.thresholds, XLOOKUP('2. Результаты'!$D569, Sections!$A$27:$A$47, Sections!$B$27:$D$47),
    XLOOKUP('2. Результаты'!$U569, _xlpm.thresholds, Sections!$B$26:$D$26, "Ниже базового", -1)
)</f>
        <v>Средний</v>
      </c>
      <c r="W569" s="9">
        <v>17.0</v>
      </c>
      <c r="X569" s="9" t="str">
        <f t="array" ref="X569">LET(
    _xlpm.thresholds, XLOOKUP('2. Результаты'!$D569, Sections!$K$3:$K$23, Sections!$L$3:$N$23),
    XLOOKUP('2. Результаты'!$W569, _xlpm.thresholds, Sections!$L$2:$N$2, "Ниже базового", -1)
)</f>
        <v>Средний</v>
      </c>
    </row>
    <row r="570" ht="15.75" customHeight="1">
      <c r="A570" s="7">
        <v>5.2100864E8</v>
      </c>
      <c r="B570" s="6" t="s">
        <v>789</v>
      </c>
      <c r="C570" s="6" t="s">
        <v>801</v>
      </c>
      <c r="D570" s="9">
        <v>1.0</v>
      </c>
      <c r="E570" s="9">
        <v>129.0</v>
      </c>
      <c r="F570" s="9">
        <v>213.0</v>
      </c>
      <c r="G570" s="9">
        <v>2.0</v>
      </c>
      <c r="H570" s="9" t="s">
        <v>1467</v>
      </c>
      <c r="I570" s="9">
        <v>21.0</v>
      </c>
      <c r="J570" s="9" t="str">
        <f t="array" ref="J570">LET(
    _xlpm.thresholds, XLOOKUP('2. Результаты'!$D570, Sections!$F$27:$F$47, Sections!$G$27:$I$47),
    XLOOKUP('2. Результаты'!$I570, _xlpm.thresholds, Sections!$G$26:$I$26, "Ниже базового", -1)
)</f>
        <v>Средний</v>
      </c>
      <c r="K570" s="9">
        <v>11.0</v>
      </c>
      <c r="L570" s="9" t="str">
        <f t="array" ref="L570">LET(
    _xlpm.thresholds, XLOOKUP('2. Результаты'!$D570, Sections!$P$27:$P$47, Sections!$Q$27:$S$47),
    XLOOKUP('2. Результаты'!$K570, _xlpm.thresholds, Sections!$Q$26:$S$26, "Ниже базового", -1)
)</f>
        <v>Базовый</v>
      </c>
      <c r="M570" s="9">
        <v>17.0</v>
      </c>
      <c r="N570" s="9" t="str">
        <f t="array" ref="N570">LET(
    _xlpm.thresholds, XLOOKUP('2. Результаты'!$D570, Sections!$K$27:$K$47, Sections!$L$27:$N$47),
    XLOOKUP('2. Результаты'!$M570, _xlpm.thresholds, Sections!$L$26:$N$26, "Ниже базового", -1)
)</f>
        <v>Высокий</v>
      </c>
      <c r="O570" s="9">
        <v>16.0</v>
      </c>
      <c r="P570" s="9" t="str">
        <f t="array" ref="P570">LET(
    _xlpm.thresholds, XLOOKUP('2. Результаты'!$D570, Sections!$P$3:$P$23, Sections!$Q$3:$S$23),
    XLOOKUP('2. Результаты'!$O570, _xlpm.thresholds, Sections!$Q$2:$S$2, "Ниже базового", -1)
)</f>
        <v>Средний</v>
      </c>
      <c r="Q570" s="9">
        <v>12.0</v>
      </c>
      <c r="R570" s="9" t="str">
        <f t="array" ref="R570">LET(
    _xlpm.thresholds, XLOOKUP('2. Результаты'!$D570, Sections!$F$3:$F$23, Sections!$G$3:$I$23),
    XLOOKUP('2. Результаты'!$Q570, _xlpm.thresholds, Sections!$G$2:$I$2, "Ниже базового", -1)
)</f>
        <v>Базовый</v>
      </c>
      <c r="S570" s="9">
        <v>26.0</v>
      </c>
      <c r="T570" s="9" t="str">
        <f t="array" ref="T570">LET(
    _xlpm.thresholds, XLOOKUP('2. Результаты'!$D570, Sections!$A$3:$A$23, Sections!$B$3:$D$23),
    XLOOKUP('2. Результаты'!$S570, _xlpm.thresholds, Sections!$B$2:$D$2, "Ниже базового", -1)
)</f>
        <v>Базовый</v>
      </c>
      <c r="U570" s="9">
        <v>8.0</v>
      </c>
      <c r="V570" s="9" t="str">
        <f t="array" ref="V570">LET(
    _xlpm.thresholds, XLOOKUP('2. Результаты'!$D570, Sections!$A$27:$A$47, Sections!$B$27:$D$47),
    XLOOKUP('2. Результаты'!$U570, _xlpm.thresholds, Sections!$B$26:$D$26, "Ниже базового", -1)
)</f>
        <v>Средний</v>
      </c>
      <c r="W570" s="9">
        <v>18.0</v>
      </c>
      <c r="X570" s="9" t="str">
        <f t="array" ref="X570">LET(
    _xlpm.thresholds, XLOOKUP('2. Результаты'!$D570, Sections!$K$3:$K$23, Sections!$L$3:$N$23),
    XLOOKUP('2. Результаты'!$W570, _xlpm.thresholds, Sections!$L$2:$N$2, "Ниже базового", -1)
)</f>
        <v>Средний</v>
      </c>
    </row>
    <row r="571" ht="15.75" customHeight="1">
      <c r="A571" s="7">
        <v>5.21008714E8</v>
      </c>
      <c r="B571" s="6" t="s">
        <v>789</v>
      </c>
      <c r="C571" s="6" t="s">
        <v>802</v>
      </c>
      <c r="D571" s="9">
        <v>1.0</v>
      </c>
      <c r="E571" s="9">
        <v>141.0</v>
      </c>
      <c r="F571" s="9">
        <v>213.0</v>
      </c>
      <c r="G571" s="9">
        <v>2.0</v>
      </c>
      <c r="H571" s="9" t="s">
        <v>1467</v>
      </c>
      <c r="I571" s="9">
        <v>27.0</v>
      </c>
      <c r="J571" s="9" t="str">
        <f t="array" ref="J571">LET(
    _xlpm.thresholds, XLOOKUP('2. Результаты'!$D571, Sections!$F$27:$F$47, Sections!$G$27:$I$47),
    XLOOKUP('2. Результаты'!$I571, _xlpm.thresholds, Sections!$G$26:$I$26, "Ниже базового", -1)
)</f>
        <v>Высокий</v>
      </c>
      <c r="K571" s="9">
        <v>18.0</v>
      </c>
      <c r="L571" s="9" t="str">
        <f t="array" ref="L571">LET(
    _xlpm.thresholds, XLOOKUP('2. Результаты'!$D571, Sections!$P$27:$P$47, Sections!$Q$27:$S$47),
    XLOOKUP('2. Результаты'!$K571, _xlpm.thresholds, Sections!$Q$26:$S$26, "Ниже базового", -1)
)</f>
        <v>Высокий</v>
      </c>
      <c r="M571" s="9">
        <v>12.0</v>
      </c>
      <c r="N571" s="9" t="str">
        <f t="array" ref="N571">LET(
    _xlpm.thresholds, XLOOKUP('2. Результаты'!$D571, Sections!$K$27:$K$47, Sections!$L$27:$N$47),
    XLOOKUP('2. Результаты'!$M571, _xlpm.thresholds, Sections!$L$26:$N$26, "Ниже базового", -1)
)</f>
        <v>Базовый</v>
      </c>
      <c r="O571" s="9">
        <v>16.0</v>
      </c>
      <c r="P571" s="9" t="str">
        <f t="array" ref="P571">LET(
    _xlpm.thresholds, XLOOKUP('2. Результаты'!$D571, Sections!$P$3:$P$23, Sections!$Q$3:$S$23),
    XLOOKUP('2. Результаты'!$O571, _xlpm.thresholds, Sections!$Q$2:$S$2, "Ниже базового", -1)
)</f>
        <v>Средний</v>
      </c>
      <c r="Q571" s="9">
        <v>16.0</v>
      </c>
      <c r="R571" s="9" t="str">
        <f t="array" ref="R571">LET(
    _xlpm.thresholds, XLOOKUP('2. Результаты'!$D571, Sections!$F$3:$F$23, Sections!$G$3:$I$23),
    XLOOKUP('2. Результаты'!$Q571, _xlpm.thresholds, Sections!$G$2:$I$2, "Ниже базового", -1)
)</f>
        <v>Средний</v>
      </c>
      <c r="S571" s="9">
        <v>31.0</v>
      </c>
      <c r="T571" s="9" t="str">
        <f t="array" ref="T571">LET(
    _xlpm.thresholds, XLOOKUP('2. Результаты'!$D571, Sections!$A$3:$A$23, Sections!$B$3:$D$23),
    XLOOKUP('2. Результаты'!$S571, _xlpm.thresholds, Sections!$B$2:$D$2, "Ниже базового", -1)
)</f>
        <v>Средний</v>
      </c>
      <c r="U571" s="9">
        <v>8.0</v>
      </c>
      <c r="V571" s="9" t="str">
        <f t="array" ref="V571">LET(
    _xlpm.thresholds, XLOOKUP('2. Результаты'!$D571, Sections!$A$27:$A$47, Sections!$B$27:$D$47),
    XLOOKUP('2. Результаты'!$U571, _xlpm.thresholds, Sections!$B$26:$D$26, "Ниже базового", -1)
)</f>
        <v>Средний</v>
      </c>
      <c r="W571" s="9">
        <v>13.0</v>
      </c>
      <c r="X571" s="9" t="str">
        <f t="array" ref="X571">LET(
    _xlpm.thresholds, XLOOKUP('2. Результаты'!$D571, Sections!$K$3:$K$23, Sections!$L$3:$N$23),
    XLOOKUP('2. Результаты'!$W571, _xlpm.thresholds, Sections!$L$2:$N$2, "Ниже базового", -1)
)</f>
        <v>Базовый</v>
      </c>
    </row>
    <row r="572" ht="15.75" customHeight="1">
      <c r="A572" s="7">
        <v>5.21008993E8</v>
      </c>
      <c r="B572" s="6" t="s">
        <v>789</v>
      </c>
      <c r="C572" s="6" t="s">
        <v>803</v>
      </c>
      <c r="D572" s="9">
        <v>1.0</v>
      </c>
      <c r="E572" s="9">
        <v>108.0</v>
      </c>
      <c r="F572" s="9">
        <v>213.0</v>
      </c>
      <c r="G572" s="9">
        <v>2.0</v>
      </c>
      <c r="H572" s="9" t="s">
        <v>1467</v>
      </c>
      <c r="I572" s="9">
        <v>15.0</v>
      </c>
      <c r="J572" s="9" t="str">
        <f t="array" ref="J572">LET(
    _xlpm.thresholds, XLOOKUP('2. Результаты'!$D572, Sections!$F$27:$F$47, Sections!$G$27:$I$47),
    XLOOKUP('2. Результаты'!$I572, _xlpm.thresholds, Sections!$G$26:$I$26, "Ниже базового", -1)
)</f>
        <v>Базовый</v>
      </c>
      <c r="K572" s="9">
        <v>11.0</v>
      </c>
      <c r="L572" s="9" t="str">
        <f t="array" ref="L572">LET(
    _xlpm.thresholds, XLOOKUP('2. Результаты'!$D572, Sections!$P$27:$P$47, Sections!$Q$27:$S$47),
    XLOOKUP('2. Результаты'!$K572, _xlpm.thresholds, Sections!$Q$26:$S$26, "Ниже базового", -1)
)</f>
        <v>Базовый</v>
      </c>
      <c r="M572" s="9">
        <v>9.0</v>
      </c>
      <c r="N572" s="9" t="str">
        <f t="array" ref="N572">LET(
    _xlpm.thresholds, XLOOKUP('2. Результаты'!$D572, Sections!$K$27:$K$47, Sections!$L$27:$N$47),
    XLOOKUP('2. Результаты'!$M572, _xlpm.thresholds, Sections!$L$26:$N$26, "Ниже базового", -1)
)</f>
        <v>Базовый</v>
      </c>
      <c r="O572" s="9">
        <v>15.0</v>
      </c>
      <c r="P572" s="9" t="str">
        <f t="array" ref="P572">LET(
    _xlpm.thresholds, XLOOKUP('2. Результаты'!$D572, Sections!$P$3:$P$23, Sections!$Q$3:$S$23),
    XLOOKUP('2. Результаты'!$O572, _xlpm.thresholds, Sections!$Q$2:$S$2, "Ниже базового", -1)
)</f>
        <v>Базовый</v>
      </c>
      <c r="Q572" s="9">
        <v>13.0</v>
      </c>
      <c r="R572" s="9" t="str">
        <f t="array" ref="R572">LET(
    _xlpm.thresholds, XLOOKUP('2. Результаты'!$D572, Sections!$F$3:$F$23, Sections!$G$3:$I$23),
    XLOOKUP('2. Результаты'!$Q572, _xlpm.thresholds, Sections!$G$2:$I$2, "Ниже базового", -1)
)</f>
        <v>Средний</v>
      </c>
      <c r="S572" s="9">
        <v>22.0</v>
      </c>
      <c r="T572" s="9" t="str">
        <f t="array" ref="T572">LET(
    _xlpm.thresholds, XLOOKUP('2. Результаты'!$D572, Sections!$A$3:$A$23, Sections!$B$3:$D$23),
    XLOOKUP('2. Результаты'!$S572, _xlpm.thresholds, Sections!$B$2:$D$2, "Ниже базового", -1)
)</f>
        <v>Базовый</v>
      </c>
      <c r="U572" s="9">
        <v>9.0</v>
      </c>
      <c r="V572" s="9" t="str">
        <f t="array" ref="V572">LET(
    _xlpm.thresholds, XLOOKUP('2. Результаты'!$D572, Sections!$A$27:$A$47, Sections!$B$27:$D$47),
    XLOOKUP('2. Результаты'!$U572, _xlpm.thresholds, Sections!$B$26:$D$26, "Ниже базового", -1)
)</f>
        <v>Средний</v>
      </c>
      <c r="W572" s="9">
        <v>14.0</v>
      </c>
      <c r="X572" s="9" t="str">
        <f t="array" ref="X572">LET(
    _xlpm.thresholds, XLOOKUP('2. Результаты'!$D572, Sections!$K$3:$K$23, Sections!$L$3:$N$23),
    XLOOKUP('2. Результаты'!$W572, _xlpm.thresholds, Sections!$L$2:$N$2, "Ниже базового", -1)
)</f>
        <v>Базовый</v>
      </c>
    </row>
    <row r="573" ht="15.75" customHeight="1">
      <c r="A573" s="7">
        <v>5.21008464E8</v>
      </c>
      <c r="B573" s="6" t="s">
        <v>789</v>
      </c>
      <c r="C573" s="6" t="s">
        <v>804</v>
      </c>
      <c r="D573" s="9">
        <v>2.0</v>
      </c>
      <c r="E573" s="9">
        <v>107.0</v>
      </c>
      <c r="F573" s="9">
        <v>197.0</v>
      </c>
      <c r="G573" s="9">
        <v>1.0</v>
      </c>
      <c r="H573" s="9" t="s">
        <v>1468</v>
      </c>
      <c r="I573" s="9">
        <v>19.0</v>
      </c>
      <c r="J573" s="9" t="str">
        <f t="array" ref="J573">LET(
    _xlpm.thresholds, XLOOKUP('2. Результаты'!$D573, Sections!$F$27:$F$47, Sections!$G$27:$I$47),
    XLOOKUP('2. Результаты'!$I573, _xlpm.thresholds, Sections!$G$26:$I$26, "Ниже базового", -1)
)</f>
        <v>Средний</v>
      </c>
      <c r="K573" s="9">
        <v>14.0</v>
      </c>
      <c r="L573" s="9" t="str">
        <f t="array" ref="L573">LET(
    _xlpm.thresholds, XLOOKUP('2. Результаты'!$D573, Sections!$P$27:$P$47, Sections!$Q$27:$S$47),
    XLOOKUP('2. Результаты'!$K573, _xlpm.thresholds, Sections!$Q$26:$S$26, "Ниже базового", -1)
)</f>
        <v>Средний</v>
      </c>
      <c r="M573" s="9">
        <v>15.0</v>
      </c>
      <c r="N573" s="9" t="str">
        <f t="array" ref="N573">LET(
    _xlpm.thresholds, XLOOKUP('2. Результаты'!$D573, Sections!$K$27:$K$47, Sections!$L$27:$N$47),
    XLOOKUP('2. Результаты'!$M573, _xlpm.thresholds, Sections!$L$26:$N$26, "Ниже базового", -1)
)</f>
        <v>Средний</v>
      </c>
      <c r="O573" s="9">
        <v>16.0</v>
      </c>
      <c r="P573" s="9" t="str">
        <f t="array" ref="P573">LET(
    _xlpm.thresholds, XLOOKUP('2. Результаты'!$D573, Sections!$P$3:$P$23, Sections!$Q$3:$S$23),
    XLOOKUP('2. Результаты'!$O573, _xlpm.thresholds, Sections!$Q$2:$S$2, "Ниже базового", -1)
)</f>
        <v>Средний</v>
      </c>
      <c r="Q573" s="9">
        <v>15.0</v>
      </c>
      <c r="R573" s="9" t="str">
        <f t="array" ref="R573">LET(
    _xlpm.thresholds, XLOOKUP('2. Результаты'!$D573, Sections!$F$3:$F$23, Sections!$G$3:$I$23),
    XLOOKUP('2. Результаты'!$Q573, _xlpm.thresholds, Sections!$G$2:$I$2, "Ниже базового", -1)
)</f>
        <v>Средний</v>
      </c>
      <c r="S573" s="9">
        <v>0.0</v>
      </c>
      <c r="T573" s="9" t="str">
        <f t="array" ref="T573">LET(
    _xlpm.thresholds, XLOOKUP('2. Результаты'!$D573, Sections!$A$3:$A$23, Sections!$B$3:$D$23),
    XLOOKUP('2. Результаты'!$S573, _xlpm.thresholds, Sections!$B$2:$D$2, "Ниже базового", -1)
)</f>
        <v>Ниже базового</v>
      </c>
      <c r="U573" s="9">
        <v>10.0</v>
      </c>
      <c r="V573" s="9" t="str">
        <f t="array" ref="V573">LET(
    _xlpm.thresholds, XLOOKUP('2. Результаты'!$D573, Sections!$A$27:$A$47, Sections!$B$27:$D$47),
    XLOOKUP('2. Результаты'!$U573, _xlpm.thresholds, Sections!$B$26:$D$26, "Ниже базового", -1)
)</f>
        <v>Средний</v>
      </c>
      <c r="W573" s="9">
        <v>18.0</v>
      </c>
      <c r="X573" s="9" t="str">
        <f t="array" ref="X573">LET(
    _xlpm.thresholds, XLOOKUP('2. Результаты'!$D573, Sections!$K$3:$K$23, Sections!$L$3:$N$23),
    XLOOKUP('2. Результаты'!$W573, _xlpm.thresholds, Sections!$L$2:$N$2, "Ниже базового", -1)
)</f>
        <v>Средний</v>
      </c>
    </row>
    <row r="574" ht="15.75" customHeight="1">
      <c r="A574" s="7">
        <v>5.21008506E8</v>
      </c>
      <c r="B574" s="6" t="s">
        <v>789</v>
      </c>
      <c r="C574" s="6" t="s">
        <v>805</v>
      </c>
      <c r="D574" s="9">
        <v>1.0</v>
      </c>
      <c r="E574" s="9">
        <v>96.0</v>
      </c>
      <c r="F574" s="9">
        <v>213.0</v>
      </c>
      <c r="G574" s="9">
        <v>1.0</v>
      </c>
      <c r="H574" s="9" t="s">
        <v>1468</v>
      </c>
      <c r="I574" s="9">
        <v>18.0</v>
      </c>
      <c r="J574" s="9" t="str">
        <f t="array" ref="J574">LET(
    _xlpm.thresholds, XLOOKUP('2. Результаты'!$D574, Sections!$F$27:$F$47, Sections!$G$27:$I$47),
    XLOOKUP('2. Результаты'!$I574, _xlpm.thresholds, Sections!$G$26:$I$26, "Ниже базового", -1)
)</f>
        <v>Средний</v>
      </c>
      <c r="K574" s="9">
        <v>13.0</v>
      </c>
      <c r="L574" s="9" t="str">
        <f t="array" ref="L574">LET(
    _xlpm.thresholds, XLOOKUP('2. Результаты'!$D574, Sections!$P$27:$P$47, Sections!$Q$27:$S$47),
    XLOOKUP('2. Результаты'!$K574, _xlpm.thresholds, Sections!$Q$26:$S$26, "Ниже базового", -1)
)</f>
        <v>Средний</v>
      </c>
      <c r="M574" s="9">
        <v>10.0</v>
      </c>
      <c r="N574" s="9" t="str">
        <f t="array" ref="N574">LET(
    _xlpm.thresholds, XLOOKUP('2. Результаты'!$D574, Sections!$K$27:$K$47, Sections!$L$27:$N$47),
    XLOOKUP('2. Результаты'!$M574, _xlpm.thresholds, Sections!$L$26:$N$26, "Ниже базового", -1)
)</f>
        <v>Базовый</v>
      </c>
      <c r="O574" s="9">
        <v>18.0</v>
      </c>
      <c r="P574" s="9" t="str">
        <f t="array" ref="P574">LET(
    _xlpm.thresholds, XLOOKUP('2. Результаты'!$D574, Sections!$P$3:$P$23, Sections!$Q$3:$S$23),
    XLOOKUP('2. Результаты'!$O574, _xlpm.thresholds, Sections!$Q$2:$S$2, "Ниже базового", -1)
)</f>
        <v>Средний</v>
      </c>
      <c r="Q574" s="9">
        <v>17.0</v>
      </c>
      <c r="R574" s="9" t="str">
        <f t="array" ref="R574">LET(
    _xlpm.thresholds, XLOOKUP('2. Результаты'!$D574, Sections!$F$3:$F$23, Sections!$G$3:$I$23),
    XLOOKUP('2. Результаты'!$Q574, _xlpm.thresholds, Sections!$G$2:$I$2, "Ниже базового", -1)
)</f>
        <v>Средний</v>
      </c>
      <c r="S574" s="9">
        <v>0.0</v>
      </c>
      <c r="T574" s="9" t="str">
        <f t="array" ref="T574">LET(
    _xlpm.thresholds, XLOOKUP('2. Результаты'!$D574, Sections!$A$3:$A$23, Sections!$B$3:$D$23),
    XLOOKUP('2. Результаты'!$S574, _xlpm.thresholds, Sections!$B$2:$D$2, "Ниже базового", -1)
)</f>
        <v>Ниже базового</v>
      </c>
      <c r="U574" s="9">
        <v>8.0</v>
      </c>
      <c r="V574" s="9" t="str">
        <f t="array" ref="V574">LET(
    _xlpm.thresholds, XLOOKUP('2. Результаты'!$D574, Sections!$A$27:$A$47, Sections!$B$27:$D$47),
    XLOOKUP('2. Результаты'!$U574, _xlpm.thresholds, Sections!$B$26:$D$26, "Ниже базового", -1)
)</f>
        <v>Средний</v>
      </c>
      <c r="W574" s="9">
        <v>12.0</v>
      </c>
      <c r="X574" s="9" t="str">
        <f t="array" ref="X574">LET(
    _xlpm.thresholds, XLOOKUP('2. Результаты'!$D574, Sections!$K$3:$K$23, Sections!$L$3:$N$23),
    XLOOKUP('2. Результаты'!$W574, _xlpm.thresholds, Sections!$L$2:$N$2, "Ниже базового", -1)
)</f>
        <v>Базовый</v>
      </c>
    </row>
    <row r="575" ht="15.75" customHeight="1">
      <c r="A575" s="7">
        <v>5.21008383E8</v>
      </c>
      <c r="B575" s="6" t="s">
        <v>789</v>
      </c>
      <c r="C575" s="6" t="s">
        <v>807</v>
      </c>
      <c r="D575" s="9">
        <v>1.0</v>
      </c>
      <c r="E575" s="9">
        <v>158.0</v>
      </c>
      <c r="F575" s="9">
        <v>213.0</v>
      </c>
      <c r="G575" s="9">
        <v>3.0</v>
      </c>
      <c r="H575" s="9" t="s">
        <v>1465</v>
      </c>
      <c r="I575" s="9">
        <v>26.0</v>
      </c>
      <c r="J575" s="9" t="str">
        <f t="array" ref="J575">LET(
    _xlpm.thresholds, XLOOKUP('2. Результаты'!$D575, Sections!$F$27:$F$47, Sections!$G$27:$I$47),
    XLOOKUP('2. Результаты'!$I575, _xlpm.thresholds, Sections!$G$26:$I$26, "Ниже базового", -1)
)</f>
        <v>Средний</v>
      </c>
      <c r="K575" s="9">
        <v>14.0</v>
      </c>
      <c r="L575" s="9" t="str">
        <f t="array" ref="L575">LET(
    _xlpm.thresholds, XLOOKUP('2. Результаты'!$D575, Sections!$P$27:$P$47, Sections!$Q$27:$S$47),
    XLOOKUP('2. Результаты'!$K575, _xlpm.thresholds, Sections!$Q$26:$S$26, "Ниже базового", -1)
)</f>
        <v>Средний</v>
      </c>
      <c r="M575" s="9">
        <v>17.0</v>
      </c>
      <c r="N575" s="9" t="str">
        <f t="array" ref="N575">LET(
    _xlpm.thresholds, XLOOKUP('2. Результаты'!$D575, Sections!$K$27:$K$47, Sections!$L$27:$N$47),
    XLOOKUP('2. Результаты'!$M575, _xlpm.thresholds, Sections!$L$26:$N$26, "Ниже базового", -1)
)</f>
        <v>Высокий</v>
      </c>
      <c r="O575" s="9">
        <v>14.0</v>
      </c>
      <c r="P575" s="9" t="str">
        <f t="array" ref="P575">LET(
    _xlpm.thresholds, XLOOKUP('2. Результаты'!$D575, Sections!$P$3:$P$23, Sections!$Q$3:$S$23),
    XLOOKUP('2. Результаты'!$O575, _xlpm.thresholds, Sections!$Q$2:$S$2, "Ниже базового", -1)
)</f>
        <v>Базовый</v>
      </c>
      <c r="Q575" s="9">
        <v>19.0</v>
      </c>
      <c r="R575" s="9" t="str">
        <f t="array" ref="R575">LET(
    _xlpm.thresholds, XLOOKUP('2. Результаты'!$D575, Sections!$F$3:$F$23, Sections!$G$3:$I$23),
    XLOOKUP('2. Результаты'!$Q575, _xlpm.thresholds, Sections!$G$2:$I$2, "Ниже базового", -1)
)</f>
        <v>Средний</v>
      </c>
      <c r="S575" s="9">
        <v>32.0</v>
      </c>
      <c r="T575" s="9" t="str">
        <f t="array" ref="T575">LET(
    _xlpm.thresholds, XLOOKUP('2. Результаты'!$D575, Sections!$A$3:$A$23, Sections!$B$3:$D$23),
    XLOOKUP('2. Результаты'!$S575, _xlpm.thresholds, Sections!$B$2:$D$2, "Ниже базового", -1)
)</f>
        <v>Средний</v>
      </c>
      <c r="U575" s="9">
        <v>12.0</v>
      </c>
      <c r="V575" s="9" t="str">
        <f t="array" ref="V575">LET(
    _xlpm.thresholds, XLOOKUP('2. Результаты'!$D575, Sections!$A$27:$A$47, Sections!$B$27:$D$47),
    XLOOKUP('2. Результаты'!$U575, _xlpm.thresholds, Sections!$B$26:$D$26, "Ниже базового", -1)
)</f>
        <v>Высокий</v>
      </c>
      <c r="W575" s="9">
        <v>24.0</v>
      </c>
      <c r="X575" s="9" t="str">
        <f t="array" ref="X575">LET(
    _xlpm.thresholds, XLOOKUP('2. Результаты'!$D575, Sections!$K$3:$K$23, Sections!$L$3:$N$23),
    XLOOKUP('2. Результаты'!$W575, _xlpm.thresholds, Sections!$L$2:$N$2, "Ниже базового", -1)
)</f>
        <v>Средний</v>
      </c>
    </row>
    <row r="576" ht="15.75" customHeight="1">
      <c r="A576" s="7">
        <v>5.2100856E8</v>
      </c>
      <c r="B576" s="6" t="s">
        <v>789</v>
      </c>
      <c r="C576" s="6" t="s">
        <v>808</v>
      </c>
      <c r="D576" s="9">
        <v>1.0</v>
      </c>
      <c r="E576" s="9">
        <v>163.0</v>
      </c>
      <c r="F576" s="9">
        <v>213.0</v>
      </c>
      <c r="G576" s="9">
        <v>3.0</v>
      </c>
      <c r="H576" s="9" t="s">
        <v>1465</v>
      </c>
      <c r="I576" s="9">
        <v>23.0</v>
      </c>
      <c r="J576" s="9" t="str">
        <f t="array" ref="J576">LET(
    _xlpm.thresholds, XLOOKUP('2. Результаты'!$D576, Sections!$F$27:$F$47, Sections!$G$27:$I$47),
    XLOOKUP('2. Результаты'!$I576, _xlpm.thresholds, Sections!$G$26:$I$26, "Ниже базового", -1)
)</f>
        <v>Средний</v>
      </c>
      <c r="K576" s="9">
        <v>19.0</v>
      </c>
      <c r="L576" s="9" t="str">
        <f t="array" ref="L576">LET(
    _xlpm.thresholds, XLOOKUP('2. Результаты'!$D576, Sections!$P$27:$P$47, Sections!$Q$27:$S$47),
    XLOOKUP('2. Результаты'!$K576, _xlpm.thresholds, Sections!$Q$26:$S$26, "Ниже базового", -1)
)</f>
        <v>Высокий</v>
      </c>
      <c r="M576" s="9">
        <v>12.0</v>
      </c>
      <c r="N576" s="9" t="str">
        <f t="array" ref="N576">LET(
    _xlpm.thresholds, XLOOKUP('2. Результаты'!$D576, Sections!$K$27:$K$47, Sections!$L$27:$N$47),
    XLOOKUP('2. Результаты'!$M576, _xlpm.thresholds, Sections!$L$26:$N$26, "Ниже базового", -1)
)</f>
        <v>Базовый</v>
      </c>
      <c r="O576" s="9">
        <v>20.0</v>
      </c>
      <c r="P576" s="9" t="str">
        <f t="array" ref="P576">LET(
    _xlpm.thresholds, XLOOKUP('2. Результаты'!$D576, Sections!$P$3:$P$23, Sections!$Q$3:$S$23),
    XLOOKUP('2. Результаты'!$O576, _xlpm.thresholds, Sections!$Q$2:$S$2, "Ниже базового", -1)
)</f>
        <v>Высокий</v>
      </c>
      <c r="Q576" s="9">
        <v>17.0</v>
      </c>
      <c r="R576" s="9" t="str">
        <f t="array" ref="R576">LET(
    _xlpm.thresholds, XLOOKUP('2. Результаты'!$D576, Sections!$F$3:$F$23, Sections!$G$3:$I$23),
    XLOOKUP('2. Результаты'!$Q576, _xlpm.thresholds, Sections!$G$2:$I$2, "Ниже базового", -1)
)</f>
        <v>Средний</v>
      </c>
      <c r="S576" s="9">
        <v>39.0</v>
      </c>
      <c r="T576" s="9" t="str">
        <f t="array" ref="T576">LET(
    _xlpm.thresholds, XLOOKUP('2. Результаты'!$D576, Sections!$A$3:$A$23, Sections!$B$3:$D$23),
    XLOOKUP('2. Результаты'!$S576, _xlpm.thresholds, Sections!$B$2:$D$2, "Ниже базового", -1)
)</f>
        <v>Средний</v>
      </c>
      <c r="U576" s="9">
        <v>11.0</v>
      </c>
      <c r="V576" s="9" t="str">
        <f t="array" ref="V576">LET(
    _xlpm.thresholds, XLOOKUP('2. Результаты'!$D576, Sections!$A$27:$A$47, Sections!$B$27:$D$47),
    XLOOKUP('2. Результаты'!$U576, _xlpm.thresholds, Sections!$B$26:$D$26, "Ниже базового", -1)
)</f>
        <v>Средний</v>
      </c>
      <c r="W576" s="9">
        <v>22.0</v>
      </c>
      <c r="X576" s="9" t="str">
        <f t="array" ref="X576">LET(
    _xlpm.thresholds, XLOOKUP('2. Результаты'!$D576, Sections!$K$3:$K$23, Sections!$L$3:$N$23),
    XLOOKUP('2. Результаты'!$W576, _xlpm.thresholds, Sections!$L$2:$N$2, "Ниже базового", -1)
)</f>
        <v>Средний</v>
      </c>
    </row>
    <row r="577" ht="15.75" customHeight="1">
      <c r="A577" s="7">
        <v>5.21008619E8</v>
      </c>
      <c r="B577" s="6" t="s">
        <v>789</v>
      </c>
      <c r="C577" s="6" t="s">
        <v>806</v>
      </c>
      <c r="D577" s="9">
        <v>1.0</v>
      </c>
      <c r="E577" s="9">
        <v>163.0</v>
      </c>
      <c r="F577" s="9">
        <v>213.0</v>
      </c>
      <c r="G577" s="9">
        <v>3.0</v>
      </c>
      <c r="H577" s="9" t="s">
        <v>1465</v>
      </c>
      <c r="I577" s="9">
        <v>25.0</v>
      </c>
      <c r="J577" s="9" t="str">
        <f t="array" ref="J577">LET(
    _xlpm.thresholds, XLOOKUP('2. Результаты'!$D577, Sections!$F$27:$F$47, Sections!$G$27:$I$47),
    XLOOKUP('2. Результаты'!$I577, _xlpm.thresholds, Sections!$G$26:$I$26, "Ниже базового", -1)
)</f>
        <v>Средний</v>
      </c>
      <c r="K577" s="9">
        <v>17.0</v>
      </c>
      <c r="L577" s="9" t="str">
        <f t="array" ref="L577">LET(
    _xlpm.thresholds, XLOOKUP('2. Результаты'!$D577, Sections!$P$27:$P$47, Sections!$Q$27:$S$47),
    XLOOKUP('2. Результаты'!$K577, _xlpm.thresholds, Sections!$Q$26:$S$26, "Ниже базового", -1)
)</f>
        <v>Высокий</v>
      </c>
      <c r="M577" s="9">
        <v>16.0</v>
      </c>
      <c r="N577" s="9" t="str">
        <f t="array" ref="N577">LET(
    _xlpm.thresholds, XLOOKUP('2. Результаты'!$D577, Sections!$K$27:$K$47, Sections!$L$27:$N$47),
    XLOOKUP('2. Результаты'!$M577, _xlpm.thresholds, Sections!$L$26:$N$26, "Ниже базового", -1)
)</f>
        <v>Средний</v>
      </c>
      <c r="O577" s="9">
        <v>17.0</v>
      </c>
      <c r="P577" s="9" t="str">
        <f t="array" ref="P577">LET(
    _xlpm.thresholds, XLOOKUP('2. Результаты'!$D577, Sections!$P$3:$P$23, Sections!$Q$3:$S$23),
    XLOOKUP('2. Результаты'!$O577, _xlpm.thresholds, Sections!$Q$2:$S$2, "Ниже базового", -1)
)</f>
        <v>Средний</v>
      </c>
      <c r="Q577" s="9">
        <v>18.0</v>
      </c>
      <c r="R577" s="9" t="str">
        <f t="array" ref="R577">LET(
    _xlpm.thresholds, XLOOKUP('2. Результаты'!$D577, Sections!$F$3:$F$23, Sections!$G$3:$I$23),
    XLOOKUP('2. Результаты'!$Q577, _xlpm.thresholds, Sections!$G$2:$I$2, "Ниже базового", -1)
)</f>
        <v>Средний</v>
      </c>
      <c r="S577" s="9">
        <v>35.0</v>
      </c>
      <c r="T577" s="9" t="str">
        <f t="array" ref="T577">LET(
    _xlpm.thresholds, XLOOKUP('2. Результаты'!$D577, Sections!$A$3:$A$23, Sections!$B$3:$D$23),
    XLOOKUP('2. Результаты'!$S577, _xlpm.thresholds, Sections!$B$2:$D$2, "Ниже базового", -1)
)</f>
        <v>Средний</v>
      </c>
      <c r="U577" s="9">
        <v>10.0</v>
      </c>
      <c r="V577" s="9" t="str">
        <f t="array" ref="V577">LET(
    _xlpm.thresholds, XLOOKUP('2. Результаты'!$D577, Sections!$A$27:$A$47, Sections!$B$27:$D$47),
    XLOOKUP('2. Результаты'!$U577, _xlpm.thresholds, Sections!$B$26:$D$26, "Ниже базового", -1)
)</f>
        <v>Средний</v>
      </c>
      <c r="W577" s="9">
        <v>25.0</v>
      </c>
      <c r="X577" s="9" t="str">
        <f t="array" ref="X577">LET(
    _xlpm.thresholds, XLOOKUP('2. Результаты'!$D577, Sections!$K$3:$K$23, Sections!$L$3:$N$23),
    XLOOKUP('2. Результаты'!$W577, _xlpm.thresholds, Sections!$L$2:$N$2, "Ниже базового", -1)
)</f>
        <v>Высокий</v>
      </c>
    </row>
    <row r="578" ht="15.75" customHeight="1">
      <c r="A578" s="7">
        <v>5.21008915E8</v>
      </c>
      <c r="B578" s="6" t="s">
        <v>789</v>
      </c>
      <c r="C578" s="6" t="s">
        <v>809</v>
      </c>
      <c r="D578" s="9">
        <v>6.0</v>
      </c>
      <c r="E578" s="9">
        <v>156.0</v>
      </c>
      <c r="F578" s="9">
        <v>192.0</v>
      </c>
      <c r="G578" s="9">
        <v>3.0</v>
      </c>
      <c r="H578" s="9" t="s">
        <v>1465</v>
      </c>
      <c r="I578" s="9">
        <v>27.0</v>
      </c>
      <c r="J578" s="9" t="str">
        <f t="array" ref="J578">LET(
    _xlpm.thresholds, XLOOKUP('2. Результаты'!$D578, Sections!$F$27:$F$47, Sections!$G$27:$I$47),
    XLOOKUP('2. Результаты'!$I578, _xlpm.thresholds, Sections!$G$26:$I$26, "Ниже базового", -1)
)</f>
        <v>Высокий</v>
      </c>
      <c r="K578" s="9">
        <v>17.0</v>
      </c>
      <c r="L578" s="9" t="str">
        <f t="array" ref="L578">LET(
    _xlpm.thresholds, XLOOKUP('2. Результаты'!$D578, Sections!$P$27:$P$47, Sections!$Q$27:$S$47),
    XLOOKUP('2. Результаты'!$K578, _xlpm.thresholds, Sections!$Q$26:$S$26, "Ниже базового", -1)
)</f>
        <v>Высокий</v>
      </c>
      <c r="M578" s="9">
        <v>17.0</v>
      </c>
      <c r="N578" s="9" t="str">
        <f t="array" ref="N578">LET(
    _xlpm.thresholds, XLOOKUP('2. Результаты'!$D578, Sections!$K$27:$K$47, Sections!$L$27:$N$47),
    XLOOKUP('2. Результаты'!$M578, _xlpm.thresholds, Sections!$L$26:$N$26, "Ниже базового", -1)
)</f>
        <v>Высокий</v>
      </c>
      <c r="O578" s="9">
        <v>19.0</v>
      </c>
      <c r="P578" s="9" t="str">
        <f t="array" ref="P578">LET(
    _xlpm.thresholds, XLOOKUP('2. Результаты'!$D578, Sections!$P$3:$P$23, Sections!$Q$3:$S$23),
    XLOOKUP('2. Результаты'!$O578, _xlpm.thresholds, Sections!$Q$2:$S$2, "Ниже базового", -1)
)</f>
        <v>Средний</v>
      </c>
      <c r="Q578" s="9">
        <v>19.0</v>
      </c>
      <c r="R578" s="9" t="str">
        <f t="array" ref="R578">LET(
    _xlpm.thresholds, XLOOKUP('2. Результаты'!$D578, Sections!$F$3:$F$23, Sections!$G$3:$I$23),
    XLOOKUP('2. Результаты'!$Q578, _xlpm.thresholds, Sections!$G$2:$I$2, "Ниже базового", -1)
)</f>
        <v>Средний</v>
      </c>
      <c r="S578" s="9">
        <v>24.0</v>
      </c>
      <c r="T578" s="9" t="str">
        <f t="array" ref="T578">LET(
    _xlpm.thresholds, XLOOKUP('2. Результаты'!$D578, Sections!$A$3:$A$23, Sections!$B$3:$D$23),
    XLOOKUP('2. Результаты'!$S578, _xlpm.thresholds, Sections!$B$2:$D$2, "Ниже базового", -1)
)</f>
        <v>Средний</v>
      </c>
      <c r="U578" s="9">
        <v>8.0</v>
      </c>
      <c r="V578" s="9" t="str">
        <f t="array" ref="V578">LET(
    _xlpm.thresholds, XLOOKUP('2. Результаты'!$D578, Sections!$A$27:$A$47, Sections!$B$27:$D$47),
    XLOOKUP('2. Результаты'!$U578, _xlpm.thresholds, Sections!$B$26:$D$26, "Ниже базового", -1)
)</f>
        <v>Средний</v>
      </c>
      <c r="W578" s="9">
        <v>25.0</v>
      </c>
      <c r="X578" s="9" t="str">
        <f t="array" ref="X578">LET(
    _xlpm.thresholds, XLOOKUP('2. Результаты'!$D578, Sections!$K$3:$K$23, Sections!$L$3:$N$23),
    XLOOKUP('2. Результаты'!$W578, _xlpm.thresholds, Sections!$L$2:$N$2, "Ниже базового", -1)
)</f>
        <v>Высокий</v>
      </c>
    </row>
    <row r="579" ht="15.75" customHeight="1">
      <c r="A579" s="7">
        <v>5.21008922E8</v>
      </c>
      <c r="B579" s="6" t="s">
        <v>789</v>
      </c>
      <c r="C579" s="6" t="s">
        <v>810</v>
      </c>
      <c r="D579" s="9">
        <v>1.0</v>
      </c>
      <c r="E579" s="9">
        <v>131.0</v>
      </c>
      <c r="F579" s="9">
        <v>213.0</v>
      </c>
      <c r="G579" s="9">
        <v>2.0</v>
      </c>
      <c r="H579" s="9" t="s">
        <v>1467</v>
      </c>
      <c r="I579" s="9">
        <v>15.0</v>
      </c>
      <c r="J579" s="9" t="str">
        <f t="array" ref="J579">LET(
    _xlpm.thresholds, XLOOKUP('2. Результаты'!$D579, Sections!$F$27:$F$47, Sections!$G$27:$I$47),
    XLOOKUP('2. Результаты'!$I579, _xlpm.thresholds, Sections!$G$26:$I$26, "Ниже базового", -1)
)</f>
        <v>Базовый</v>
      </c>
      <c r="K579" s="9">
        <v>15.0</v>
      </c>
      <c r="L579" s="9" t="str">
        <f t="array" ref="L579">LET(
    _xlpm.thresholds, XLOOKUP('2. Результаты'!$D579, Sections!$P$27:$P$47, Sections!$Q$27:$S$47),
    XLOOKUP('2. Результаты'!$K579, _xlpm.thresholds, Sections!$Q$26:$S$26, "Ниже базового", -1)
)</f>
        <v>Средний</v>
      </c>
      <c r="M579" s="9">
        <v>13.0</v>
      </c>
      <c r="N579" s="9" t="str">
        <f t="array" ref="N579">LET(
    _xlpm.thresholds, XLOOKUP('2. Результаты'!$D579, Sections!$K$27:$K$47, Sections!$L$27:$N$47),
    XLOOKUP('2. Результаты'!$M579, _xlpm.thresholds, Sections!$L$26:$N$26, "Ниже базового", -1)
)</f>
        <v>Базовый</v>
      </c>
      <c r="O579" s="9">
        <v>16.0</v>
      </c>
      <c r="P579" s="9" t="str">
        <f t="array" ref="P579">LET(
    _xlpm.thresholds, XLOOKUP('2. Результаты'!$D579, Sections!$P$3:$P$23, Sections!$Q$3:$S$23),
    XLOOKUP('2. Результаты'!$O579, _xlpm.thresholds, Sections!$Q$2:$S$2, "Ниже базового", -1)
)</f>
        <v>Средний</v>
      </c>
      <c r="Q579" s="9">
        <v>13.0</v>
      </c>
      <c r="R579" s="9" t="str">
        <f t="array" ref="R579">LET(
    _xlpm.thresholds, XLOOKUP('2. Результаты'!$D579, Sections!$F$3:$F$23, Sections!$G$3:$I$23),
    XLOOKUP('2. Результаты'!$Q579, _xlpm.thresholds, Sections!$G$2:$I$2, "Ниже базового", -1)
)</f>
        <v>Средний</v>
      </c>
      <c r="S579" s="9">
        <v>35.0</v>
      </c>
      <c r="T579" s="9" t="str">
        <f t="array" ref="T579">LET(
    _xlpm.thresholds, XLOOKUP('2. Результаты'!$D579, Sections!$A$3:$A$23, Sections!$B$3:$D$23),
    XLOOKUP('2. Результаты'!$S579, _xlpm.thresholds, Sections!$B$2:$D$2, "Ниже базового", -1)
)</f>
        <v>Средний</v>
      </c>
      <c r="U579" s="9">
        <v>10.0</v>
      </c>
      <c r="V579" s="9" t="str">
        <f t="array" ref="V579">LET(
    _xlpm.thresholds, XLOOKUP('2. Результаты'!$D579, Sections!$A$27:$A$47, Sections!$B$27:$D$47),
    XLOOKUP('2. Результаты'!$U579, _xlpm.thresholds, Sections!$B$26:$D$26, "Ниже базового", -1)
)</f>
        <v>Средний</v>
      </c>
      <c r="W579" s="9">
        <v>14.0</v>
      </c>
      <c r="X579" s="9" t="str">
        <f t="array" ref="X579">LET(
    _xlpm.thresholds, XLOOKUP('2. Результаты'!$D579, Sections!$K$3:$K$23, Sections!$L$3:$N$23),
    XLOOKUP('2. Результаты'!$W579, _xlpm.thresholds, Sections!$L$2:$N$2, "Ниже базового", -1)
)</f>
        <v>Базовый</v>
      </c>
    </row>
    <row r="580" ht="15.75" customHeight="1">
      <c r="A580" s="7">
        <v>5.21010174E8</v>
      </c>
      <c r="B580" s="6" t="s">
        <v>789</v>
      </c>
      <c r="C580" s="6" t="s">
        <v>811</v>
      </c>
      <c r="D580" s="9">
        <v>1.0</v>
      </c>
      <c r="E580" s="9">
        <v>72.0</v>
      </c>
      <c r="F580" s="9">
        <v>213.0</v>
      </c>
      <c r="G580" s="9">
        <v>1.0</v>
      </c>
      <c r="H580" s="9" t="s">
        <v>1468</v>
      </c>
      <c r="I580" s="9">
        <v>0.0</v>
      </c>
      <c r="J580" s="9" t="str">
        <f t="array" ref="J580">LET(
    _xlpm.thresholds, XLOOKUP('2. Результаты'!$D580, Sections!$F$27:$F$47, Sections!$G$27:$I$47),
    XLOOKUP('2. Результаты'!$I580, _xlpm.thresholds, Sections!$G$26:$I$26, "Ниже базового", -1)
)</f>
        <v>Ниже базового</v>
      </c>
      <c r="K580" s="9">
        <v>11.0</v>
      </c>
      <c r="L580" s="9" t="str">
        <f t="array" ref="L580">LET(
    _xlpm.thresholds, XLOOKUP('2. Результаты'!$D580, Sections!$P$27:$P$47, Sections!$Q$27:$S$47),
    XLOOKUP('2. Результаты'!$K580, _xlpm.thresholds, Sections!$Q$26:$S$26, "Ниже базового", -1)
)</f>
        <v>Базовый</v>
      </c>
      <c r="M580" s="9">
        <v>11.0</v>
      </c>
      <c r="N580" s="9" t="str">
        <f t="array" ref="N580">LET(
    _xlpm.thresholds, XLOOKUP('2. Результаты'!$D580, Sections!$K$27:$K$47, Sections!$L$27:$N$47),
    XLOOKUP('2. Результаты'!$M580, _xlpm.thresholds, Sections!$L$26:$N$26, "Ниже базового", -1)
)</f>
        <v>Базовый</v>
      </c>
      <c r="O580" s="9">
        <v>15.0</v>
      </c>
      <c r="P580" s="9" t="str">
        <f t="array" ref="P580">LET(
    _xlpm.thresholds, XLOOKUP('2. Результаты'!$D580, Sections!$P$3:$P$23, Sections!$Q$3:$S$23),
    XLOOKUP('2. Результаты'!$O580, _xlpm.thresholds, Sections!$Q$2:$S$2, "Ниже базового", -1)
)</f>
        <v>Базовый</v>
      </c>
      <c r="Q580" s="9">
        <v>11.0</v>
      </c>
      <c r="R580" s="9" t="str">
        <f t="array" ref="R580">LET(
    _xlpm.thresholds, XLOOKUP('2. Результаты'!$D580, Sections!$F$3:$F$23, Sections!$G$3:$I$23),
    XLOOKUP('2. Результаты'!$Q580, _xlpm.thresholds, Sections!$G$2:$I$2, "Ниже базового", -1)
)</f>
        <v>Базовый</v>
      </c>
      <c r="S580" s="9">
        <v>0.0</v>
      </c>
      <c r="T580" s="9" t="str">
        <f t="array" ref="T580">LET(
    _xlpm.thresholds, XLOOKUP('2. Результаты'!$D580, Sections!$A$3:$A$23, Sections!$B$3:$D$23),
    XLOOKUP('2. Результаты'!$S580, _xlpm.thresholds, Sections!$B$2:$D$2, "Ниже базового", -1)
)</f>
        <v>Ниже базового</v>
      </c>
      <c r="U580" s="9">
        <v>13.0</v>
      </c>
      <c r="V580" s="9" t="str">
        <f t="array" ref="V580">LET(
    _xlpm.thresholds, XLOOKUP('2. Результаты'!$D580, Sections!$A$27:$A$47, Sections!$B$27:$D$47),
    XLOOKUP('2. Результаты'!$U580, _xlpm.thresholds, Sections!$B$26:$D$26, "Ниже базового", -1)
)</f>
        <v>Высокий</v>
      </c>
      <c r="W580" s="9">
        <v>11.0</v>
      </c>
      <c r="X580" s="9" t="str">
        <f t="array" ref="X580">LET(
    _xlpm.thresholds, XLOOKUP('2. Результаты'!$D580, Sections!$K$3:$K$23, Sections!$L$3:$N$23),
    XLOOKUP('2. Результаты'!$W580, _xlpm.thresholds, Sections!$L$2:$N$2, "Ниже базового", -1)
)</f>
        <v>Базовый</v>
      </c>
    </row>
    <row r="581" ht="15.75" customHeight="1">
      <c r="A581" s="7">
        <v>5.21009027E8</v>
      </c>
      <c r="B581" s="6" t="s">
        <v>789</v>
      </c>
      <c r="C581" s="6" t="s">
        <v>812</v>
      </c>
      <c r="D581" s="9">
        <v>5.0</v>
      </c>
      <c r="E581" s="9">
        <v>116.0</v>
      </c>
      <c r="F581" s="9">
        <v>208.0</v>
      </c>
      <c r="G581" s="9">
        <v>2.0</v>
      </c>
      <c r="H581" s="9" t="s">
        <v>1467</v>
      </c>
      <c r="I581" s="9">
        <v>18.0</v>
      </c>
      <c r="J581" s="9" t="str">
        <f t="array" ref="J581">LET(
    _xlpm.thresholds, XLOOKUP('2. Результаты'!$D581, Sections!$F$27:$F$47, Sections!$G$27:$I$47),
    XLOOKUP('2. Результаты'!$I581, _xlpm.thresholds, Sections!$G$26:$I$26, "Ниже базового", -1)
)</f>
        <v>Средний</v>
      </c>
      <c r="K581" s="9">
        <v>13.0</v>
      </c>
      <c r="L581" s="9" t="str">
        <f t="array" ref="L581">LET(
    _xlpm.thresholds, XLOOKUP('2. Результаты'!$D581, Sections!$P$27:$P$47, Sections!$Q$27:$S$47),
    XLOOKUP('2. Результаты'!$K581, _xlpm.thresholds, Sections!$Q$26:$S$26, "Ниже базового", -1)
)</f>
        <v>Средний</v>
      </c>
      <c r="M581" s="9">
        <v>11.0</v>
      </c>
      <c r="N581" s="9" t="str">
        <f t="array" ref="N581">LET(
    _xlpm.thresholds, XLOOKUP('2. Результаты'!$D581, Sections!$K$27:$K$47, Sections!$L$27:$N$47),
    XLOOKUP('2. Результаты'!$M581, _xlpm.thresholds, Sections!$L$26:$N$26, "Ниже базового", -1)
)</f>
        <v>Базовый</v>
      </c>
      <c r="O581" s="9">
        <v>12.0</v>
      </c>
      <c r="P581" s="9" t="str">
        <f t="array" ref="P581">LET(
    _xlpm.thresholds, XLOOKUP('2. Результаты'!$D581, Sections!$P$3:$P$23, Sections!$Q$3:$S$23),
    XLOOKUP('2. Результаты'!$O581, _xlpm.thresholds, Sections!$Q$2:$S$2, "Ниже базового", -1)
)</f>
        <v>Базовый</v>
      </c>
      <c r="Q581" s="9">
        <v>11.0</v>
      </c>
      <c r="R581" s="9" t="str">
        <f t="array" ref="R581">LET(
    _xlpm.thresholds, XLOOKUP('2. Результаты'!$D581, Sections!$F$3:$F$23, Sections!$G$3:$I$23),
    XLOOKUP('2. Результаты'!$Q581, _xlpm.thresholds, Sections!$G$2:$I$2, "Ниже базового", -1)
)</f>
        <v>Базовый</v>
      </c>
      <c r="S581" s="9">
        <v>22.0</v>
      </c>
      <c r="T581" s="9" t="str">
        <f t="array" ref="T581">LET(
    _xlpm.thresholds, XLOOKUP('2. Результаты'!$D581, Sections!$A$3:$A$23, Sections!$B$3:$D$23),
    XLOOKUP('2. Результаты'!$S581, _xlpm.thresholds, Sections!$B$2:$D$2, "Ниже базового", -1)
)</f>
        <v>Базовый</v>
      </c>
      <c r="U581" s="9">
        <v>8.0</v>
      </c>
      <c r="V581" s="9" t="str">
        <f t="array" ref="V581">LET(
    _xlpm.thresholds, XLOOKUP('2. Результаты'!$D581, Sections!$A$27:$A$47, Sections!$B$27:$D$47),
    XLOOKUP('2. Результаты'!$U581, _xlpm.thresholds, Sections!$B$26:$D$26, "Ниже базового", -1)
)</f>
        <v>Средний</v>
      </c>
      <c r="W581" s="9">
        <v>21.0</v>
      </c>
      <c r="X581" s="9" t="str">
        <f t="array" ref="X581">LET(
    _xlpm.thresholds, XLOOKUP('2. Результаты'!$D581, Sections!$K$3:$K$23, Sections!$L$3:$N$23),
    XLOOKUP('2. Результаты'!$W581, _xlpm.thresholds, Sections!$L$2:$N$2, "Ниже базового", -1)
)</f>
        <v>Средний</v>
      </c>
    </row>
    <row r="582" ht="15.75" customHeight="1">
      <c r="A582" s="7">
        <v>5.21008432E8</v>
      </c>
      <c r="B582" s="6" t="s">
        <v>789</v>
      </c>
      <c r="C582" s="6" t="s">
        <v>813</v>
      </c>
      <c r="D582" s="9">
        <v>1.0</v>
      </c>
      <c r="E582" s="9">
        <v>134.0</v>
      </c>
      <c r="F582" s="9">
        <v>213.0</v>
      </c>
      <c r="G582" s="9">
        <v>2.0</v>
      </c>
      <c r="H582" s="9" t="s">
        <v>1467</v>
      </c>
      <c r="I582" s="9">
        <v>24.0</v>
      </c>
      <c r="J582" s="9" t="str">
        <f t="array" ref="J582">LET(
    _xlpm.thresholds, XLOOKUP('2. Результаты'!$D582, Sections!$F$27:$F$47, Sections!$G$27:$I$47),
    XLOOKUP('2. Результаты'!$I582, _xlpm.thresholds, Sections!$G$26:$I$26, "Ниже базового", -1)
)</f>
        <v>Средний</v>
      </c>
      <c r="K582" s="9">
        <v>15.0</v>
      </c>
      <c r="L582" s="9" t="str">
        <f t="array" ref="L582">LET(
    _xlpm.thresholds, XLOOKUP('2. Результаты'!$D582, Sections!$P$27:$P$47, Sections!$Q$27:$S$47),
    XLOOKUP('2. Результаты'!$K582, _xlpm.thresholds, Sections!$Q$26:$S$26, "Ниже базового", -1)
)</f>
        <v>Средний</v>
      </c>
      <c r="M582" s="9">
        <v>13.0</v>
      </c>
      <c r="N582" s="9" t="str">
        <f t="array" ref="N582">LET(
    _xlpm.thresholds, XLOOKUP('2. Результаты'!$D582, Sections!$K$27:$K$47, Sections!$L$27:$N$47),
    XLOOKUP('2. Результаты'!$M582, _xlpm.thresholds, Sections!$L$26:$N$26, "Ниже базового", -1)
)</f>
        <v>Базовый</v>
      </c>
      <c r="O582" s="9">
        <v>12.0</v>
      </c>
      <c r="P582" s="9" t="str">
        <f t="array" ref="P582">LET(
    _xlpm.thresholds, XLOOKUP('2. Результаты'!$D582, Sections!$P$3:$P$23, Sections!$Q$3:$S$23),
    XLOOKUP('2. Результаты'!$O582, _xlpm.thresholds, Sections!$Q$2:$S$2, "Ниже базового", -1)
)</f>
        <v>Базовый</v>
      </c>
      <c r="Q582" s="9">
        <v>14.0</v>
      </c>
      <c r="R582" s="9" t="str">
        <f t="array" ref="R582">LET(
    _xlpm.thresholds, XLOOKUP('2. Результаты'!$D582, Sections!$F$3:$F$23, Sections!$G$3:$I$23),
    XLOOKUP('2. Результаты'!$Q582, _xlpm.thresholds, Sections!$G$2:$I$2, "Ниже базового", -1)
)</f>
        <v>Средний</v>
      </c>
      <c r="S582" s="9">
        <v>32.0</v>
      </c>
      <c r="T582" s="9" t="str">
        <f t="array" ref="T582">LET(
    _xlpm.thresholds, XLOOKUP('2. Результаты'!$D582, Sections!$A$3:$A$23, Sections!$B$3:$D$23),
    XLOOKUP('2. Результаты'!$S582, _xlpm.thresholds, Sections!$B$2:$D$2, "Ниже базового", -1)
)</f>
        <v>Средний</v>
      </c>
      <c r="U582" s="9">
        <v>12.0</v>
      </c>
      <c r="V582" s="9" t="str">
        <f t="array" ref="V582">LET(
    _xlpm.thresholds, XLOOKUP('2. Результаты'!$D582, Sections!$A$27:$A$47, Sections!$B$27:$D$47),
    XLOOKUP('2. Результаты'!$U582, _xlpm.thresholds, Sections!$B$26:$D$26, "Ниже базового", -1)
)</f>
        <v>Высокий</v>
      </c>
      <c r="W582" s="9">
        <v>12.0</v>
      </c>
      <c r="X582" s="9" t="str">
        <f t="array" ref="X582">LET(
    _xlpm.thresholds, XLOOKUP('2. Результаты'!$D582, Sections!$K$3:$K$23, Sections!$L$3:$N$23),
    XLOOKUP('2. Результаты'!$W582, _xlpm.thresholds, Sections!$L$2:$N$2, "Ниже базового", -1)
)</f>
        <v>Базовый</v>
      </c>
    </row>
    <row r="583" ht="15.75" customHeight="1">
      <c r="A583" s="7">
        <v>5.21010488E8</v>
      </c>
      <c r="B583" s="6" t="s">
        <v>789</v>
      </c>
      <c r="C583" s="6" t="s">
        <v>814</v>
      </c>
      <c r="D583" s="9">
        <v>2.0</v>
      </c>
      <c r="E583" s="9">
        <v>141.0</v>
      </c>
      <c r="F583" s="9">
        <v>197.0</v>
      </c>
      <c r="G583" s="9">
        <v>3.0</v>
      </c>
      <c r="H583" s="9" t="s">
        <v>1465</v>
      </c>
      <c r="I583" s="9">
        <v>19.0</v>
      </c>
      <c r="J583" s="9" t="str">
        <f t="array" ref="J583">LET(
    _xlpm.thresholds, XLOOKUP('2. Результаты'!$D583, Sections!$F$27:$F$47, Sections!$G$27:$I$47),
    XLOOKUP('2. Результаты'!$I583, _xlpm.thresholds, Sections!$G$26:$I$26, "Ниже базового", -1)
)</f>
        <v>Средний</v>
      </c>
      <c r="K583" s="9">
        <v>16.0</v>
      </c>
      <c r="L583" s="9" t="str">
        <f t="array" ref="L583">LET(
    _xlpm.thresholds, XLOOKUP('2. Результаты'!$D583, Sections!$P$27:$P$47, Sections!$Q$27:$S$47),
    XLOOKUP('2. Результаты'!$K583, _xlpm.thresholds, Sections!$Q$26:$S$26, "Ниже базового", -1)
)</f>
        <v>Высокий</v>
      </c>
      <c r="M583" s="9">
        <v>17.0</v>
      </c>
      <c r="N583" s="9" t="str">
        <f t="array" ref="N583">LET(
    _xlpm.thresholds, XLOOKUP('2. Результаты'!$D583, Sections!$K$27:$K$47, Sections!$L$27:$N$47),
    XLOOKUP('2. Результаты'!$M583, _xlpm.thresholds, Sections!$L$26:$N$26, "Ниже базового", -1)
)</f>
        <v>Высокий</v>
      </c>
      <c r="O583" s="9">
        <v>20.0</v>
      </c>
      <c r="P583" s="9" t="str">
        <f t="array" ref="P583">LET(
    _xlpm.thresholds, XLOOKUP('2. Результаты'!$D583, Sections!$P$3:$P$23, Sections!$Q$3:$S$23),
    XLOOKUP('2. Результаты'!$O583, _xlpm.thresholds, Sections!$Q$2:$S$2, "Ниже базового", -1)
)</f>
        <v>Высокий</v>
      </c>
      <c r="Q583" s="9">
        <v>14.0</v>
      </c>
      <c r="R583" s="9" t="str">
        <f t="array" ref="R583">LET(
    _xlpm.thresholds, XLOOKUP('2. Результаты'!$D583, Sections!$F$3:$F$23, Sections!$G$3:$I$23),
    XLOOKUP('2. Результаты'!$Q583, _xlpm.thresholds, Sections!$G$2:$I$2, "Ниже базового", -1)
)</f>
        <v>Средний</v>
      </c>
      <c r="S583" s="9">
        <v>23.0</v>
      </c>
      <c r="T583" s="9" t="str">
        <f t="array" ref="T583">LET(
    _xlpm.thresholds, XLOOKUP('2. Результаты'!$D583, Sections!$A$3:$A$23, Sections!$B$3:$D$23),
    XLOOKUP('2. Результаты'!$S583, _xlpm.thresholds, Sections!$B$2:$D$2, "Ниже базового", -1)
)</f>
        <v>Средний</v>
      </c>
      <c r="U583" s="9">
        <v>12.0</v>
      </c>
      <c r="V583" s="9" t="str">
        <f t="array" ref="V583">LET(
    _xlpm.thresholds, XLOOKUP('2. Результаты'!$D583, Sections!$A$27:$A$47, Sections!$B$27:$D$47),
    XLOOKUP('2. Результаты'!$U583, _xlpm.thresholds, Sections!$B$26:$D$26, "Ниже базового", -1)
)</f>
        <v>Высокий</v>
      </c>
      <c r="W583" s="9">
        <v>20.0</v>
      </c>
      <c r="X583" s="9" t="str">
        <f t="array" ref="X583">LET(
    _xlpm.thresholds, XLOOKUP('2. Результаты'!$D583, Sections!$K$3:$K$23, Sections!$L$3:$N$23),
    XLOOKUP('2. Результаты'!$W583, _xlpm.thresholds, Sections!$L$2:$N$2, "Ниже базового", -1)
)</f>
        <v>Средний</v>
      </c>
    </row>
    <row r="584" ht="15.75" customHeight="1">
      <c r="A584" s="7">
        <v>5.21008658E8</v>
      </c>
      <c r="B584" s="6" t="s">
        <v>789</v>
      </c>
      <c r="C584" s="6" t="s">
        <v>815</v>
      </c>
      <c r="D584" s="9">
        <v>1.0</v>
      </c>
      <c r="E584" s="9">
        <v>153.0</v>
      </c>
      <c r="F584" s="9">
        <v>213.0</v>
      </c>
      <c r="G584" s="9">
        <v>3.0</v>
      </c>
      <c r="H584" s="9" t="s">
        <v>1465</v>
      </c>
      <c r="I584" s="9">
        <v>25.0</v>
      </c>
      <c r="J584" s="9" t="str">
        <f t="array" ref="J584">LET(
    _xlpm.thresholds, XLOOKUP('2. Результаты'!$D584, Sections!$F$27:$F$47, Sections!$G$27:$I$47),
    XLOOKUP('2. Результаты'!$I584, _xlpm.thresholds, Sections!$G$26:$I$26, "Ниже базового", -1)
)</f>
        <v>Средний</v>
      </c>
      <c r="K584" s="9">
        <v>15.0</v>
      </c>
      <c r="L584" s="9" t="str">
        <f t="array" ref="L584">LET(
    _xlpm.thresholds, XLOOKUP('2. Результаты'!$D584, Sections!$P$27:$P$47, Sections!$Q$27:$S$47),
    XLOOKUP('2. Результаты'!$K584, _xlpm.thresholds, Sections!$Q$26:$S$26, "Ниже базового", -1)
)</f>
        <v>Средний</v>
      </c>
      <c r="M584" s="9">
        <v>15.0</v>
      </c>
      <c r="N584" s="9" t="str">
        <f t="array" ref="N584">LET(
    _xlpm.thresholds, XLOOKUP('2. Результаты'!$D584, Sections!$K$27:$K$47, Sections!$L$27:$N$47),
    XLOOKUP('2. Результаты'!$M584, _xlpm.thresholds, Sections!$L$26:$N$26, "Ниже базового", -1)
)</f>
        <v>Средний</v>
      </c>
      <c r="O584" s="9">
        <v>17.0</v>
      </c>
      <c r="P584" s="9" t="str">
        <f t="array" ref="P584">LET(
    _xlpm.thresholds, XLOOKUP('2. Результаты'!$D584, Sections!$P$3:$P$23, Sections!$Q$3:$S$23),
    XLOOKUP('2. Результаты'!$O584, _xlpm.thresholds, Sections!$Q$2:$S$2, "Ниже базового", -1)
)</f>
        <v>Средний</v>
      </c>
      <c r="Q584" s="9">
        <v>16.0</v>
      </c>
      <c r="R584" s="9" t="str">
        <f t="array" ref="R584">LET(
    _xlpm.thresholds, XLOOKUP('2. Результаты'!$D584, Sections!$F$3:$F$23, Sections!$G$3:$I$23),
    XLOOKUP('2. Результаты'!$Q584, _xlpm.thresholds, Sections!$G$2:$I$2, "Ниже базового", -1)
)</f>
        <v>Средний</v>
      </c>
      <c r="S584" s="9">
        <v>35.0</v>
      </c>
      <c r="T584" s="9" t="str">
        <f t="array" ref="T584">LET(
    _xlpm.thresholds, XLOOKUP('2. Результаты'!$D584, Sections!$A$3:$A$23, Sections!$B$3:$D$23),
    XLOOKUP('2. Результаты'!$S584, _xlpm.thresholds, Sections!$B$2:$D$2, "Ниже базового", -1)
)</f>
        <v>Средний</v>
      </c>
      <c r="U584" s="9">
        <v>11.0</v>
      </c>
      <c r="V584" s="9" t="str">
        <f t="array" ref="V584">LET(
    _xlpm.thresholds, XLOOKUP('2. Результаты'!$D584, Sections!$A$27:$A$47, Sections!$B$27:$D$47),
    XLOOKUP('2. Результаты'!$U584, _xlpm.thresholds, Sections!$B$26:$D$26, "Ниже базового", -1)
)</f>
        <v>Средний</v>
      </c>
      <c r="W584" s="9">
        <v>19.0</v>
      </c>
      <c r="X584" s="9" t="str">
        <f t="array" ref="X584">LET(
    _xlpm.thresholds, XLOOKUP('2. Результаты'!$D584, Sections!$K$3:$K$23, Sections!$L$3:$N$23),
    XLOOKUP('2. Результаты'!$W584, _xlpm.thresholds, Sections!$L$2:$N$2, "Ниже базового", -1)
)</f>
        <v>Средний</v>
      </c>
    </row>
    <row r="585" ht="15.75" customHeight="1">
      <c r="A585" s="7">
        <v>5.2100852E8</v>
      </c>
      <c r="B585" s="6" t="s">
        <v>789</v>
      </c>
      <c r="C585" s="6" t="s">
        <v>816</v>
      </c>
      <c r="D585" s="9">
        <v>6.0</v>
      </c>
      <c r="E585" s="9">
        <v>152.0</v>
      </c>
      <c r="F585" s="9">
        <v>192.0</v>
      </c>
      <c r="G585" s="9">
        <v>3.0</v>
      </c>
      <c r="H585" s="9" t="s">
        <v>1465</v>
      </c>
      <c r="I585" s="9">
        <v>27.0</v>
      </c>
      <c r="J585" s="9" t="str">
        <f t="array" ref="J585">LET(
    _xlpm.thresholds, XLOOKUP('2. Результаты'!$D585, Sections!$F$27:$F$47, Sections!$G$27:$I$47),
    XLOOKUP('2. Результаты'!$I585, _xlpm.thresholds, Sections!$G$26:$I$26, "Ниже базового", -1)
)</f>
        <v>Высокий</v>
      </c>
      <c r="K585" s="9">
        <v>16.0</v>
      </c>
      <c r="L585" s="9" t="str">
        <f t="array" ref="L585">LET(
    _xlpm.thresholds, XLOOKUP('2. Результаты'!$D585, Sections!$P$27:$P$47, Sections!$Q$27:$S$47),
    XLOOKUP('2. Результаты'!$K585, _xlpm.thresholds, Sections!$Q$26:$S$26, "Ниже базового", -1)
)</f>
        <v>Высокий</v>
      </c>
      <c r="M585" s="9">
        <v>13.0</v>
      </c>
      <c r="N585" s="9" t="str">
        <f t="array" ref="N585">LET(
    _xlpm.thresholds, XLOOKUP('2. Результаты'!$D585, Sections!$K$27:$K$47, Sections!$L$27:$N$47),
    XLOOKUP('2. Результаты'!$M585, _xlpm.thresholds, Sections!$L$26:$N$26, "Ниже базового", -1)
)</f>
        <v>Средний</v>
      </c>
      <c r="O585" s="9">
        <v>20.0</v>
      </c>
      <c r="P585" s="9" t="str">
        <f t="array" ref="P585">LET(
    _xlpm.thresholds, XLOOKUP('2. Результаты'!$D585, Sections!$P$3:$P$23, Sections!$Q$3:$S$23),
    XLOOKUP('2. Результаты'!$O585, _xlpm.thresholds, Sections!$Q$2:$S$2, "Ниже базового", -1)
)</f>
        <v>Высокий</v>
      </c>
      <c r="Q585" s="9">
        <v>17.0</v>
      </c>
      <c r="R585" s="9" t="str">
        <f t="array" ref="R585">LET(
    _xlpm.thresholds, XLOOKUP('2. Результаты'!$D585, Sections!$F$3:$F$23, Sections!$G$3:$I$23),
    XLOOKUP('2. Результаты'!$Q585, _xlpm.thresholds, Sections!$G$2:$I$2, "Ниже базового", -1)
)</f>
        <v>Средний</v>
      </c>
      <c r="S585" s="9">
        <v>27.0</v>
      </c>
      <c r="T585" s="9" t="str">
        <f t="array" ref="T585">LET(
    _xlpm.thresholds, XLOOKUP('2. Результаты'!$D585, Sections!$A$3:$A$23, Sections!$B$3:$D$23),
    XLOOKUP('2. Результаты'!$S585, _xlpm.thresholds, Sections!$B$2:$D$2, "Ниже базового", -1)
)</f>
        <v>Средний</v>
      </c>
      <c r="U585" s="9">
        <v>9.0</v>
      </c>
      <c r="V585" s="9" t="str">
        <f t="array" ref="V585">LET(
    _xlpm.thresholds, XLOOKUP('2. Результаты'!$D585, Sections!$A$27:$A$47, Sections!$B$27:$D$47),
    XLOOKUP('2. Результаты'!$U585, _xlpm.thresholds, Sections!$B$26:$D$26, "Ниже базового", -1)
)</f>
        <v>Средний</v>
      </c>
      <c r="W585" s="9">
        <v>23.0</v>
      </c>
      <c r="X585" s="9" t="str">
        <f t="array" ref="X585">LET(
    _xlpm.thresholds, XLOOKUP('2. Результаты'!$D585, Sections!$K$3:$K$23, Sections!$L$3:$N$23),
    XLOOKUP('2. Результаты'!$W585, _xlpm.thresholds, Sections!$L$2:$N$2, "Ниже базового", -1)
)</f>
        <v>Средний</v>
      </c>
    </row>
    <row r="586" ht="15.75" customHeight="1">
      <c r="A586" s="7">
        <v>5.21008425E8</v>
      </c>
      <c r="B586" s="6" t="s">
        <v>789</v>
      </c>
      <c r="C586" s="6" t="s">
        <v>817</v>
      </c>
      <c r="D586" s="9">
        <v>1.0</v>
      </c>
      <c r="E586" s="9">
        <v>141.0</v>
      </c>
      <c r="F586" s="9">
        <v>213.0</v>
      </c>
      <c r="G586" s="9">
        <v>3.0</v>
      </c>
      <c r="H586" s="9" t="s">
        <v>1465</v>
      </c>
      <c r="I586" s="9">
        <v>19.0</v>
      </c>
      <c r="J586" s="9" t="str">
        <f t="array" ref="J586">LET(
    _xlpm.thresholds, XLOOKUP('2. Результаты'!$D586, Sections!$F$27:$F$47, Sections!$G$27:$I$47),
    XLOOKUP('2. Результаты'!$I586, _xlpm.thresholds, Sections!$G$26:$I$26, "Ниже базового", -1)
)</f>
        <v>Средний</v>
      </c>
      <c r="K586" s="9">
        <v>14.0</v>
      </c>
      <c r="L586" s="9" t="str">
        <f t="array" ref="L586">LET(
    _xlpm.thresholds, XLOOKUP('2. Результаты'!$D586, Sections!$P$27:$P$47, Sections!$Q$27:$S$47),
    XLOOKUP('2. Результаты'!$K586, _xlpm.thresholds, Sections!$Q$26:$S$26, "Ниже базового", -1)
)</f>
        <v>Средний</v>
      </c>
      <c r="M586" s="9">
        <v>15.0</v>
      </c>
      <c r="N586" s="9" t="str">
        <f t="array" ref="N586">LET(
    _xlpm.thresholds, XLOOKUP('2. Результаты'!$D586, Sections!$K$27:$K$47, Sections!$L$27:$N$47),
    XLOOKUP('2. Результаты'!$M586, _xlpm.thresholds, Sections!$L$26:$N$26, "Ниже базового", -1)
)</f>
        <v>Средний</v>
      </c>
      <c r="O586" s="9">
        <v>17.0</v>
      </c>
      <c r="P586" s="9" t="str">
        <f t="array" ref="P586">LET(
    _xlpm.thresholds, XLOOKUP('2. Результаты'!$D586, Sections!$P$3:$P$23, Sections!$Q$3:$S$23),
    XLOOKUP('2. Результаты'!$O586, _xlpm.thresholds, Sections!$Q$2:$S$2, "Ниже базового", -1)
)</f>
        <v>Средний</v>
      </c>
      <c r="Q586" s="9">
        <v>14.0</v>
      </c>
      <c r="R586" s="9" t="str">
        <f t="array" ref="R586">LET(
    _xlpm.thresholds, XLOOKUP('2. Результаты'!$D586, Sections!$F$3:$F$23, Sections!$G$3:$I$23),
    XLOOKUP('2. Результаты'!$Q586, _xlpm.thresholds, Sections!$G$2:$I$2, "Ниже базового", -1)
)</f>
        <v>Средний</v>
      </c>
      <c r="S586" s="9">
        <v>32.0</v>
      </c>
      <c r="T586" s="9" t="str">
        <f t="array" ref="T586">LET(
    _xlpm.thresholds, XLOOKUP('2. Результаты'!$D586, Sections!$A$3:$A$23, Sections!$B$3:$D$23),
    XLOOKUP('2. Результаты'!$S586, _xlpm.thresholds, Sections!$B$2:$D$2, "Ниже базового", -1)
)</f>
        <v>Средний</v>
      </c>
      <c r="U586" s="9">
        <v>11.0</v>
      </c>
      <c r="V586" s="9" t="str">
        <f t="array" ref="V586">LET(
    _xlpm.thresholds, XLOOKUP('2. Результаты'!$D586, Sections!$A$27:$A$47, Sections!$B$27:$D$47),
    XLOOKUP('2. Результаты'!$U586, _xlpm.thresholds, Sections!$B$26:$D$26, "Ниже базового", -1)
)</f>
        <v>Средний</v>
      </c>
      <c r="W586" s="9">
        <v>19.0</v>
      </c>
      <c r="X586" s="9" t="str">
        <f t="array" ref="X586">LET(
    _xlpm.thresholds, XLOOKUP('2. Результаты'!$D586, Sections!$K$3:$K$23, Sections!$L$3:$N$23),
    XLOOKUP('2. Результаты'!$W586, _xlpm.thresholds, Sections!$L$2:$N$2, "Ниже базового", -1)
)</f>
        <v>Средний</v>
      </c>
    </row>
    <row r="587" ht="15.75" customHeight="1">
      <c r="A587" s="7">
        <v>5.21010209E8</v>
      </c>
      <c r="B587" s="6" t="s">
        <v>789</v>
      </c>
      <c r="C587" s="6" t="s">
        <v>818</v>
      </c>
      <c r="D587" s="9">
        <v>6.0</v>
      </c>
      <c r="E587" s="9">
        <v>121.0</v>
      </c>
      <c r="F587" s="9">
        <v>192.0</v>
      </c>
      <c r="G587" s="9">
        <v>3.0</v>
      </c>
      <c r="H587" s="9" t="s">
        <v>1465</v>
      </c>
      <c r="I587" s="9">
        <v>23.0</v>
      </c>
      <c r="J587" s="9" t="str">
        <f t="array" ref="J587">LET(
    _xlpm.thresholds, XLOOKUP('2. Результаты'!$D587, Sections!$F$27:$F$47, Sections!$G$27:$I$47),
    XLOOKUP('2. Результаты'!$I587, _xlpm.thresholds, Sections!$G$26:$I$26, "Ниже базового", -1)
)</f>
        <v>Средний</v>
      </c>
      <c r="K587" s="9">
        <v>16.0</v>
      </c>
      <c r="L587" s="9" t="str">
        <f t="array" ref="L587">LET(
    _xlpm.thresholds, XLOOKUP('2. Результаты'!$D587, Sections!$P$27:$P$47, Sections!$Q$27:$S$47),
    XLOOKUP('2. Результаты'!$K587, _xlpm.thresholds, Sections!$Q$26:$S$26, "Ниже базового", -1)
)</f>
        <v>Высокий</v>
      </c>
      <c r="M587" s="9">
        <v>11.0</v>
      </c>
      <c r="N587" s="9" t="str">
        <f t="array" ref="N587">LET(
    _xlpm.thresholds, XLOOKUP('2. Результаты'!$D587, Sections!$K$27:$K$47, Sections!$L$27:$N$47),
    XLOOKUP('2. Результаты'!$M587, _xlpm.thresholds, Sections!$L$26:$N$26, "Ниже базового", -1)
)</f>
        <v>Базовый</v>
      </c>
      <c r="O587" s="9">
        <v>15.0</v>
      </c>
      <c r="P587" s="9" t="str">
        <f t="array" ref="P587">LET(
    _xlpm.thresholds, XLOOKUP('2. Результаты'!$D587, Sections!$P$3:$P$23, Sections!$Q$3:$S$23),
    XLOOKUP('2. Результаты'!$O587, _xlpm.thresholds, Sections!$Q$2:$S$2, "Ниже базового", -1)
)</f>
        <v>Базовый</v>
      </c>
      <c r="Q587" s="9">
        <v>14.0</v>
      </c>
      <c r="R587" s="9" t="str">
        <f t="array" ref="R587">LET(
    _xlpm.thresholds, XLOOKUP('2. Результаты'!$D587, Sections!$F$3:$F$23, Sections!$G$3:$I$23),
    XLOOKUP('2. Результаты'!$Q587, _xlpm.thresholds, Sections!$G$2:$I$2, "Ниже базового", -1)
)</f>
        <v>Средний</v>
      </c>
      <c r="S587" s="9">
        <v>19.0</v>
      </c>
      <c r="T587" s="9" t="str">
        <f t="array" ref="T587">LET(
    _xlpm.thresholds, XLOOKUP('2. Результаты'!$D587, Sections!$A$3:$A$23, Sections!$B$3:$D$23),
    XLOOKUP('2. Результаты'!$S587, _xlpm.thresholds, Sections!$B$2:$D$2, "Ниже базового", -1)
)</f>
        <v>Базовый</v>
      </c>
      <c r="U587" s="9">
        <v>8.0</v>
      </c>
      <c r="V587" s="9" t="str">
        <f t="array" ref="V587">LET(
    _xlpm.thresholds, XLOOKUP('2. Результаты'!$D587, Sections!$A$27:$A$47, Sections!$B$27:$D$47),
    XLOOKUP('2. Результаты'!$U587, _xlpm.thresholds, Sections!$B$26:$D$26, "Ниже базового", -1)
)</f>
        <v>Средний</v>
      </c>
      <c r="W587" s="9">
        <v>15.0</v>
      </c>
      <c r="X587" s="9" t="str">
        <f t="array" ref="X587">LET(
    _xlpm.thresholds, XLOOKUP('2. Результаты'!$D587, Sections!$K$3:$K$23, Sections!$L$3:$N$23),
    XLOOKUP('2. Результаты'!$W587, _xlpm.thresholds, Sections!$L$2:$N$2, "Ниже базового", -1)
)</f>
        <v>Базовый</v>
      </c>
    </row>
    <row r="588" ht="15.75" customHeight="1">
      <c r="A588" s="7">
        <v>5.21008538E8</v>
      </c>
      <c r="B588" s="6" t="s">
        <v>789</v>
      </c>
      <c r="C588" s="6" t="s">
        <v>819</v>
      </c>
      <c r="D588" s="9">
        <v>2.0</v>
      </c>
      <c r="E588" s="9">
        <v>164.0</v>
      </c>
      <c r="F588" s="9">
        <v>197.0</v>
      </c>
      <c r="G588" s="9">
        <v>4.0</v>
      </c>
      <c r="H588" s="9" t="s">
        <v>1466</v>
      </c>
      <c r="I588" s="9">
        <v>29.0</v>
      </c>
      <c r="J588" s="9" t="str">
        <f t="array" ref="J588">LET(
    _xlpm.thresholds, XLOOKUP('2. Результаты'!$D588, Sections!$F$27:$F$47, Sections!$G$27:$I$47),
    XLOOKUP('2. Результаты'!$I588, _xlpm.thresholds, Sections!$G$26:$I$26, "Ниже базового", -1)
)</f>
        <v>Высокий</v>
      </c>
      <c r="K588" s="9">
        <v>20.0</v>
      </c>
      <c r="L588" s="9" t="str">
        <f t="array" ref="L588">LET(
    _xlpm.thresholds, XLOOKUP('2. Результаты'!$D588, Sections!$P$27:$P$47, Sections!$Q$27:$S$47),
    XLOOKUP('2. Результаты'!$K588, _xlpm.thresholds, Sections!$Q$26:$S$26, "Ниже базового", -1)
)</f>
        <v>Высокий</v>
      </c>
      <c r="M588" s="9">
        <v>16.0</v>
      </c>
      <c r="N588" s="9" t="str">
        <f t="array" ref="N588">LET(
    _xlpm.thresholds, XLOOKUP('2. Результаты'!$D588, Sections!$K$27:$K$47, Sections!$L$27:$N$47),
    XLOOKUP('2. Результаты'!$M588, _xlpm.thresholds, Sections!$L$26:$N$26, "Ниже базового", -1)
)</f>
        <v>Высокий</v>
      </c>
      <c r="O588" s="9">
        <v>18.0</v>
      </c>
      <c r="P588" s="9" t="str">
        <f t="array" ref="P588">LET(
    _xlpm.thresholds, XLOOKUP('2. Результаты'!$D588, Sections!$P$3:$P$23, Sections!$Q$3:$S$23),
    XLOOKUP('2. Результаты'!$O588, _xlpm.thresholds, Sections!$Q$2:$S$2, "Ниже базового", -1)
)</f>
        <v>Средний</v>
      </c>
      <c r="Q588" s="9">
        <v>19.0</v>
      </c>
      <c r="R588" s="9" t="str">
        <f t="array" ref="R588">LET(
    _xlpm.thresholds, XLOOKUP('2. Результаты'!$D588, Sections!$F$3:$F$23, Sections!$G$3:$I$23),
    XLOOKUP('2. Результаты'!$Q588, _xlpm.thresholds, Sections!$G$2:$I$2, "Ниже базового", -1)
)</f>
        <v>Средний</v>
      </c>
      <c r="S588" s="9">
        <v>26.0</v>
      </c>
      <c r="T588" s="9" t="str">
        <f t="array" ref="T588">LET(
    _xlpm.thresholds, XLOOKUP('2. Результаты'!$D588, Sections!$A$3:$A$23, Sections!$B$3:$D$23),
    XLOOKUP('2. Результаты'!$S588, _xlpm.thresholds, Sections!$B$2:$D$2, "Ниже базового", -1)
)</f>
        <v>Средний</v>
      </c>
      <c r="U588" s="9">
        <v>12.0</v>
      </c>
      <c r="V588" s="9" t="str">
        <f t="array" ref="V588">LET(
    _xlpm.thresholds, XLOOKUP('2. Результаты'!$D588, Sections!$A$27:$A$47, Sections!$B$27:$D$47),
    XLOOKUP('2. Результаты'!$U588, _xlpm.thresholds, Sections!$B$26:$D$26, "Ниже базового", -1)
)</f>
        <v>Высокий</v>
      </c>
      <c r="W588" s="9">
        <v>24.0</v>
      </c>
      <c r="X588" s="9" t="str">
        <f t="array" ref="X588">LET(
    _xlpm.thresholds, XLOOKUP('2. Результаты'!$D588, Sections!$K$3:$K$23, Sections!$L$3:$N$23),
    XLOOKUP('2. Результаты'!$W588, _xlpm.thresholds, Sections!$L$2:$N$2, "Ниже базового", -1)
)</f>
        <v>Средний</v>
      </c>
    </row>
    <row r="589" ht="15.75" customHeight="1">
      <c r="A589" s="7">
        <v>5.21008496E8</v>
      </c>
      <c r="B589" s="6" t="s">
        <v>789</v>
      </c>
      <c r="C589" s="6" t="s">
        <v>820</v>
      </c>
      <c r="D589" s="9">
        <v>6.0</v>
      </c>
      <c r="E589" s="9">
        <v>124.0</v>
      </c>
      <c r="F589" s="9">
        <v>192.0</v>
      </c>
      <c r="G589" s="9">
        <v>2.0</v>
      </c>
      <c r="H589" s="9" t="s">
        <v>1467</v>
      </c>
      <c r="I589" s="9">
        <v>18.0</v>
      </c>
      <c r="J589" s="9" t="str">
        <f t="array" ref="J589">LET(
    _xlpm.thresholds, XLOOKUP('2. Результаты'!$D589, Sections!$F$27:$F$47, Sections!$G$27:$I$47),
    XLOOKUP('2. Результаты'!$I589, _xlpm.thresholds, Sections!$G$26:$I$26, "Ниже базового", -1)
)</f>
        <v>Средний</v>
      </c>
      <c r="K589" s="9">
        <v>13.0</v>
      </c>
      <c r="L589" s="9" t="str">
        <f t="array" ref="L589">LET(
    _xlpm.thresholds, XLOOKUP('2. Результаты'!$D589, Sections!$P$27:$P$47, Sections!$Q$27:$S$47),
    XLOOKUP('2. Результаты'!$K589, _xlpm.thresholds, Sections!$Q$26:$S$26, "Ниже базового", -1)
)</f>
        <v>Средний</v>
      </c>
      <c r="M589" s="9">
        <v>13.0</v>
      </c>
      <c r="N589" s="9" t="str">
        <f t="array" ref="N589">LET(
    _xlpm.thresholds, XLOOKUP('2. Результаты'!$D589, Sections!$K$27:$K$47, Sections!$L$27:$N$47),
    XLOOKUP('2. Результаты'!$M589, _xlpm.thresholds, Sections!$L$26:$N$26, "Ниже базового", -1)
)</f>
        <v>Средний</v>
      </c>
      <c r="O589" s="9">
        <v>18.0</v>
      </c>
      <c r="P589" s="9" t="str">
        <f t="array" ref="P589">LET(
    _xlpm.thresholds, XLOOKUP('2. Результаты'!$D589, Sections!$P$3:$P$23, Sections!$Q$3:$S$23),
    XLOOKUP('2. Результаты'!$O589, _xlpm.thresholds, Sections!$Q$2:$S$2, "Ниже базового", -1)
)</f>
        <v>Средний</v>
      </c>
      <c r="Q589" s="9">
        <v>15.0</v>
      </c>
      <c r="R589" s="9" t="str">
        <f t="array" ref="R589">LET(
    _xlpm.thresholds, XLOOKUP('2. Результаты'!$D589, Sections!$F$3:$F$23, Sections!$G$3:$I$23),
    XLOOKUP('2. Результаты'!$Q589, _xlpm.thresholds, Sections!$G$2:$I$2, "Ниже базового", -1)
)</f>
        <v>Средний</v>
      </c>
      <c r="S589" s="9">
        <v>16.0</v>
      </c>
      <c r="T589" s="9" t="str">
        <f t="array" ref="T589">LET(
    _xlpm.thresholds, XLOOKUP('2. Результаты'!$D589, Sections!$A$3:$A$23, Sections!$B$3:$D$23),
    XLOOKUP('2. Результаты'!$S589, _xlpm.thresholds, Sections!$B$2:$D$2, "Ниже базового", -1)
)</f>
        <v>Базовый</v>
      </c>
      <c r="U589" s="9">
        <v>11.0</v>
      </c>
      <c r="V589" s="9" t="str">
        <f t="array" ref="V589">LET(
    _xlpm.thresholds, XLOOKUP('2. Результаты'!$D589, Sections!$A$27:$A$47, Sections!$B$27:$D$47),
    XLOOKUP('2. Результаты'!$U589, _xlpm.thresholds, Sections!$B$26:$D$26, "Ниже базового", -1)
)</f>
        <v>Средний</v>
      </c>
      <c r="W589" s="9">
        <v>20.0</v>
      </c>
      <c r="X589" s="9" t="str">
        <f t="array" ref="X589">LET(
    _xlpm.thresholds, XLOOKUP('2. Результаты'!$D589, Sections!$K$3:$K$23, Sections!$L$3:$N$23),
    XLOOKUP('2. Результаты'!$W589, _xlpm.thresholds, Sections!$L$2:$N$2, "Ниже базового", -1)
)</f>
        <v>Средний</v>
      </c>
    </row>
    <row r="590" ht="15.75" customHeight="1">
      <c r="A590" s="7">
        <v>5.21008471E8</v>
      </c>
      <c r="B590" s="6" t="s">
        <v>789</v>
      </c>
      <c r="C590" s="6" t="s">
        <v>821</v>
      </c>
      <c r="D590" s="9">
        <v>2.0</v>
      </c>
      <c r="E590" s="9">
        <v>151.0</v>
      </c>
      <c r="F590" s="9">
        <v>197.0</v>
      </c>
      <c r="G590" s="9">
        <v>3.0</v>
      </c>
      <c r="H590" s="9" t="s">
        <v>1465</v>
      </c>
      <c r="I590" s="9">
        <v>25.0</v>
      </c>
      <c r="J590" s="9" t="str">
        <f t="array" ref="J590">LET(
    _xlpm.thresholds, XLOOKUP('2. Результаты'!$D590, Sections!$F$27:$F$47, Sections!$G$27:$I$47),
    XLOOKUP('2. Результаты'!$I590, _xlpm.thresholds, Sections!$G$26:$I$26, "Ниже базового", -1)
)</f>
        <v>Средний</v>
      </c>
      <c r="K590" s="9">
        <v>14.0</v>
      </c>
      <c r="L590" s="9" t="str">
        <f t="array" ref="L590">LET(
    _xlpm.thresholds, XLOOKUP('2. Результаты'!$D590, Sections!$P$27:$P$47, Sections!$Q$27:$S$47),
    XLOOKUP('2. Результаты'!$K590, _xlpm.thresholds, Sections!$Q$26:$S$26, "Ниже базового", -1)
)</f>
        <v>Средний</v>
      </c>
      <c r="M590" s="9">
        <v>16.0</v>
      </c>
      <c r="N590" s="9" t="str">
        <f t="array" ref="N590">LET(
    _xlpm.thresholds, XLOOKUP('2. Результаты'!$D590, Sections!$K$27:$K$47, Sections!$L$27:$N$47),
    XLOOKUP('2. Результаты'!$M590, _xlpm.thresholds, Sections!$L$26:$N$26, "Ниже базового", -1)
)</f>
        <v>Высокий</v>
      </c>
      <c r="O590" s="9">
        <v>17.0</v>
      </c>
      <c r="P590" s="9" t="str">
        <f t="array" ref="P590">LET(
    _xlpm.thresholds, XLOOKUP('2. Результаты'!$D590, Sections!$P$3:$P$23, Sections!$Q$3:$S$23),
    XLOOKUP('2. Результаты'!$O590, _xlpm.thresholds, Sections!$Q$2:$S$2, "Ниже базового", -1)
)</f>
        <v>Средний</v>
      </c>
      <c r="Q590" s="9">
        <v>18.0</v>
      </c>
      <c r="R590" s="9" t="str">
        <f t="array" ref="R590">LET(
    _xlpm.thresholds, XLOOKUP('2. Результаты'!$D590, Sections!$F$3:$F$23, Sections!$G$3:$I$23),
    XLOOKUP('2. Результаты'!$Q590, _xlpm.thresholds, Sections!$G$2:$I$2, "Ниже базового", -1)
)</f>
        <v>Средний</v>
      </c>
      <c r="S590" s="9">
        <v>26.0</v>
      </c>
      <c r="T590" s="9" t="str">
        <f t="array" ref="T590">LET(
    _xlpm.thresholds, XLOOKUP('2. Результаты'!$D590, Sections!$A$3:$A$23, Sections!$B$3:$D$23),
    XLOOKUP('2. Результаты'!$S590, _xlpm.thresholds, Sections!$B$2:$D$2, "Ниже базового", -1)
)</f>
        <v>Средний</v>
      </c>
      <c r="U590" s="9">
        <v>12.0</v>
      </c>
      <c r="V590" s="9" t="str">
        <f t="array" ref="V590">LET(
    _xlpm.thresholds, XLOOKUP('2. Результаты'!$D590, Sections!$A$27:$A$47, Sections!$B$27:$D$47),
    XLOOKUP('2. Результаты'!$U590, _xlpm.thresholds, Sections!$B$26:$D$26, "Ниже базового", -1)
)</f>
        <v>Высокий</v>
      </c>
      <c r="W590" s="9">
        <v>23.0</v>
      </c>
      <c r="X590" s="9" t="str">
        <f t="array" ref="X590">LET(
    _xlpm.thresholds, XLOOKUP('2. Результаты'!$D590, Sections!$K$3:$K$23, Sections!$L$3:$N$23),
    XLOOKUP('2. Результаты'!$W590, _xlpm.thresholds, Sections!$L$2:$N$2, "Ниже базового", -1)
)</f>
        <v>Средний</v>
      </c>
    </row>
    <row r="591" ht="15.75" customHeight="1">
      <c r="A591" s="7">
        <v>5.21009806E8</v>
      </c>
      <c r="B591" s="6" t="s">
        <v>789</v>
      </c>
      <c r="C591" s="6" t="s">
        <v>822</v>
      </c>
      <c r="D591" s="9">
        <v>6.0</v>
      </c>
      <c r="E591" s="9">
        <v>146.0</v>
      </c>
      <c r="F591" s="9">
        <v>192.0</v>
      </c>
      <c r="G591" s="9">
        <v>3.0</v>
      </c>
      <c r="H591" s="9" t="s">
        <v>1465</v>
      </c>
      <c r="I591" s="9">
        <v>24.0</v>
      </c>
      <c r="J591" s="9" t="str">
        <f t="array" ref="J591">LET(
    _xlpm.thresholds, XLOOKUP('2. Результаты'!$D591, Sections!$F$27:$F$47, Sections!$G$27:$I$47),
    XLOOKUP('2. Результаты'!$I591, _xlpm.thresholds, Sections!$G$26:$I$26, "Ниже базового", -1)
)</f>
        <v>Средний</v>
      </c>
      <c r="K591" s="9">
        <v>16.0</v>
      </c>
      <c r="L591" s="9" t="str">
        <f t="array" ref="L591">LET(
    _xlpm.thresholds, XLOOKUP('2. Результаты'!$D591, Sections!$P$27:$P$47, Sections!$Q$27:$S$47),
    XLOOKUP('2. Результаты'!$K591, _xlpm.thresholds, Sections!$Q$26:$S$26, "Ниже базового", -1)
)</f>
        <v>Высокий</v>
      </c>
      <c r="M591" s="9">
        <v>14.0</v>
      </c>
      <c r="N591" s="9" t="str">
        <f t="array" ref="N591">LET(
    _xlpm.thresholds, XLOOKUP('2. Результаты'!$D591, Sections!$K$27:$K$47, Sections!$L$27:$N$47),
    XLOOKUP('2. Результаты'!$M591, _xlpm.thresholds, Sections!$L$26:$N$26, "Ниже базового", -1)
)</f>
        <v>Средний</v>
      </c>
      <c r="O591" s="9">
        <v>20.0</v>
      </c>
      <c r="P591" s="9" t="str">
        <f t="array" ref="P591">LET(
    _xlpm.thresholds, XLOOKUP('2. Результаты'!$D591, Sections!$P$3:$P$23, Sections!$Q$3:$S$23),
    XLOOKUP('2. Результаты'!$O591, _xlpm.thresholds, Sections!$Q$2:$S$2, "Ниже базового", -1)
)</f>
        <v>Высокий</v>
      </c>
      <c r="Q591" s="9">
        <v>16.0</v>
      </c>
      <c r="R591" s="9" t="str">
        <f t="array" ref="R591">LET(
    _xlpm.thresholds, XLOOKUP('2. Результаты'!$D591, Sections!$F$3:$F$23, Sections!$G$3:$I$23),
    XLOOKUP('2. Результаты'!$Q591, _xlpm.thresholds, Sections!$G$2:$I$2, "Ниже базового", -1)
)</f>
        <v>Средний</v>
      </c>
      <c r="S591" s="9">
        <v>24.0</v>
      </c>
      <c r="T591" s="9" t="str">
        <f t="array" ref="T591">LET(
    _xlpm.thresholds, XLOOKUP('2. Результаты'!$D591, Sections!$A$3:$A$23, Sections!$B$3:$D$23),
    XLOOKUP('2. Результаты'!$S591, _xlpm.thresholds, Sections!$B$2:$D$2, "Ниже базового", -1)
)</f>
        <v>Средний</v>
      </c>
      <c r="U591" s="9">
        <v>11.0</v>
      </c>
      <c r="V591" s="9" t="str">
        <f t="array" ref="V591">LET(
    _xlpm.thresholds, XLOOKUP('2. Результаты'!$D591, Sections!$A$27:$A$47, Sections!$B$27:$D$47),
    XLOOKUP('2. Результаты'!$U591, _xlpm.thresholds, Sections!$B$26:$D$26, "Ниже базового", -1)
)</f>
        <v>Средний</v>
      </c>
      <c r="W591" s="9">
        <v>21.0</v>
      </c>
      <c r="X591" s="9" t="str">
        <f t="array" ref="X591">LET(
    _xlpm.thresholds, XLOOKUP('2. Результаты'!$D591, Sections!$K$3:$K$23, Sections!$L$3:$N$23),
    XLOOKUP('2. Результаты'!$W591, _xlpm.thresholds, Sections!$L$2:$N$2, "Ниже базового", -1)
)</f>
        <v>Средний</v>
      </c>
    </row>
    <row r="592" ht="15.75" customHeight="1">
      <c r="A592" s="7">
        <v>5.21009796E8</v>
      </c>
      <c r="B592" s="6" t="s">
        <v>789</v>
      </c>
      <c r="C592" s="6" t="s">
        <v>823</v>
      </c>
      <c r="D592" s="9">
        <v>1.0</v>
      </c>
      <c r="E592" s="9">
        <v>108.0</v>
      </c>
      <c r="F592" s="9">
        <v>213.0</v>
      </c>
      <c r="G592" s="9">
        <v>2.0</v>
      </c>
      <c r="H592" s="9" t="s">
        <v>1467</v>
      </c>
      <c r="I592" s="9">
        <v>11.0</v>
      </c>
      <c r="J592" s="9" t="str">
        <f t="array" ref="J592">LET(
    _xlpm.thresholds, XLOOKUP('2. Результаты'!$D592, Sections!$F$27:$F$47, Sections!$G$27:$I$47),
    XLOOKUP('2. Результаты'!$I592, _xlpm.thresholds, Sections!$G$26:$I$26, "Ниже базового", -1)
)</f>
        <v>Базовый</v>
      </c>
      <c r="K592" s="9">
        <v>13.0</v>
      </c>
      <c r="L592" s="9" t="str">
        <f t="array" ref="L592">LET(
    _xlpm.thresholds, XLOOKUP('2. Результаты'!$D592, Sections!$P$27:$P$47, Sections!$Q$27:$S$47),
    XLOOKUP('2. Результаты'!$K592, _xlpm.thresholds, Sections!$Q$26:$S$26, "Ниже базового", -1)
)</f>
        <v>Средний</v>
      </c>
      <c r="M592" s="9">
        <v>8.0</v>
      </c>
      <c r="N592" s="9" t="str">
        <f t="array" ref="N592">LET(
    _xlpm.thresholds, XLOOKUP('2. Результаты'!$D592, Sections!$K$27:$K$47, Sections!$L$27:$N$47),
    XLOOKUP('2. Результаты'!$M592, _xlpm.thresholds, Sections!$L$26:$N$26, "Ниже базового", -1)
)</f>
        <v>Базовый</v>
      </c>
      <c r="O592" s="9">
        <v>14.0</v>
      </c>
      <c r="P592" s="9" t="str">
        <f t="array" ref="P592">LET(
    _xlpm.thresholds, XLOOKUP('2. Результаты'!$D592, Sections!$P$3:$P$23, Sections!$Q$3:$S$23),
    XLOOKUP('2. Результаты'!$O592, _xlpm.thresholds, Sections!$Q$2:$S$2, "Ниже базового", -1)
)</f>
        <v>Базовый</v>
      </c>
      <c r="Q592" s="9">
        <v>16.0</v>
      </c>
      <c r="R592" s="9" t="str">
        <f t="array" ref="R592">LET(
    _xlpm.thresholds, XLOOKUP('2. Результаты'!$D592, Sections!$F$3:$F$23, Sections!$G$3:$I$23),
    XLOOKUP('2. Результаты'!$Q592, _xlpm.thresholds, Sections!$G$2:$I$2, "Ниже базового", -1)
)</f>
        <v>Средний</v>
      </c>
      <c r="S592" s="9">
        <v>25.0</v>
      </c>
      <c r="T592" s="9" t="str">
        <f t="array" ref="T592">LET(
    _xlpm.thresholds, XLOOKUP('2. Результаты'!$D592, Sections!$A$3:$A$23, Sections!$B$3:$D$23),
    XLOOKUP('2. Результаты'!$S592, _xlpm.thresholds, Sections!$B$2:$D$2, "Ниже базового", -1)
)</f>
        <v>Базовый</v>
      </c>
      <c r="U592" s="9">
        <v>7.0</v>
      </c>
      <c r="V592" s="9" t="str">
        <f t="array" ref="V592">LET(
    _xlpm.thresholds, XLOOKUP('2. Результаты'!$D592, Sections!$A$27:$A$47, Sections!$B$27:$D$47),
    XLOOKUP('2. Результаты'!$U592, _xlpm.thresholds, Sections!$B$26:$D$26, "Ниже базового", -1)
)</f>
        <v>Базовый</v>
      </c>
      <c r="W592" s="9">
        <v>14.0</v>
      </c>
      <c r="X592" s="9" t="str">
        <f t="array" ref="X592">LET(
    _xlpm.thresholds, XLOOKUP('2. Результаты'!$D592, Sections!$K$3:$K$23, Sections!$L$3:$N$23),
    XLOOKUP('2. Результаты'!$W592, _xlpm.thresholds, Sections!$L$2:$N$2, "Ниже базового", -1)
)</f>
        <v>Базовый</v>
      </c>
    </row>
    <row r="593" ht="15.75" customHeight="1">
      <c r="A593" s="7">
        <v>5.21008369E8</v>
      </c>
      <c r="B593" s="6" t="s">
        <v>789</v>
      </c>
      <c r="C593" s="6" t="s">
        <v>824</v>
      </c>
      <c r="D593" s="9">
        <v>1.0</v>
      </c>
      <c r="E593" s="9">
        <v>149.0</v>
      </c>
      <c r="F593" s="9">
        <v>213.0</v>
      </c>
      <c r="G593" s="9">
        <v>3.0</v>
      </c>
      <c r="H593" s="9" t="s">
        <v>1465</v>
      </c>
      <c r="I593" s="9">
        <v>23.0</v>
      </c>
      <c r="J593" s="9" t="str">
        <f t="array" ref="J593">LET(
    _xlpm.thresholds, XLOOKUP('2. Результаты'!$D593, Sections!$F$27:$F$47, Sections!$G$27:$I$47),
    XLOOKUP('2. Результаты'!$I593, _xlpm.thresholds, Sections!$G$26:$I$26, "Ниже базового", -1)
)</f>
        <v>Средний</v>
      </c>
      <c r="K593" s="9">
        <v>18.0</v>
      </c>
      <c r="L593" s="9" t="str">
        <f t="array" ref="L593">LET(
    _xlpm.thresholds, XLOOKUP('2. Результаты'!$D593, Sections!$P$27:$P$47, Sections!$Q$27:$S$47),
    XLOOKUP('2. Результаты'!$K593, _xlpm.thresholds, Sections!$Q$26:$S$26, "Ниже базового", -1)
)</f>
        <v>Высокий</v>
      </c>
      <c r="M593" s="9">
        <v>14.0</v>
      </c>
      <c r="N593" s="9" t="str">
        <f t="array" ref="N593">LET(
    _xlpm.thresholds, XLOOKUP('2. Результаты'!$D593, Sections!$K$27:$K$47, Sections!$L$27:$N$47),
    XLOOKUP('2. Результаты'!$M593, _xlpm.thresholds, Sections!$L$26:$N$26, "Ниже базового", -1)
)</f>
        <v>Средний</v>
      </c>
      <c r="O593" s="9">
        <v>18.0</v>
      </c>
      <c r="P593" s="9" t="str">
        <f t="array" ref="P593">LET(
    _xlpm.thresholds, XLOOKUP('2. Результаты'!$D593, Sections!$P$3:$P$23, Sections!$Q$3:$S$23),
    XLOOKUP('2. Результаты'!$O593, _xlpm.thresholds, Sections!$Q$2:$S$2, "Ниже базового", -1)
)</f>
        <v>Средний</v>
      </c>
      <c r="Q593" s="9">
        <v>15.0</v>
      </c>
      <c r="R593" s="9" t="str">
        <f t="array" ref="R593">LET(
    _xlpm.thresholds, XLOOKUP('2. Результаты'!$D593, Sections!$F$3:$F$23, Sections!$G$3:$I$23),
    XLOOKUP('2. Результаты'!$Q593, _xlpm.thresholds, Sections!$G$2:$I$2, "Ниже базового", -1)
)</f>
        <v>Средний</v>
      </c>
      <c r="S593" s="9">
        <v>30.0</v>
      </c>
      <c r="T593" s="9" t="str">
        <f t="array" ref="T593">LET(
    _xlpm.thresholds, XLOOKUP('2. Результаты'!$D593, Sections!$A$3:$A$23, Sections!$B$3:$D$23),
    XLOOKUP('2. Результаты'!$S593, _xlpm.thresholds, Sections!$B$2:$D$2, "Ниже базового", -1)
)</f>
        <v>Средний</v>
      </c>
      <c r="U593" s="9">
        <v>11.0</v>
      </c>
      <c r="V593" s="9" t="str">
        <f t="array" ref="V593">LET(
    _xlpm.thresholds, XLOOKUP('2. Результаты'!$D593, Sections!$A$27:$A$47, Sections!$B$27:$D$47),
    XLOOKUP('2. Результаты'!$U593, _xlpm.thresholds, Sections!$B$26:$D$26, "Ниже базового", -1)
)</f>
        <v>Средний</v>
      </c>
      <c r="W593" s="9">
        <v>20.0</v>
      </c>
      <c r="X593" s="9" t="str">
        <f t="array" ref="X593">LET(
    _xlpm.thresholds, XLOOKUP('2. Результаты'!$D593, Sections!$K$3:$K$23, Sections!$L$3:$N$23),
    XLOOKUP('2. Результаты'!$W593, _xlpm.thresholds, Sections!$L$2:$N$2, "Ниже базового", -1)
)</f>
        <v>Средний</v>
      </c>
    </row>
    <row r="594" ht="15.75" customHeight="1">
      <c r="A594" s="7">
        <v>5.2101047E8</v>
      </c>
      <c r="B594" s="6" t="s">
        <v>789</v>
      </c>
      <c r="C594" s="6" t="s">
        <v>825</v>
      </c>
      <c r="D594" s="9">
        <v>1.0</v>
      </c>
      <c r="E594" s="9">
        <v>162.0</v>
      </c>
      <c r="F594" s="9">
        <v>213.0</v>
      </c>
      <c r="G594" s="9">
        <v>3.0</v>
      </c>
      <c r="H594" s="9" t="s">
        <v>1465</v>
      </c>
      <c r="I594" s="9">
        <v>23.0</v>
      </c>
      <c r="J594" s="9" t="str">
        <f t="array" ref="J594">LET(
    _xlpm.thresholds, XLOOKUP('2. Результаты'!$D594, Sections!$F$27:$F$47, Sections!$G$27:$I$47),
    XLOOKUP('2. Результаты'!$I594, _xlpm.thresholds, Sections!$G$26:$I$26, "Ниже базового", -1)
)</f>
        <v>Средний</v>
      </c>
      <c r="K594" s="9">
        <v>18.0</v>
      </c>
      <c r="L594" s="9" t="str">
        <f t="array" ref="L594">LET(
    _xlpm.thresholds, XLOOKUP('2. Результаты'!$D594, Sections!$P$27:$P$47, Sections!$Q$27:$S$47),
    XLOOKUP('2. Результаты'!$K594, _xlpm.thresholds, Sections!$Q$26:$S$26, "Ниже базового", -1)
)</f>
        <v>Высокий</v>
      </c>
      <c r="M594" s="9">
        <v>14.0</v>
      </c>
      <c r="N594" s="9" t="str">
        <f t="array" ref="N594">LET(
    _xlpm.thresholds, XLOOKUP('2. Результаты'!$D594, Sections!$K$27:$K$47, Sections!$L$27:$N$47),
    XLOOKUP('2. Результаты'!$M594, _xlpm.thresholds, Sections!$L$26:$N$26, "Ниже базового", -1)
)</f>
        <v>Средний</v>
      </c>
      <c r="O594" s="9">
        <v>19.0</v>
      </c>
      <c r="P594" s="9" t="str">
        <f t="array" ref="P594">LET(
    _xlpm.thresholds, XLOOKUP('2. Результаты'!$D594, Sections!$P$3:$P$23, Sections!$Q$3:$S$23),
    XLOOKUP('2. Результаты'!$O594, _xlpm.thresholds, Sections!$Q$2:$S$2, "Ниже базового", -1)
)</f>
        <v>Средний</v>
      </c>
      <c r="Q594" s="9">
        <v>19.0</v>
      </c>
      <c r="R594" s="9" t="str">
        <f t="array" ref="R594">LET(
    _xlpm.thresholds, XLOOKUP('2. Результаты'!$D594, Sections!$F$3:$F$23, Sections!$G$3:$I$23),
    XLOOKUP('2. Результаты'!$Q594, _xlpm.thresholds, Sections!$G$2:$I$2, "Ниже базового", -1)
)</f>
        <v>Средний</v>
      </c>
      <c r="S594" s="9">
        <v>34.0</v>
      </c>
      <c r="T594" s="9" t="str">
        <f t="array" ref="T594">LET(
    _xlpm.thresholds, XLOOKUP('2. Результаты'!$D594, Sections!$A$3:$A$23, Sections!$B$3:$D$23),
    XLOOKUP('2. Результаты'!$S594, _xlpm.thresholds, Sections!$B$2:$D$2, "Ниже базового", -1)
)</f>
        <v>Средний</v>
      </c>
      <c r="U594" s="9">
        <v>12.0</v>
      </c>
      <c r="V594" s="9" t="str">
        <f t="array" ref="V594">LET(
    _xlpm.thresholds, XLOOKUP('2. Результаты'!$D594, Sections!$A$27:$A$47, Sections!$B$27:$D$47),
    XLOOKUP('2. Результаты'!$U594, _xlpm.thresholds, Sections!$B$26:$D$26, "Ниже базового", -1)
)</f>
        <v>Высокий</v>
      </c>
      <c r="W594" s="9">
        <v>23.0</v>
      </c>
      <c r="X594" s="9" t="str">
        <f t="array" ref="X594">LET(
    _xlpm.thresholds, XLOOKUP('2. Результаты'!$D594, Sections!$K$3:$K$23, Sections!$L$3:$N$23),
    XLOOKUP('2. Результаты'!$W594, _xlpm.thresholds, Sections!$L$2:$N$2, "Ниже базового", -1)
)</f>
        <v>Средний</v>
      </c>
    </row>
    <row r="595" ht="15.75" customHeight="1">
      <c r="A595" s="7">
        <v>5.2100844E8</v>
      </c>
      <c r="B595" s="6" t="s">
        <v>789</v>
      </c>
      <c r="C595" s="6" t="s">
        <v>826</v>
      </c>
      <c r="D595" s="9">
        <v>2.0</v>
      </c>
      <c r="E595" s="9">
        <v>126.0</v>
      </c>
      <c r="F595" s="9">
        <v>197.0</v>
      </c>
      <c r="G595" s="9">
        <v>3.0</v>
      </c>
      <c r="H595" s="9" t="s">
        <v>1465</v>
      </c>
      <c r="I595" s="9">
        <v>22.0</v>
      </c>
      <c r="J595" s="9" t="str">
        <f t="array" ref="J595">LET(
    _xlpm.thresholds, XLOOKUP('2. Результаты'!$D595, Sections!$F$27:$F$47, Sections!$G$27:$I$47),
    XLOOKUP('2. Результаты'!$I595, _xlpm.thresholds, Sections!$G$26:$I$26, "Ниже базового", -1)
)</f>
        <v>Средний</v>
      </c>
      <c r="K595" s="9">
        <v>15.0</v>
      </c>
      <c r="L595" s="9" t="str">
        <f t="array" ref="L595">LET(
    _xlpm.thresholds, XLOOKUP('2. Результаты'!$D595, Sections!$P$27:$P$47, Sections!$Q$27:$S$47),
    XLOOKUP('2. Результаты'!$K595, _xlpm.thresholds, Sections!$Q$26:$S$26, "Ниже базового", -1)
)</f>
        <v>Средний</v>
      </c>
      <c r="M595" s="9">
        <v>13.0</v>
      </c>
      <c r="N595" s="9" t="str">
        <f t="array" ref="N595">LET(
    _xlpm.thresholds, XLOOKUP('2. Результаты'!$D595, Sections!$K$27:$K$47, Sections!$L$27:$N$47),
    XLOOKUP('2. Результаты'!$M595, _xlpm.thresholds, Sections!$L$26:$N$26, "Ниже базового", -1)
)</f>
        <v>Средний</v>
      </c>
      <c r="O595" s="9">
        <v>12.0</v>
      </c>
      <c r="P595" s="9" t="str">
        <f t="array" ref="P595">LET(
    _xlpm.thresholds, XLOOKUP('2. Результаты'!$D595, Sections!$P$3:$P$23, Sections!$Q$3:$S$23),
    XLOOKUP('2. Результаты'!$O595, _xlpm.thresholds, Sections!$Q$2:$S$2, "Ниже базового", -1)
)</f>
        <v>Базовый</v>
      </c>
      <c r="Q595" s="9">
        <v>17.0</v>
      </c>
      <c r="R595" s="9" t="str">
        <f t="array" ref="R595">LET(
    _xlpm.thresholds, XLOOKUP('2. Результаты'!$D595, Sections!$F$3:$F$23, Sections!$G$3:$I$23),
    XLOOKUP('2. Результаты'!$Q595, _xlpm.thresholds, Sections!$G$2:$I$2, "Ниже базового", -1)
)</f>
        <v>Средний</v>
      </c>
      <c r="S595" s="9">
        <v>23.0</v>
      </c>
      <c r="T595" s="9" t="str">
        <f t="array" ref="T595">LET(
    _xlpm.thresholds, XLOOKUP('2. Результаты'!$D595, Sections!$A$3:$A$23, Sections!$B$3:$D$23),
    XLOOKUP('2. Результаты'!$S595, _xlpm.thresholds, Sections!$B$2:$D$2, "Ниже базового", -1)
)</f>
        <v>Средний</v>
      </c>
      <c r="U595" s="9">
        <v>8.0</v>
      </c>
      <c r="V595" s="9" t="str">
        <f t="array" ref="V595">LET(
    _xlpm.thresholds, XLOOKUP('2. Результаты'!$D595, Sections!$A$27:$A$47, Sections!$B$27:$D$47),
    XLOOKUP('2. Результаты'!$U595, _xlpm.thresholds, Sections!$B$26:$D$26, "Ниже базового", -1)
)</f>
        <v>Средний</v>
      </c>
      <c r="W595" s="9">
        <v>16.0</v>
      </c>
      <c r="X595" s="9" t="str">
        <f t="array" ref="X595">LET(
    _xlpm.thresholds, XLOOKUP('2. Результаты'!$D595, Sections!$K$3:$K$23, Sections!$L$3:$N$23),
    XLOOKUP('2. Результаты'!$W595, _xlpm.thresholds, Sections!$L$2:$N$2, "Ниже базового", -1)
)</f>
        <v>Базовый</v>
      </c>
    </row>
    <row r="596" ht="15.75" customHeight="1">
      <c r="A596" s="7">
        <v>5.21007189E8</v>
      </c>
      <c r="B596" s="6" t="s">
        <v>789</v>
      </c>
      <c r="C596" s="6" t="s">
        <v>827</v>
      </c>
      <c r="D596" s="9">
        <v>1.0</v>
      </c>
      <c r="E596" s="9">
        <v>144.0</v>
      </c>
      <c r="F596" s="9">
        <v>213.0</v>
      </c>
      <c r="G596" s="9">
        <v>3.0</v>
      </c>
      <c r="H596" s="9" t="s">
        <v>1465</v>
      </c>
      <c r="I596" s="9">
        <v>22.0</v>
      </c>
      <c r="J596" s="9" t="str">
        <f t="array" ref="J596">LET(
    _xlpm.thresholds, XLOOKUP('2. Результаты'!$D596, Sections!$F$27:$F$47, Sections!$G$27:$I$47),
    XLOOKUP('2. Результаты'!$I596, _xlpm.thresholds, Sections!$G$26:$I$26, "Ниже базового", -1)
)</f>
        <v>Средний</v>
      </c>
      <c r="K596" s="9">
        <v>13.0</v>
      </c>
      <c r="L596" s="9" t="str">
        <f t="array" ref="L596">LET(
    _xlpm.thresholds, XLOOKUP('2. Результаты'!$D596, Sections!$P$27:$P$47, Sections!$Q$27:$S$47),
    XLOOKUP('2. Результаты'!$K596, _xlpm.thresholds, Sections!$Q$26:$S$26, "Ниже базового", -1)
)</f>
        <v>Средний</v>
      </c>
      <c r="M596" s="9">
        <v>13.0</v>
      </c>
      <c r="N596" s="9" t="str">
        <f t="array" ref="N596">LET(
    _xlpm.thresholds, XLOOKUP('2. Результаты'!$D596, Sections!$K$27:$K$47, Sections!$L$27:$N$47),
    XLOOKUP('2. Результаты'!$M596, _xlpm.thresholds, Sections!$L$26:$N$26, "Ниже базового", -1)
)</f>
        <v>Базовый</v>
      </c>
      <c r="O596" s="9">
        <v>17.0</v>
      </c>
      <c r="P596" s="9" t="str">
        <f t="array" ref="P596">LET(
    _xlpm.thresholds, XLOOKUP('2. Результаты'!$D596, Sections!$P$3:$P$23, Sections!$Q$3:$S$23),
    XLOOKUP('2. Результаты'!$O596, _xlpm.thresholds, Sections!$Q$2:$S$2, "Ниже базового", -1)
)</f>
        <v>Средний</v>
      </c>
      <c r="Q596" s="9">
        <v>17.0</v>
      </c>
      <c r="R596" s="9" t="str">
        <f t="array" ref="R596">LET(
    _xlpm.thresholds, XLOOKUP('2. Результаты'!$D596, Sections!$F$3:$F$23, Sections!$G$3:$I$23),
    XLOOKUP('2. Результаты'!$Q596, _xlpm.thresholds, Sections!$G$2:$I$2, "Ниже базового", -1)
)</f>
        <v>Средний</v>
      </c>
      <c r="S596" s="9">
        <v>33.0</v>
      </c>
      <c r="T596" s="9" t="str">
        <f t="array" ref="T596">LET(
    _xlpm.thresholds, XLOOKUP('2. Результаты'!$D596, Sections!$A$3:$A$23, Sections!$B$3:$D$23),
    XLOOKUP('2. Результаты'!$S596, _xlpm.thresholds, Sections!$B$2:$D$2, "Ниже базового", -1)
)</f>
        <v>Средний</v>
      </c>
      <c r="U596" s="9">
        <v>10.0</v>
      </c>
      <c r="V596" s="9" t="str">
        <f t="array" ref="V596">LET(
    _xlpm.thresholds, XLOOKUP('2. Результаты'!$D596, Sections!$A$27:$A$47, Sections!$B$27:$D$47),
    XLOOKUP('2. Результаты'!$U596, _xlpm.thresholds, Sections!$B$26:$D$26, "Ниже базового", -1)
)</f>
        <v>Средний</v>
      </c>
      <c r="W596" s="9">
        <v>19.0</v>
      </c>
      <c r="X596" s="9" t="str">
        <f t="array" ref="X596">LET(
    _xlpm.thresholds, XLOOKUP('2. Результаты'!$D596, Sections!$K$3:$K$23, Sections!$L$3:$N$23),
    XLOOKUP('2. Результаты'!$W596, _xlpm.thresholds, Sections!$L$2:$N$2, "Ниже базового", -1)
)</f>
        <v>Средний</v>
      </c>
    </row>
    <row r="597" ht="15.75" customHeight="1">
      <c r="A597" s="7">
        <v>5.21010336E8</v>
      </c>
      <c r="B597" s="6" t="s">
        <v>789</v>
      </c>
      <c r="C597" s="6" t="s">
        <v>828</v>
      </c>
      <c r="D597" s="9">
        <v>2.0</v>
      </c>
      <c r="E597" s="9">
        <v>145.0</v>
      </c>
      <c r="F597" s="9">
        <v>197.0</v>
      </c>
      <c r="G597" s="9">
        <v>3.0</v>
      </c>
      <c r="H597" s="9" t="s">
        <v>1465</v>
      </c>
      <c r="I597" s="9">
        <v>23.0</v>
      </c>
      <c r="J597" s="9" t="str">
        <f t="array" ref="J597">LET(
    _xlpm.thresholds, XLOOKUP('2. Результаты'!$D597, Sections!$F$27:$F$47, Sections!$G$27:$I$47),
    XLOOKUP('2. Результаты'!$I597, _xlpm.thresholds, Sections!$G$26:$I$26, "Ниже базового", -1)
)</f>
        <v>Средний</v>
      </c>
      <c r="K597" s="9">
        <v>15.0</v>
      </c>
      <c r="L597" s="9" t="str">
        <f t="array" ref="L597">LET(
    _xlpm.thresholds, XLOOKUP('2. Результаты'!$D597, Sections!$P$27:$P$47, Sections!$Q$27:$S$47),
    XLOOKUP('2. Результаты'!$K597, _xlpm.thresholds, Sections!$Q$26:$S$26, "Ниже базового", -1)
)</f>
        <v>Средний</v>
      </c>
      <c r="M597" s="9">
        <v>14.0</v>
      </c>
      <c r="N597" s="9" t="str">
        <f t="array" ref="N597">LET(
    _xlpm.thresholds, XLOOKUP('2. Результаты'!$D597, Sections!$K$27:$K$47, Sections!$L$27:$N$47),
    XLOOKUP('2. Результаты'!$M597, _xlpm.thresholds, Sections!$L$26:$N$26, "Ниже базового", -1)
)</f>
        <v>Средний</v>
      </c>
      <c r="O597" s="9">
        <v>17.0</v>
      </c>
      <c r="P597" s="9" t="str">
        <f t="array" ref="P597">LET(
    _xlpm.thresholds, XLOOKUP('2. Результаты'!$D597, Sections!$P$3:$P$23, Sections!$Q$3:$S$23),
    XLOOKUP('2. Результаты'!$O597, _xlpm.thresholds, Sections!$Q$2:$S$2, "Ниже базового", -1)
)</f>
        <v>Средний</v>
      </c>
      <c r="Q597" s="9">
        <v>20.0</v>
      </c>
      <c r="R597" s="9" t="str">
        <f t="array" ref="R597">LET(
    _xlpm.thresholds, XLOOKUP('2. Результаты'!$D597, Sections!$F$3:$F$23, Sections!$G$3:$I$23),
    XLOOKUP('2. Результаты'!$Q597, _xlpm.thresholds, Sections!$G$2:$I$2, "Ниже базового", -1)
)</f>
        <v>Высокий</v>
      </c>
      <c r="S597" s="9">
        <v>25.0</v>
      </c>
      <c r="T597" s="9" t="str">
        <f t="array" ref="T597">LET(
    _xlpm.thresholds, XLOOKUP('2. Результаты'!$D597, Sections!$A$3:$A$23, Sections!$B$3:$D$23),
    XLOOKUP('2. Результаты'!$S597, _xlpm.thresholds, Sections!$B$2:$D$2, "Ниже базового", -1)
)</f>
        <v>Средний</v>
      </c>
      <c r="U597" s="9">
        <v>10.0</v>
      </c>
      <c r="V597" s="9" t="str">
        <f t="array" ref="V597">LET(
    _xlpm.thresholds, XLOOKUP('2. Результаты'!$D597, Sections!$A$27:$A$47, Sections!$B$27:$D$47),
    XLOOKUP('2. Результаты'!$U597, _xlpm.thresholds, Sections!$B$26:$D$26, "Ниже базового", -1)
)</f>
        <v>Средний</v>
      </c>
      <c r="W597" s="9">
        <v>21.0</v>
      </c>
      <c r="X597" s="9" t="str">
        <f t="array" ref="X597">LET(
    _xlpm.thresholds, XLOOKUP('2. Результаты'!$D597, Sections!$K$3:$K$23, Sections!$L$3:$N$23),
    XLOOKUP('2. Результаты'!$W597, _xlpm.thresholds, Sections!$L$2:$N$2, "Ниже базового", -1)
)</f>
        <v>Средний</v>
      </c>
    </row>
    <row r="598" ht="15.75" customHeight="1">
      <c r="A598" s="7">
        <v>5.23004257E8</v>
      </c>
      <c r="B598" s="6" t="s">
        <v>829</v>
      </c>
      <c r="C598" s="6" t="s">
        <v>830</v>
      </c>
      <c r="D598" s="9">
        <v>1.0</v>
      </c>
      <c r="E598" s="9">
        <v>147.0</v>
      </c>
      <c r="F598" s="9">
        <v>213.0</v>
      </c>
      <c r="G598" s="9">
        <v>3.0</v>
      </c>
      <c r="H598" s="9" t="s">
        <v>1465</v>
      </c>
      <c r="I598" s="9">
        <v>20.0</v>
      </c>
      <c r="J598" s="9" t="str">
        <f t="array" ref="J598">LET(
    _xlpm.thresholds, XLOOKUP('2. Результаты'!$D598, Sections!$F$27:$F$47, Sections!$G$27:$I$47),
    XLOOKUP('2. Результаты'!$I598, _xlpm.thresholds, Sections!$G$26:$I$26, "Ниже базового", -1)
)</f>
        <v>Средний</v>
      </c>
      <c r="K598" s="9">
        <v>17.0</v>
      </c>
      <c r="L598" s="9" t="str">
        <f t="array" ref="L598">LET(
    _xlpm.thresholds, XLOOKUP('2. Результаты'!$D598, Sections!$P$27:$P$47, Sections!$Q$27:$S$47),
    XLOOKUP('2. Результаты'!$K598, _xlpm.thresholds, Sections!$Q$26:$S$26, "Ниже базового", -1)
)</f>
        <v>Высокий</v>
      </c>
      <c r="M598" s="9">
        <v>13.0</v>
      </c>
      <c r="N598" s="9" t="str">
        <f t="array" ref="N598">LET(
    _xlpm.thresholds, XLOOKUP('2. Результаты'!$D598, Sections!$K$27:$K$47, Sections!$L$27:$N$47),
    XLOOKUP('2. Результаты'!$M598, _xlpm.thresholds, Sections!$L$26:$N$26, "Ниже базового", -1)
)</f>
        <v>Базовый</v>
      </c>
      <c r="O598" s="9">
        <v>18.0</v>
      </c>
      <c r="P598" s="9" t="str">
        <f t="array" ref="P598">LET(
    _xlpm.thresholds, XLOOKUP('2. Результаты'!$D598, Sections!$P$3:$P$23, Sections!$Q$3:$S$23),
    XLOOKUP('2. Результаты'!$O598, _xlpm.thresholds, Sections!$Q$2:$S$2, "Ниже базового", -1)
)</f>
        <v>Средний</v>
      </c>
      <c r="Q598" s="9">
        <v>15.0</v>
      </c>
      <c r="R598" s="9" t="str">
        <f t="array" ref="R598">LET(
    _xlpm.thresholds, XLOOKUP('2. Результаты'!$D598, Sections!$F$3:$F$23, Sections!$G$3:$I$23),
    XLOOKUP('2. Результаты'!$Q598, _xlpm.thresholds, Sections!$G$2:$I$2, "Ниже базового", -1)
)</f>
        <v>Средний</v>
      </c>
      <c r="S598" s="9">
        <v>35.0</v>
      </c>
      <c r="T598" s="9" t="str">
        <f t="array" ref="T598">LET(
    _xlpm.thresholds, XLOOKUP('2. Результаты'!$D598, Sections!$A$3:$A$23, Sections!$B$3:$D$23),
    XLOOKUP('2. Результаты'!$S598, _xlpm.thresholds, Sections!$B$2:$D$2, "Ниже базового", -1)
)</f>
        <v>Средний</v>
      </c>
      <c r="U598" s="9">
        <v>12.0</v>
      </c>
      <c r="V598" s="9" t="str">
        <f t="array" ref="V598">LET(
    _xlpm.thresholds, XLOOKUP('2. Результаты'!$D598, Sections!$A$27:$A$47, Sections!$B$27:$D$47),
    XLOOKUP('2. Результаты'!$U598, _xlpm.thresholds, Sections!$B$26:$D$26, "Ниже базового", -1)
)</f>
        <v>Высокий</v>
      </c>
      <c r="W598" s="9">
        <v>17.0</v>
      </c>
      <c r="X598" s="9" t="str">
        <f t="array" ref="X598">LET(
    _xlpm.thresholds, XLOOKUP('2. Результаты'!$D598, Sections!$K$3:$K$23, Sections!$L$3:$N$23),
    XLOOKUP('2. Результаты'!$W598, _xlpm.thresholds, Sections!$L$2:$N$2, "Ниже базового", -1)
)</f>
        <v>Средний</v>
      </c>
    </row>
    <row r="599" ht="15.75" customHeight="1">
      <c r="A599" s="7">
        <v>5.23000252E8</v>
      </c>
      <c r="B599" s="6" t="s">
        <v>829</v>
      </c>
      <c r="C599" s="6" t="s">
        <v>831</v>
      </c>
      <c r="D599" s="9">
        <v>1.0</v>
      </c>
      <c r="E599" s="9">
        <v>150.0</v>
      </c>
      <c r="F599" s="9">
        <v>213.0</v>
      </c>
      <c r="G599" s="9">
        <v>3.0</v>
      </c>
      <c r="H599" s="9" t="s">
        <v>1465</v>
      </c>
      <c r="I599" s="9">
        <v>20.0</v>
      </c>
      <c r="J599" s="9" t="str">
        <f t="array" ref="J599">LET(
    _xlpm.thresholds, XLOOKUP('2. Результаты'!$D599, Sections!$F$27:$F$47, Sections!$G$27:$I$47),
    XLOOKUP('2. Результаты'!$I599, _xlpm.thresholds, Sections!$G$26:$I$26, "Ниже базового", -1)
)</f>
        <v>Средний</v>
      </c>
      <c r="K599" s="9">
        <v>17.0</v>
      </c>
      <c r="L599" s="9" t="str">
        <f t="array" ref="L599">LET(
    _xlpm.thresholds, XLOOKUP('2. Результаты'!$D599, Sections!$P$27:$P$47, Sections!$Q$27:$S$47),
    XLOOKUP('2. Результаты'!$K599, _xlpm.thresholds, Sections!$Q$26:$S$26, "Ниже базового", -1)
)</f>
        <v>Высокий</v>
      </c>
      <c r="M599" s="9">
        <v>15.0</v>
      </c>
      <c r="N599" s="9" t="str">
        <f t="array" ref="N599">LET(
    _xlpm.thresholds, XLOOKUP('2. Результаты'!$D599, Sections!$K$27:$K$47, Sections!$L$27:$N$47),
    XLOOKUP('2. Результаты'!$M599, _xlpm.thresholds, Sections!$L$26:$N$26, "Ниже базового", -1)
)</f>
        <v>Средний</v>
      </c>
      <c r="O599" s="9">
        <v>19.0</v>
      </c>
      <c r="P599" s="9" t="str">
        <f t="array" ref="P599">LET(
    _xlpm.thresholds, XLOOKUP('2. Результаты'!$D599, Sections!$P$3:$P$23, Sections!$Q$3:$S$23),
    XLOOKUP('2. Результаты'!$O599, _xlpm.thresholds, Sections!$Q$2:$S$2, "Ниже базового", -1)
)</f>
        <v>Средний</v>
      </c>
      <c r="Q599" s="9">
        <v>16.0</v>
      </c>
      <c r="R599" s="9" t="str">
        <f t="array" ref="R599">LET(
    _xlpm.thresholds, XLOOKUP('2. Результаты'!$D599, Sections!$F$3:$F$23, Sections!$G$3:$I$23),
    XLOOKUP('2. Результаты'!$Q599, _xlpm.thresholds, Sections!$G$2:$I$2, "Ниже базового", -1)
)</f>
        <v>Средний</v>
      </c>
      <c r="S599" s="9">
        <v>33.0</v>
      </c>
      <c r="T599" s="9" t="str">
        <f t="array" ref="T599">LET(
    _xlpm.thresholds, XLOOKUP('2. Результаты'!$D599, Sections!$A$3:$A$23, Sections!$B$3:$D$23),
    XLOOKUP('2. Результаты'!$S599, _xlpm.thresholds, Sections!$B$2:$D$2, "Ниже базового", -1)
)</f>
        <v>Средний</v>
      </c>
      <c r="U599" s="9">
        <v>10.0</v>
      </c>
      <c r="V599" s="9" t="str">
        <f t="array" ref="V599">LET(
    _xlpm.thresholds, XLOOKUP('2. Результаты'!$D599, Sections!$A$27:$A$47, Sections!$B$27:$D$47),
    XLOOKUP('2. Результаты'!$U599, _xlpm.thresholds, Sections!$B$26:$D$26, "Ниже базового", -1)
)</f>
        <v>Средний</v>
      </c>
      <c r="W599" s="9">
        <v>20.0</v>
      </c>
      <c r="X599" s="9" t="str">
        <f t="array" ref="X599">LET(
    _xlpm.thresholds, XLOOKUP('2. Результаты'!$D599, Sections!$K$3:$K$23, Sections!$L$3:$N$23),
    XLOOKUP('2. Результаты'!$W599, _xlpm.thresholds, Sections!$L$2:$N$2, "Ниже базового", -1)
)</f>
        <v>Средний</v>
      </c>
    </row>
    <row r="600" ht="15.75" customHeight="1">
      <c r="A600" s="7">
        <v>5.2300063E8</v>
      </c>
      <c r="B600" s="6" t="s">
        <v>829</v>
      </c>
      <c r="C600" s="6" t="s">
        <v>832</v>
      </c>
      <c r="D600" s="9">
        <v>1.0</v>
      </c>
      <c r="E600" s="9">
        <v>170.0</v>
      </c>
      <c r="F600" s="9">
        <v>213.0</v>
      </c>
      <c r="G600" s="9">
        <v>3.0</v>
      </c>
      <c r="H600" s="9" t="s">
        <v>1465</v>
      </c>
      <c r="I600" s="9">
        <v>26.0</v>
      </c>
      <c r="J600" s="9" t="str">
        <f t="array" ref="J600">LET(
    _xlpm.thresholds, XLOOKUP('2. Результаты'!$D600, Sections!$F$27:$F$47, Sections!$G$27:$I$47),
    XLOOKUP('2. Результаты'!$I600, _xlpm.thresholds, Sections!$G$26:$I$26, "Ниже базового", -1)
)</f>
        <v>Средний</v>
      </c>
      <c r="K600" s="9">
        <v>14.0</v>
      </c>
      <c r="L600" s="9" t="str">
        <f t="array" ref="L600">LET(
    _xlpm.thresholds, XLOOKUP('2. Результаты'!$D600, Sections!$P$27:$P$47, Sections!$Q$27:$S$47),
    XLOOKUP('2. Результаты'!$K600, _xlpm.thresholds, Sections!$Q$26:$S$26, "Ниже базового", -1)
)</f>
        <v>Средний</v>
      </c>
      <c r="M600" s="9">
        <v>14.0</v>
      </c>
      <c r="N600" s="9" t="str">
        <f t="array" ref="N600">LET(
    _xlpm.thresholds, XLOOKUP('2. Результаты'!$D600, Sections!$K$27:$K$47, Sections!$L$27:$N$47),
    XLOOKUP('2. Результаты'!$M600, _xlpm.thresholds, Sections!$L$26:$N$26, "Ниже базового", -1)
)</f>
        <v>Средний</v>
      </c>
      <c r="O600" s="9">
        <v>20.0</v>
      </c>
      <c r="P600" s="9" t="str">
        <f t="array" ref="P600">LET(
    _xlpm.thresholds, XLOOKUP('2. Результаты'!$D600, Sections!$P$3:$P$23, Sections!$Q$3:$S$23),
    XLOOKUP('2. Результаты'!$O600, _xlpm.thresholds, Sections!$Q$2:$S$2, "Ниже базового", -1)
)</f>
        <v>Высокий</v>
      </c>
      <c r="Q600" s="9">
        <v>18.0</v>
      </c>
      <c r="R600" s="9" t="str">
        <f t="array" ref="R600">LET(
    _xlpm.thresholds, XLOOKUP('2. Результаты'!$D600, Sections!$F$3:$F$23, Sections!$G$3:$I$23),
    XLOOKUP('2. Результаты'!$Q600, _xlpm.thresholds, Sections!$G$2:$I$2, "Ниже базового", -1)
)</f>
        <v>Средний</v>
      </c>
      <c r="S600" s="9">
        <v>40.0</v>
      </c>
      <c r="T600" s="9" t="str">
        <f t="array" ref="T600">LET(
    _xlpm.thresholds, XLOOKUP('2. Результаты'!$D600, Sections!$A$3:$A$23, Sections!$B$3:$D$23),
    XLOOKUP('2. Результаты'!$S600, _xlpm.thresholds, Sections!$B$2:$D$2, "Ниже базового", -1)
)</f>
        <v>Высокий</v>
      </c>
      <c r="U600" s="9">
        <v>13.0</v>
      </c>
      <c r="V600" s="9" t="str">
        <f t="array" ref="V600">LET(
    _xlpm.thresholds, XLOOKUP('2. Результаты'!$D600, Sections!$A$27:$A$47, Sections!$B$27:$D$47),
    XLOOKUP('2. Результаты'!$U600, _xlpm.thresholds, Sections!$B$26:$D$26, "Ниже базового", -1)
)</f>
        <v>Высокий</v>
      </c>
      <c r="W600" s="9">
        <v>25.0</v>
      </c>
      <c r="X600" s="9" t="str">
        <f t="array" ref="X600">LET(
    _xlpm.thresholds, XLOOKUP('2. Результаты'!$D600, Sections!$K$3:$K$23, Sections!$L$3:$N$23),
    XLOOKUP('2. Результаты'!$W600, _xlpm.thresholds, Sections!$L$2:$N$2, "Ниже базового", -1)
)</f>
        <v>Высокий</v>
      </c>
    </row>
    <row r="601" ht="15.75" customHeight="1">
      <c r="A601" s="7">
        <v>5.23000365E8</v>
      </c>
      <c r="B601" s="6" t="s">
        <v>829</v>
      </c>
      <c r="C601" s="6" t="s">
        <v>833</v>
      </c>
      <c r="D601" s="9">
        <v>1.0</v>
      </c>
      <c r="E601" s="9">
        <v>191.0</v>
      </c>
      <c r="F601" s="9">
        <v>213.0</v>
      </c>
      <c r="G601" s="9">
        <v>4.0</v>
      </c>
      <c r="H601" s="9" t="s">
        <v>1466</v>
      </c>
      <c r="I601" s="9">
        <v>30.0</v>
      </c>
      <c r="J601" s="9" t="str">
        <f t="array" ref="J601">LET(
    _xlpm.thresholds, XLOOKUP('2. Результаты'!$D601, Sections!$F$27:$F$47, Sections!$G$27:$I$47),
    XLOOKUP('2. Результаты'!$I601, _xlpm.thresholds, Sections!$G$26:$I$26, "Ниже базового", -1)
)</f>
        <v>Высокий</v>
      </c>
      <c r="K601" s="9">
        <v>21.0</v>
      </c>
      <c r="L601" s="9" t="str">
        <f t="array" ref="L601">LET(
    _xlpm.thresholds, XLOOKUP('2. Результаты'!$D601, Sections!$P$27:$P$47, Sections!$Q$27:$S$47),
    XLOOKUP('2. Результаты'!$K601, _xlpm.thresholds, Sections!$Q$26:$S$26, "Ниже базового", -1)
)</f>
        <v>Высокий</v>
      </c>
      <c r="M601" s="9">
        <v>17.0</v>
      </c>
      <c r="N601" s="9" t="str">
        <f t="array" ref="N601">LET(
    _xlpm.thresholds, XLOOKUP('2. Результаты'!$D601, Sections!$K$27:$K$47, Sections!$L$27:$N$47),
    XLOOKUP('2. Результаты'!$M601, _xlpm.thresholds, Sections!$L$26:$N$26, "Ниже базового", -1)
)</f>
        <v>Высокий</v>
      </c>
      <c r="O601" s="9">
        <v>20.0</v>
      </c>
      <c r="P601" s="9" t="str">
        <f t="array" ref="P601">LET(
    _xlpm.thresholds, XLOOKUP('2. Результаты'!$D601, Sections!$P$3:$P$23, Sections!$Q$3:$S$23),
    XLOOKUP('2. Результаты'!$O601, _xlpm.thresholds, Sections!$Q$2:$S$2, "Ниже базового", -1)
)</f>
        <v>Высокий</v>
      </c>
      <c r="Q601" s="9">
        <v>19.0</v>
      </c>
      <c r="R601" s="9" t="str">
        <f t="array" ref="R601">LET(
    _xlpm.thresholds, XLOOKUP('2. Результаты'!$D601, Sections!$F$3:$F$23, Sections!$G$3:$I$23),
    XLOOKUP('2. Результаты'!$Q601, _xlpm.thresholds, Sections!$G$2:$I$2, "Ниже базового", -1)
)</f>
        <v>Средний</v>
      </c>
      <c r="S601" s="9">
        <v>43.0</v>
      </c>
      <c r="T601" s="9" t="str">
        <f t="array" ref="T601">LET(
    _xlpm.thresholds, XLOOKUP('2. Результаты'!$D601, Sections!$A$3:$A$23, Sections!$B$3:$D$23),
    XLOOKUP('2. Результаты'!$S601, _xlpm.thresholds, Sections!$B$2:$D$2, "Ниже базового", -1)
)</f>
        <v>Высокий</v>
      </c>
      <c r="U601" s="9">
        <v>14.0</v>
      </c>
      <c r="V601" s="9" t="str">
        <f t="array" ref="V601">LET(
    _xlpm.thresholds, XLOOKUP('2. Результаты'!$D601, Sections!$A$27:$A$47, Sections!$B$27:$D$47),
    XLOOKUP('2. Результаты'!$U601, _xlpm.thresholds, Sections!$B$26:$D$26, "Ниже базового", -1)
)</f>
        <v>Высокий</v>
      </c>
      <c r="W601" s="9">
        <v>27.0</v>
      </c>
      <c r="X601" s="9" t="str">
        <f t="array" ref="X601">LET(
    _xlpm.thresholds, XLOOKUP('2. Результаты'!$D601, Sections!$K$3:$K$23, Sections!$L$3:$N$23),
    XLOOKUP('2. Результаты'!$W601, _xlpm.thresholds, Sections!$L$2:$N$2, "Ниже базового", -1)
)</f>
        <v>Высокий</v>
      </c>
    </row>
    <row r="602" ht="15.75" customHeight="1">
      <c r="A602" s="7">
        <v>5.2300424E8</v>
      </c>
      <c r="B602" s="6" t="s">
        <v>829</v>
      </c>
      <c r="C602" s="6" t="s">
        <v>834</v>
      </c>
      <c r="D602" s="9">
        <v>6.0</v>
      </c>
      <c r="E602" s="9">
        <v>122.0</v>
      </c>
      <c r="F602" s="9">
        <v>192.0</v>
      </c>
      <c r="G602" s="9">
        <v>3.0</v>
      </c>
      <c r="H602" s="9" t="s">
        <v>1465</v>
      </c>
      <c r="I602" s="9">
        <v>17.0</v>
      </c>
      <c r="J602" s="9" t="str">
        <f t="array" ref="J602">LET(
    _xlpm.thresholds, XLOOKUP('2. Результаты'!$D602, Sections!$F$27:$F$47, Sections!$G$27:$I$47),
    XLOOKUP('2. Результаты'!$I602, _xlpm.thresholds, Sections!$G$26:$I$26, "Ниже базового", -1)
)</f>
        <v>Средний</v>
      </c>
      <c r="K602" s="9">
        <v>11.0</v>
      </c>
      <c r="L602" s="9" t="str">
        <f t="array" ref="L602">LET(
    _xlpm.thresholds, XLOOKUP('2. Результаты'!$D602, Sections!$P$27:$P$47, Sections!$Q$27:$S$47),
    XLOOKUP('2. Результаты'!$K602, _xlpm.thresholds, Sections!$Q$26:$S$26, "Ниже базового", -1)
)</f>
        <v>Базовый</v>
      </c>
      <c r="M602" s="9">
        <v>11.0</v>
      </c>
      <c r="N602" s="9" t="str">
        <f t="array" ref="N602">LET(
    _xlpm.thresholds, XLOOKUP('2. Результаты'!$D602, Sections!$K$27:$K$47, Sections!$L$27:$N$47),
    XLOOKUP('2. Результаты'!$M602, _xlpm.thresholds, Sections!$L$26:$N$26, "Ниже базового", -1)
)</f>
        <v>Базовый</v>
      </c>
      <c r="O602" s="9">
        <v>17.0</v>
      </c>
      <c r="P602" s="9" t="str">
        <f t="array" ref="P602">LET(
    _xlpm.thresholds, XLOOKUP('2. Результаты'!$D602, Sections!$P$3:$P$23, Sections!$Q$3:$S$23),
    XLOOKUP('2. Результаты'!$O602, _xlpm.thresholds, Sections!$Q$2:$S$2, "Ниже базового", -1)
)</f>
        <v>Средний</v>
      </c>
      <c r="Q602" s="9">
        <v>16.0</v>
      </c>
      <c r="R602" s="9" t="str">
        <f t="array" ref="R602">LET(
    _xlpm.thresholds, XLOOKUP('2. Результаты'!$D602, Sections!$F$3:$F$23, Sections!$G$3:$I$23),
    XLOOKUP('2. Результаты'!$Q602, _xlpm.thresholds, Sections!$G$2:$I$2, "Ниже базового", -1)
)</f>
        <v>Средний</v>
      </c>
      <c r="S602" s="9">
        <v>23.0</v>
      </c>
      <c r="T602" s="9" t="str">
        <f t="array" ref="T602">LET(
    _xlpm.thresholds, XLOOKUP('2. Результаты'!$D602, Sections!$A$3:$A$23, Sections!$B$3:$D$23),
    XLOOKUP('2. Результаты'!$S602, _xlpm.thresholds, Sections!$B$2:$D$2, "Ниже базового", -1)
)</f>
        <v>Средний</v>
      </c>
      <c r="U602" s="9">
        <v>10.0</v>
      </c>
      <c r="V602" s="9" t="str">
        <f t="array" ref="V602">LET(
    _xlpm.thresholds, XLOOKUP('2. Результаты'!$D602, Sections!$A$27:$A$47, Sections!$B$27:$D$47),
    XLOOKUP('2. Результаты'!$U602, _xlpm.thresholds, Sections!$B$26:$D$26, "Ниже базового", -1)
)</f>
        <v>Средний</v>
      </c>
      <c r="W602" s="9">
        <v>17.0</v>
      </c>
      <c r="X602" s="9" t="str">
        <f t="array" ref="X602">LET(
    _xlpm.thresholds, XLOOKUP('2. Результаты'!$D602, Sections!$K$3:$K$23, Sections!$L$3:$N$23),
    XLOOKUP('2. Результаты'!$W602, _xlpm.thresholds, Sections!$L$2:$N$2, "Ниже базового", -1)
)</f>
        <v>Средний</v>
      </c>
    </row>
    <row r="603" ht="15.75" customHeight="1">
      <c r="A603" s="7">
        <v>5.23000453E8</v>
      </c>
      <c r="B603" s="6" t="s">
        <v>829</v>
      </c>
      <c r="C603" s="6" t="s">
        <v>835</v>
      </c>
      <c r="D603" s="9">
        <v>1.0</v>
      </c>
      <c r="E603" s="9">
        <v>161.0</v>
      </c>
      <c r="F603" s="9">
        <v>213.0</v>
      </c>
      <c r="G603" s="9">
        <v>3.0</v>
      </c>
      <c r="H603" s="9" t="s">
        <v>1465</v>
      </c>
      <c r="I603" s="9">
        <v>21.0</v>
      </c>
      <c r="J603" s="9" t="str">
        <f t="array" ref="J603">LET(
    _xlpm.thresholds, XLOOKUP('2. Результаты'!$D603, Sections!$F$27:$F$47, Sections!$G$27:$I$47),
    XLOOKUP('2. Результаты'!$I603, _xlpm.thresholds, Sections!$G$26:$I$26, "Ниже базового", -1)
)</f>
        <v>Средний</v>
      </c>
      <c r="K603" s="9">
        <v>18.0</v>
      </c>
      <c r="L603" s="9" t="str">
        <f t="array" ref="L603">LET(
    _xlpm.thresholds, XLOOKUP('2. Результаты'!$D603, Sections!$P$27:$P$47, Sections!$Q$27:$S$47),
    XLOOKUP('2. Результаты'!$K603, _xlpm.thresholds, Sections!$Q$26:$S$26, "Ниже базового", -1)
)</f>
        <v>Высокий</v>
      </c>
      <c r="M603" s="9">
        <v>17.0</v>
      </c>
      <c r="N603" s="9" t="str">
        <f t="array" ref="N603">LET(
    _xlpm.thresholds, XLOOKUP('2. Результаты'!$D603, Sections!$K$27:$K$47, Sections!$L$27:$N$47),
    XLOOKUP('2. Результаты'!$M603, _xlpm.thresholds, Sections!$L$26:$N$26, "Ниже базового", -1)
)</f>
        <v>Высокий</v>
      </c>
      <c r="O603" s="9">
        <v>19.0</v>
      </c>
      <c r="P603" s="9" t="str">
        <f t="array" ref="P603">LET(
    _xlpm.thresholds, XLOOKUP('2. Результаты'!$D603, Sections!$P$3:$P$23, Sections!$Q$3:$S$23),
    XLOOKUP('2. Результаты'!$O603, _xlpm.thresholds, Sections!$Q$2:$S$2, "Ниже базового", -1)
)</f>
        <v>Средний</v>
      </c>
      <c r="Q603" s="9">
        <v>16.0</v>
      </c>
      <c r="R603" s="9" t="str">
        <f t="array" ref="R603">LET(
    _xlpm.thresholds, XLOOKUP('2. Результаты'!$D603, Sections!$F$3:$F$23, Sections!$G$3:$I$23),
    XLOOKUP('2. Результаты'!$Q603, _xlpm.thresholds, Sections!$G$2:$I$2, "Ниже базового", -1)
)</f>
        <v>Средний</v>
      </c>
      <c r="S603" s="9">
        <v>35.0</v>
      </c>
      <c r="T603" s="9" t="str">
        <f t="array" ref="T603">LET(
    _xlpm.thresholds, XLOOKUP('2. Результаты'!$D603, Sections!$A$3:$A$23, Sections!$B$3:$D$23),
    XLOOKUP('2. Результаты'!$S603, _xlpm.thresholds, Sections!$B$2:$D$2, "Ниже базового", -1)
)</f>
        <v>Средний</v>
      </c>
      <c r="U603" s="9">
        <v>13.0</v>
      </c>
      <c r="V603" s="9" t="str">
        <f t="array" ref="V603">LET(
    _xlpm.thresholds, XLOOKUP('2. Результаты'!$D603, Sections!$A$27:$A$47, Sections!$B$27:$D$47),
    XLOOKUP('2. Результаты'!$U603, _xlpm.thresholds, Sections!$B$26:$D$26, "Ниже базового", -1)
)</f>
        <v>Высокий</v>
      </c>
      <c r="W603" s="9">
        <v>22.0</v>
      </c>
      <c r="X603" s="9" t="str">
        <f t="array" ref="X603">LET(
    _xlpm.thresholds, XLOOKUP('2. Результаты'!$D603, Sections!$K$3:$K$23, Sections!$L$3:$N$23),
    XLOOKUP('2. Результаты'!$W603, _xlpm.thresholds, Sections!$L$2:$N$2, "Ниже базового", -1)
)</f>
        <v>Средний</v>
      </c>
    </row>
    <row r="604" ht="15.75" customHeight="1">
      <c r="A604" s="7">
        <v>5.23000421E8</v>
      </c>
      <c r="B604" s="6" t="s">
        <v>829</v>
      </c>
      <c r="C604" s="6" t="s">
        <v>836</v>
      </c>
      <c r="D604" s="9">
        <v>6.0</v>
      </c>
      <c r="E604" s="9">
        <v>116.0</v>
      </c>
      <c r="F604" s="9">
        <v>192.0</v>
      </c>
      <c r="G604" s="9">
        <v>3.0</v>
      </c>
      <c r="H604" s="9" t="s">
        <v>1465</v>
      </c>
      <c r="I604" s="9">
        <v>19.0</v>
      </c>
      <c r="J604" s="9" t="str">
        <f t="array" ref="J604">LET(
    _xlpm.thresholds, XLOOKUP('2. Результаты'!$D604, Sections!$F$27:$F$47, Sections!$G$27:$I$47),
    XLOOKUP('2. Результаты'!$I604, _xlpm.thresholds, Sections!$G$26:$I$26, "Ниже базового", -1)
)</f>
        <v>Средний</v>
      </c>
      <c r="K604" s="9">
        <v>11.0</v>
      </c>
      <c r="L604" s="9" t="str">
        <f t="array" ref="L604">LET(
    _xlpm.thresholds, XLOOKUP('2. Результаты'!$D604, Sections!$P$27:$P$47, Sections!$Q$27:$S$47),
    XLOOKUP('2. Результаты'!$K604, _xlpm.thresholds, Sections!$Q$26:$S$26, "Ниже базового", -1)
)</f>
        <v>Базовый</v>
      </c>
      <c r="M604" s="9">
        <v>9.0</v>
      </c>
      <c r="N604" s="9" t="str">
        <f t="array" ref="N604">LET(
    _xlpm.thresholds, XLOOKUP('2. Результаты'!$D604, Sections!$K$27:$K$47, Sections!$L$27:$N$47),
    XLOOKUP('2. Результаты'!$M604, _xlpm.thresholds, Sections!$L$26:$N$26, "Ниже базового", -1)
)</f>
        <v>Базовый</v>
      </c>
      <c r="O604" s="9">
        <v>16.0</v>
      </c>
      <c r="P604" s="9" t="str">
        <f t="array" ref="P604">LET(
    _xlpm.thresholds, XLOOKUP('2. Результаты'!$D604, Sections!$P$3:$P$23, Sections!$Q$3:$S$23),
    XLOOKUP('2. Результаты'!$O604, _xlpm.thresholds, Sections!$Q$2:$S$2, "Ниже базового", -1)
)</f>
        <v>Средний</v>
      </c>
      <c r="Q604" s="9">
        <v>12.0</v>
      </c>
      <c r="R604" s="9" t="str">
        <f t="array" ref="R604">LET(
    _xlpm.thresholds, XLOOKUP('2. Результаты'!$D604, Sections!$F$3:$F$23, Sections!$G$3:$I$23),
    XLOOKUP('2. Результаты'!$Q604, _xlpm.thresholds, Sections!$G$2:$I$2, "Ниже базового", -1)
)</f>
        <v>Базовый</v>
      </c>
      <c r="S604" s="9">
        <v>24.0</v>
      </c>
      <c r="T604" s="9" t="str">
        <f t="array" ref="T604">LET(
    _xlpm.thresholds, XLOOKUP('2. Результаты'!$D604, Sections!$A$3:$A$23, Sections!$B$3:$D$23),
    XLOOKUP('2. Результаты'!$S604, _xlpm.thresholds, Sections!$B$2:$D$2, "Ниже базового", -1)
)</f>
        <v>Средний</v>
      </c>
      <c r="U604" s="9">
        <v>9.0</v>
      </c>
      <c r="V604" s="9" t="str">
        <f t="array" ref="V604">LET(
    _xlpm.thresholds, XLOOKUP('2. Результаты'!$D604, Sections!$A$27:$A$47, Sections!$B$27:$D$47),
    XLOOKUP('2. Результаты'!$U604, _xlpm.thresholds, Sections!$B$26:$D$26, "Ниже базового", -1)
)</f>
        <v>Средний</v>
      </c>
      <c r="W604" s="9">
        <v>16.0</v>
      </c>
      <c r="X604" s="9" t="str">
        <f t="array" ref="X604">LET(
    _xlpm.thresholds, XLOOKUP('2. Результаты'!$D604, Sections!$K$3:$K$23, Sections!$L$3:$N$23),
    XLOOKUP('2. Результаты'!$W604, _xlpm.thresholds, Sections!$L$2:$N$2, "Ниже базового", -1)
)</f>
        <v>Базовый</v>
      </c>
    </row>
    <row r="605" ht="15.75" customHeight="1">
      <c r="A605" s="7">
        <v>5.23000277E8</v>
      </c>
      <c r="B605" s="6" t="s">
        <v>829</v>
      </c>
      <c r="C605" s="6" t="s">
        <v>837</v>
      </c>
      <c r="D605" s="9">
        <v>1.0</v>
      </c>
      <c r="E605" s="9">
        <v>123.0</v>
      </c>
      <c r="F605" s="9">
        <v>213.0</v>
      </c>
      <c r="G605" s="9">
        <v>2.0</v>
      </c>
      <c r="H605" s="9" t="s">
        <v>1467</v>
      </c>
      <c r="I605" s="9">
        <v>16.0</v>
      </c>
      <c r="J605" s="9" t="str">
        <f t="array" ref="J605">LET(
    _xlpm.thresholds, XLOOKUP('2. Результаты'!$D605, Sections!$F$27:$F$47, Sections!$G$27:$I$47),
    XLOOKUP('2. Результаты'!$I605, _xlpm.thresholds, Sections!$G$26:$I$26, "Ниже базового", -1)
)</f>
        <v>Базовый</v>
      </c>
      <c r="K605" s="9">
        <v>14.0</v>
      </c>
      <c r="L605" s="9" t="str">
        <f t="array" ref="L605">LET(
    _xlpm.thresholds, XLOOKUP('2. Результаты'!$D605, Sections!$P$27:$P$47, Sections!$Q$27:$S$47),
    XLOOKUP('2. Результаты'!$K605, _xlpm.thresholds, Sections!$Q$26:$S$26, "Ниже базового", -1)
)</f>
        <v>Средний</v>
      </c>
      <c r="M605" s="9">
        <v>7.0</v>
      </c>
      <c r="N605" s="9" t="str">
        <f t="array" ref="N605">LET(
    _xlpm.thresholds, XLOOKUP('2. Результаты'!$D605, Sections!$K$27:$K$47, Sections!$L$27:$N$47),
    XLOOKUP('2. Результаты'!$M605, _xlpm.thresholds, Sections!$L$26:$N$26, "Ниже базового", -1)
)</f>
        <v>Базовый</v>
      </c>
      <c r="O605" s="9">
        <v>16.0</v>
      </c>
      <c r="P605" s="9" t="str">
        <f t="array" ref="P605">LET(
    _xlpm.thresholds, XLOOKUP('2. Результаты'!$D605, Sections!$P$3:$P$23, Sections!$Q$3:$S$23),
    XLOOKUP('2. Результаты'!$O605, _xlpm.thresholds, Sections!$Q$2:$S$2, "Ниже базового", -1)
)</f>
        <v>Средний</v>
      </c>
      <c r="Q605" s="9">
        <v>14.0</v>
      </c>
      <c r="R605" s="9" t="str">
        <f t="array" ref="R605">LET(
    _xlpm.thresholds, XLOOKUP('2. Результаты'!$D605, Sections!$F$3:$F$23, Sections!$G$3:$I$23),
    XLOOKUP('2. Результаты'!$Q605, _xlpm.thresholds, Sections!$G$2:$I$2, "Ниже базового", -1)
)</f>
        <v>Средний</v>
      </c>
      <c r="S605" s="9">
        <v>28.0</v>
      </c>
      <c r="T605" s="9" t="str">
        <f t="array" ref="T605">LET(
    _xlpm.thresholds, XLOOKUP('2. Результаты'!$D605, Sections!$A$3:$A$23, Sections!$B$3:$D$23),
    XLOOKUP('2. Результаты'!$S605, _xlpm.thresholds, Sections!$B$2:$D$2, "Ниже базового", -1)
)</f>
        <v>Базовый</v>
      </c>
      <c r="U605" s="9">
        <v>9.0</v>
      </c>
      <c r="V605" s="9" t="str">
        <f t="array" ref="V605">LET(
    _xlpm.thresholds, XLOOKUP('2. Результаты'!$D605, Sections!$A$27:$A$47, Sections!$B$27:$D$47),
    XLOOKUP('2. Результаты'!$U605, _xlpm.thresholds, Sections!$B$26:$D$26, "Ниже базового", -1)
)</f>
        <v>Средний</v>
      </c>
      <c r="W605" s="9">
        <v>19.0</v>
      </c>
      <c r="X605" s="9" t="str">
        <f t="array" ref="X605">LET(
    _xlpm.thresholds, XLOOKUP('2. Результаты'!$D605, Sections!$K$3:$K$23, Sections!$L$3:$N$23),
    XLOOKUP('2. Результаты'!$W605, _xlpm.thresholds, Sections!$L$2:$N$2, "Ниже базового", -1)
)</f>
        <v>Средний</v>
      </c>
    </row>
    <row r="606" ht="15.75" customHeight="1">
      <c r="A606" s="7">
        <v>5.2300014E8</v>
      </c>
      <c r="B606" s="6" t="s">
        <v>829</v>
      </c>
      <c r="C606" s="6" t="s">
        <v>838</v>
      </c>
      <c r="D606" s="9">
        <v>1.0</v>
      </c>
      <c r="E606" s="9">
        <v>155.0</v>
      </c>
      <c r="F606" s="9">
        <v>213.0</v>
      </c>
      <c r="G606" s="9">
        <v>3.0</v>
      </c>
      <c r="H606" s="9" t="s">
        <v>1465</v>
      </c>
      <c r="I606" s="9">
        <v>20.0</v>
      </c>
      <c r="J606" s="9" t="str">
        <f t="array" ref="J606">LET(
    _xlpm.thresholds, XLOOKUP('2. Результаты'!$D606, Sections!$F$27:$F$47, Sections!$G$27:$I$47),
    XLOOKUP('2. Результаты'!$I606, _xlpm.thresholds, Sections!$G$26:$I$26, "Ниже базового", -1)
)</f>
        <v>Средний</v>
      </c>
      <c r="K606" s="9">
        <v>15.0</v>
      </c>
      <c r="L606" s="9" t="str">
        <f t="array" ref="L606">LET(
    _xlpm.thresholds, XLOOKUP('2. Результаты'!$D606, Sections!$P$27:$P$47, Sections!$Q$27:$S$47),
    XLOOKUP('2. Результаты'!$K606, _xlpm.thresholds, Sections!$Q$26:$S$26, "Ниже базового", -1)
)</f>
        <v>Средний</v>
      </c>
      <c r="M606" s="9">
        <v>16.0</v>
      </c>
      <c r="N606" s="9" t="str">
        <f t="array" ref="N606">LET(
    _xlpm.thresholds, XLOOKUP('2. Результаты'!$D606, Sections!$K$27:$K$47, Sections!$L$27:$N$47),
    XLOOKUP('2. Результаты'!$M606, _xlpm.thresholds, Sections!$L$26:$N$26, "Ниже базового", -1)
)</f>
        <v>Средний</v>
      </c>
      <c r="O606" s="9">
        <v>19.0</v>
      </c>
      <c r="P606" s="9" t="str">
        <f t="array" ref="P606">LET(
    _xlpm.thresholds, XLOOKUP('2. Результаты'!$D606, Sections!$P$3:$P$23, Sections!$Q$3:$S$23),
    XLOOKUP('2. Результаты'!$O606, _xlpm.thresholds, Sections!$Q$2:$S$2, "Ниже базового", -1)
)</f>
        <v>Средний</v>
      </c>
      <c r="Q606" s="9">
        <v>17.0</v>
      </c>
      <c r="R606" s="9" t="str">
        <f t="array" ref="R606">LET(
    _xlpm.thresholds, XLOOKUP('2. Результаты'!$D606, Sections!$F$3:$F$23, Sections!$G$3:$I$23),
    XLOOKUP('2. Результаты'!$Q606, _xlpm.thresholds, Sections!$G$2:$I$2, "Ниже базового", -1)
)</f>
        <v>Средний</v>
      </c>
      <c r="S606" s="9">
        <v>34.0</v>
      </c>
      <c r="T606" s="9" t="str">
        <f t="array" ref="T606">LET(
    _xlpm.thresholds, XLOOKUP('2. Результаты'!$D606, Sections!$A$3:$A$23, Sections!$B$3:$D$23),
    XLOOKUP('2. Результаты'!$S606, _xlpm.thresholds, Sections!$B$2:$D$2, "Ниже базового", -1)
)</f>
        <v>Средний</v>
      </c>
      <c r="U606" s="9">
        <v>11.0</v>
      </c>
      <c r="V606" s="9" t="str">
        <f t="array" ref="V606">LET(
    _xlpm.thresholds, XLOOKUP('2. Результаты'!$D606, Sections!$A$27:$A$47, Sections!$B$27:$D$47),
    XLOOKUP('2. Результаты'!$U606, _xlpm.thresholds, Sections!$B$26:$D$26, "Ниже базового", -1)
)</f>
        <v>Средний</v>
      </c>
      <c r="W606" s="9">
        <v>23.0</v>
      </c>
      <c r="X606" s="9" t="str">
        <f t="array" ref="X606">LET(
    _xlpm.thresholds, XLOOKUP('2. Результаты'!$D606, Sections!$K$3:$K$23, Sections!$L$3:$N$23),
    XLOOKUP('2. Результаты'!$W606, _xlpm.thresholds, Sections!$L$2:$N$2, "Ниже базового", -1)
)</f>
        <v>Средний</v>
      </c>
    </row>
    <row r="607" ht="15.75" customHeight="1">
      <c r="A607" s="7">
        <v>5.23000164E8</v>
      </c>
      <c r="B607" s="6" t="s">
        <v>829</v>
      </c>
      <c r="C607" s="6" t="s">
        <v>839</v>
      </c>
      <c r="D607" s="9">
        <v>2.0</v>
      </c>
      <c r="E607" s="9">
        <v>145.0</v>
      </c>
      <c r="F607" s="9">
        <v>197.0</v>
      </c>
      <c r="G607" s="9">
        <v>3.0</v>
      </c>
      <c r="H607" s="9" t="s">
        <v>1465</v>
      </c>
      <c r="I607" s="9">
        <v>21.0</v>
      </c>
      <c r="J607" s="9" t="str">
        <f t="array" ref="J607">LET(
    _xlpm.thresholds, XLOOKUP('2. Результаты'!$D607, Sections!$F$27:$F$47, Sections!$G$27:$I$47),
    XLOOKUP('2. Результаты'!$I607, _xlpm.thresholds, Sections!$G$26:$I$26, "Ниже базового", -1)
)</f>
        <v>Средний</v>
      </c>
      <c r="K607" s="9">
        <v>17.0</v>
      </c>
      <c r="L607" s="9" t="str">
        <f t="array" ref="L607">LET(
    _xlpm.thresholds, XLOOKUP('2. Результаты'!$D607, Sections!$P$27:$P$47, Sections!$Q$27:$S$47),
    XLOOKUP('2. Результаты'!$K607, _xlpm.thresholds, Sections!$Q$26:$S$26, "Ниже базового", -1)
)</f>
        <v>Высокий</v>
      </c>
      <c r="M607" s="9">
        <v>14.0</v>
      </c>
      <c r="N607" s="9" t="str">
        <f t="array" ref="N607">LET(
    _xlpm.thresholds, XLOOKUP('2. Результаты'!$D607, Sections!$K$27:$K$47, Sections!$L$27:$N$47),
    XLOOKUP('2. Результаты'!$M607, _xlpm.thresholds, Sections!$L$26:$N$26, "Ниже базового", -1)
)</f>
        <v>Средний</v>
      </c>
      <c r="O607" s="9">
        <v>19.0</v>
      </c>
      <c r="P607" s="9" t="str">
        <f t="array" ref="P607">LET(
    _xlpm.thresholds, XLOOKUP('2. Результаты'!$D607, Sections!$P$3:$P$23, Sections!$Q$3:$S$23),
    XLOOKUP('2. Результаты'!$O607, _xlpm.thresholds, Sections!$Q$2:$S$2, "Ниже базового", -1)
)</f>
        <v>Средний</v>
      </c>
      <c r="Q607" s="9">
        <v>15.0</v>
      </c>
      <c r="R607" s="9" t="str">
        <f t="array" ref="R607">LET(
    _xlpm.thresholds, XLOOKUP('2. Результаты'!$D607, Sections!$F$3:$F$23, Sections!$G$3:$I$23),
    XLOOKUP('2. Результаты'!$Q607, _xlpm.thresholds, Sections!$G$2:$I$2, "Ниже базового", -1)
)</f>
        <v>Средний</v>
      </c>
      <c r="S607" s="9">
        <v>28.0</v>
      </c>
      <c r="T607" s="9" t="str">
        <f t="array" ref="T607">LET(
    _xlpm.thresholds, XLOOKUP('2. Результаты'!$D607, Sections!$A$3:$A$23, Sections!$B$3:$D$23),
    XLOOKUP('2. Результаты'!$S607, _xlpm.thresholds, Sections!$B$2:$D$2, "Ниже базового", -1)
)</f>
        <v>Средний</v>
      </c>
      <c r="U607" s="9">
        <v>11.0</v>
      </c>
      <c r="V607" s="9" t="str">
        <f t="array" ref="V607">LET(
    _xlpm.thresholds, XLOOKUP('2. Результаты'!$D607, Sections!$A$27:$A$47, Sections!$B$27:$D$47),
    XLOOKUP('2. Результаты'!$U607, _xlpm.thresholds, Sections!$B$26:$D$26, "Ниже базового", -1)
)</f>
        <v>Средний</v>
      </c>
      <c r="W607" s="9">
        <v>20.0</v>
      </c>
      <c r="X607" s="9" t="str">
        <f t="array" ref="X607">LET(
    _xlpm.thresholds, XLOOKUP('2. Результаты'!$D607, Sections!$K$3:$K$23, Sections!$L$3:$N$23),
    XLOOKUP('2. Результаты'!$W607, _xlpm.thresholds, Sections!$L$2:$N$2, "Ниже базового", -1)
)</f>
        <v>Средний</v>
      </c>
    </row>
    <row r="608" ht="15.75" customHeight="1">
      <c r="A608" s="7">
        <v>5.23000693E8</v>
      </c>
      <c r="B608" s="6" t="s">
        <v>829</v>
      </c>
      <c r="C608" s="6" t="s">
        <v>840</v>
      </c>
      <c r="D608" s="9">
        <v>5.0</v>
      </c>
      <c r="E608" s="9">
        <v>157.0</v>
      </c>
      <c r="F608" s="9">
        <v>208.0</v>
      </c>
      <c r="G608" s="9">
        <v>3.0</v>
      </c>
      <c r="H608" s="9" t="s">
        <v>1465</v>
      </c>
      <c r="I608" s="9">
        <v>23.0</v>
      </c>
      <c r="J608" s="9" t="str">
        <f t="array" ref="J608">LET(
    _xlpm.thresholds, XLOOKUP('2. Результаты'!$D608, Sections!$F$27:$F$47, Sections!$G$27:$I$47),
    XLOOKUP('2. Результаты'!$I608, _xlpm.thresholds, Sections!$G$26:$I$26, "Ниже базового", -1)
)</f>
        <v>Средний</v>
      </c>
      <c r="K608" s="9">
        <v>18.0</v>
      </c>
      <c r="L608" s="9" t="str">
        <f t="array" ref="L608">LET(
    _xlpm.thresholds, XLOOKUP('2. Результаты'!$D608, Sections!$P$27:$P$47, Sections!$Q$27:$S$47),
    XLOOKUP('2. Результаты'!$K608, _xlpm.thresholds, Sections!$Q$26:$S$26, "Ниже базового", -1)
)</f>
        <v>Высокий</v>
      </c>
      <c r="M608" s="9">
        <v>14.0</v>
      </c>
      <c r="N608" s="9" t="str">
        <f t="array" ref="N608">LET(
    _xlpm.thresholds, XLOOKUP('2. Результаты'!$D608, Sections!$K$27:$K$47, Sections!$L$27:$N$47),
    XLOOKUP('2. Результаты'!$M608, _xlpm.thresholds, Sections!$L$26:$N$26, "Ниже базового", -1)
)</f>
        <v>Средний</v>
      </c>
      <c r="O608" s="9">
        <v>19.0</v>
      </c>
      <c r="P608" s="9" t="str">
        <f t="array" ref="P608">LET(
    _xlpm.thresholds, XLOOKUP('2. Результаты'!$D608, Sections!$P$3:$P$23, Sections!$Q$3:$S$23),
    XLOOKUP('2. Результаты'!$O608, _xlpm.thresholds, Sections!$Q$2:$S$2, "Ниже базового", -1)
)</f>
        <v>Средний</v>
      </c>
      <c r="Q608" s="9">
        <v>16.0</v>
      </c>
      <c r="R608" s="9" t="str">
        <f t="array" ref="R608">LET(
    _xlpm.thresholds, XLOOKUP('2. Результаты'!$D608, Sections!$F$3:$F$23, Sections!$G$3:$I$23),
    XLOOKUP('2. Результаты'!$Q608, _xlpm.thresholds, Sections!$G$2:$I$2, "Ниже базового", -1)
)</f>
        <v>Средний</v>
      </c>
      <c r="S608" s="9">
        <v>34.0</v>
      </c>
      <c r="T608" s="9" t="str">
        <f t="array" ref="T608">LET(
    _xlpm.thresholds, XLOOKUP('2. Результаты'!$D608, Sections!$A$3:$A$23, Sections!$B$3:$D$23),
    XLOOKUP('2. Результаты'!$S608, _xlpm.thresholds, Sections!$B$2:$D$2, "Ниже базового", -1)
)</f>
        <v>Средний</v>
      </c>
      <c r="U608" s="9">
        <v>10.0</v>
      </c>
      <c r="V608" s="9" t="str">
        <f t="array" ref="V608">LET(
    _xlpm.thresholds, XLOOKUP('2. Результаты'!$D608, Sections!$A$27:$A$47, Sections!$B$27:$D$47),
    XLOOKUP('2. Результаты'!$U608, _xlpm.thresholds, Sections!$B$26:$D$26, "Ниже базового", -1)
)</f>
        <v>Средний</v>
      </c>
      <c r="W608" s="9">
        <v>23.0</v>
      </c>
      <c r="X608" s="9" t="str">
        <f t="array" ref="X608">LET(
    _xlpm.thresholds, XLOOKUP('2. Результаты'!$D608, Sections!$K$3:$K$23, Sections!$L$3:$N$23),
    XLOOKUP('2. Результаты'!$W608, _xlpm.thresholds, Sections!$L$2:$N$2, "Ниже базового", -1)
)</f>
        <v>Средний</v>
      </c>
    </row>
    <row r="609" ht="15.75" customHeight="1">
      <c r="A609" s="7">
        <v>5.2300046E8</v>
      </c>
      <c r="B609" s="6" t="s">
        <v>829</v>
      </c>
      <c r="C609" s="6" t="s">
        <v>841</v>
      </c>
      <c r="D609" s="9">
        <v>1.0</v>
      </c>
      <c r="E609" s="9">
        <v>143.0</v>
      </c>
      <c r="F609" s="9">
        <v>213.0</v>
      </c>
      <c r="G609" s="9">
        <v>3.0</v>
      </c>
      <c r="H609" s="9" t="s">
        <v>1465</v>
      </c>
      <c r="I609" s="9">
        <v>17.0</v>
      </c>
      <c r="J609" s="9" t="str">
        <f t="array" ref="J609">LET(
    _xlpm.thresholds, XLOOKUP('2. Результаты'!$D609, Sections!$F$27:$F$47, Sections!$G$27:$I$47),
    XLOOKUP('2. Результаты'!$I609, _xlpm.thresholds, Sections!$G$26:$I$26, "Ниже базового", -1)
)</f>
        <v>Средний</v>
      </c>
      <c r="K609" s="9">
        <v>15.0</v>
      </c>
      <c r="L609" s="9" t="str">
        <f t="array" ref="L609">LET(
    _xlpm.thresholds, XLOOKUP('2. Результаты'!$D609, Sections!$P$27:$P$47, Sections!$Q$27:$S$47),
    XLOOKUP('2. Результаты'!$K609, _xlpm.thresholds, Sections!$Q$26:$S$26, "Ниже базового", -1)
)</f>
        <v>Средний</v>
      </c>
      <c r="M609" s="9">
        <v>11.0</v>
      </c>
      <c r="N609" s="9" t="str">
        <f t="array" ref="N609">LET(
    _xlpm.thresholds, XLOOKUP('2. Результаты'!$D609, Sections!$K$27:$K$47, Sections!$L$27:$N$47),
    XLOOKUP('2. Результаты'!$M609, _xlpm.thresholds, Sections!$L$26:$N$26, "Ниже базового", -1)
)</f>
        <v>Базовый</v>
      </c>
      <c r="O609" s="9">
        <v>19.0</v>
      </c>
      <c r="P609" s="9" t="str">
        <f t="array" ref="P609">LET(
    _xlpm.thresholds, XLOOKUP('2. Результаты'!$D609, Sections!$P$3:$P$23, Sections!$Q$3:$S$23),
    XLOOKUP('2. Результаты'!$O609, _xlpm.thresholds, Sections!$Q$2:$S$2, "Ниже базового", -1)
)</f>
        <v>Средний</v>
      </c>
      <c r="Q609" s="9">
        <v>16.0</v>
      </c>
      <c r="R609" s="9" t="str">
        <f t="array" ref="R609">LET(
    _xlpm.thresholds, XLOOKUP('2. Результаты'!$D609, Sections!$F$3:$F$23, Sections!$G$3:$I$23),
    XLOOKUP('2. Результаты'!$Q609, _xlpm.thresholds, Sections!$G$2:$I$2, "Ниже базового", -1)
)</f>
        <v>Средний</v>
      </c>
      <c r="S609" s="9">
        <v>33.0</v>
      </c>
      <c r="T609" s="9" t="str">
        <f t="array" ref="T609">LET(
    _xlpm.thresholds, XLOOKUP('2. Результаты'!$D609, Sections!$A$3:$A$23, Sections!$B$3:$D$23),
    XLOOKUP('2. Результаты'!$S609, _xlpm.thresholds, Sections!$B$2:$D$2, "Ниже базового", -1)
)</f>
        <v>Средний</v>
      </c>
      <c r="U609" s="9">
        <v>11.0</v>
      </c>
      <c r="V609" s="9" t="str">
        <f t="array" ref="V609">LET(
    _xlpm.thresholds, XLOOKUP('2. Результаты'!$D609, Sections!$A$27:$A$47, Sections!$B$27:$D$47),
    XLOOKUP('2. Результаты'!$U609, _xlpm.thresholds, Sections!$B$26:$D$26, "Ниже базового", -1)
)</f>
        <v>Средний</v>
      </c>
      <c r="W609" s="9">
        <v>21.0</v>
      </c>
      <c r="X609" s="9" t="str">
        <f t="array" ref="X609">LET(
    _xlpm.thresholds, XLOOKUP('2. Результаты'!$D609, Sections!$K$3:$K$23, Sections!$L$3:$N$23),
    XLOOKUP('2. Результаты'!$W609, _xlpm.thresholds, Sections!$L$2:$N$2, "Ниже базового", -1)
)</f>
        <v>Средний</v>
      </c>
    </row>
    <row r="610" ht="15.75" customHeight="1">
      <c r="A610" s="7">
        <v>5.23000301E8</v>
      </c>
      <c r="B610" s="6" t="s">
        <v>829</v>
      </c>
      <c r="C610" s="6" t="s">
        <v>842</v>
      </c>
      <c r="D610" s="9">
        <v>1.0</v>
      </c>
      <c r="E610" s="9">
        <v>144.0</v>
      </c>
      <c r="F610" s="9">
        <v>213.0</v>
      </c>
      <c r="G610" s="9">
        <v>3.0</v>
      </c>
      <c r="H610" s="9" t="s">
        <v>1465</v>
      </c>
      <c r="I610" s="9">
        <v>17.0</v>
      </c>
      <c r="J610" s="9" t="str">
        <f t="array" ref="J610">LET(
    _xlpm.thresholds, XLOOKUP('2. Результаты'!$D610, Sections!$F$27:$F$47, Sections!$G$27:$I$47),
    XLOOKUP('2. Результаты'!$I610, _xlpm.thresholds, Sections!$G$26:$I$26, "Ниже базового", -1)
)</f>
        <v>Средний</v>
      </c>
      <c r="K610" s="9">
        <v>15.0</v>
      </c>
      <c r="L610" s="9" t="str">
        <f t="array" ref="L610">LET(
    _xlpm.thresholds, XLOOKUP('2. Результаты'!$D610, Sections!$P$27:$P$47, Sections!$Q$27:$S$47),
    XLOOKUP('2. Результаты'!$K610, _xlpm.thresholds, Sections!$Q$26:$S$26, "Ниже базового", -1)
)</f>
        <v>Средний</v>
      </c>
      <c r="M610" s="9">
        <v>12.0</v>
      </c>
      <c r="N610" s="9" t="str">
        <f t="array" ref="N610">LET(
    _xlpm.thresholds, XLOOKUP('2. Результаты'!$D610, Sections!$K$27:$K$47, Sections!$L$27:$N$47),
    XLOOKUP('2. Результаты'!$M610, _xlpm.thresholds, Sections!$L$26:$N$26, "Ниже базового", -1)
)</f>
        <v>Базовый</v>
      </c>
      <c r="O610" s="9">
        <v>18.0</v>
      </c>
      <c r="P610" s="9" t="str">
        <f t="array" ref="P610">LET(
    _xlpm.thresholds, XLOOKUP('2. Результаты'!$D610, Sections!$P$3:$P$23, Sections!$Q$3:$S$23),
    XLOOKUP('2. Результаты'!$O610, _xlpm.thresholds, Sections!$Q$2:$S$2, "Ниже базового", -1)
)</f>
        <v>Средний</v>
      </c>
      <c r="Q610" s="9">
        <v>17.0</v>
      </c>
      <c r="R610" s="9" t="str">
        <f t="array" ref="R610">LET(
    _xlpm.thresholds, XLOOKUP('2. Результаты'!$D610, Sections!$F$3:$F$23, Sections!$G$3:$I$23),
    XLOOKUP('2. Результаты'!$Q610, _xlpm.thresholds, Sections!$G$2:$I$2, "Ниже базового", -1)
)</f>
        <v>Средний</v>
      </c>
      <c r="S610" s="9">
        <v>35.0</v>
      </c>
      <c r="T610" s="9" t="str">
        <f t="array" ref="T610">LET(
    _xlpm.thresholds, XLOOKUP('2. Результаты'!$D610, Sections!$A$3:$A$23, Sections!$B$3:$D$23),
    XLOOKUP('2. Результаты'!$S610, _xlpm.thresholds, Sections!$B$2:$D$2, "Ниже базового", -1)
)</f>
        <v>Средний</v>
      </c>
      <c r="U610" s="9">
        <v>11.0</v>
      </c>
      <c r="V610" s="9" t="str">
        <f t="array" ref="V610">LET(
    _xlpm.thresholds, XLOOKUP('2. Результаты'!$D610, Sections!$A$27:$A$47, Sections!$B$27:$D$47),
    XLOOKUP('2. Результаты'!$U610, _xlpm.thresholds, Sections!$B$26:$D$26, "Ниже базового", -1)
)</f>
        <v>Средний</v>
      </c>
      <c r="W610" s="9">
        <v>19.0</v>
      </c>
      <c r="X610" s="9" t="str">
        <f t="array" ref="X610">LET(
    _xlpm.thresholds, XLOOKUP('2. Результаты'!$D610, Sections!$K$3:$K$23, Sections!$L$3:$N$23),
    XLOOKUP('2. Результаты'!$W610, _xlpm.thresholds, Sections!$L$2:$N$2, "Ниже базового", -1)
)</f>
        <v>Средний</v>
      </c>
    </row>
    <row r="611" ht="15.75" customHeight="1">
      <c r="A611" s="7">
        <v>5.23000615E8</v>
      </c>
      <c r="B611" s="6" t="s">
        <v>829</v>
      </c>
      <c r="C611" s="6" t="s">
        <v>843</v>
      </c>
      <c r="D611" s="9">
        <v>1.0</v>
      </c>
      <c r="E611" s="9">
        <v>170.0</v>
      </c>
      <c r="F611" s="9">
        <v>213.0</v>
      </c>
      <c r="G611" s="9">
        <v>3.0</v>
      </c>
      <c r="H611" s="9" t="s">
        <v>1465</v>
      </c>
      <c r="I611" s="9">
        <v>23.0</v>
      </c>
      <c r="J611" s="9" t="str">
        <f t="array" ref="J611">LET(
    _xlpm.thresholds, XLOOKUP('2. Результаты'!$D611, Sections!$F$27:$F$47, Sections!$G$27:$I$47),
    XLOOKUP('2. Результаты'!$I611, _xlpm.thresholds, Sections!$G$26:$I$26, "Ниже базового", -1)
)</f>
        <v>Средний</v>
      </c>
      <c r="K611" s="9">
        <v>18.0</v>
      </c>
      <c r="L611" s="9" t="str">
        <f t="array" ref="L611">LET(
    _xlpm.thresholds, XLOOKUP('2. Результаты'!$D611, Sections!$P$27:$P$47, Sections!$Q$27:$S$47),
    XLOOKUP('2. Результаты'!$K611, _xlpm.thresholds, Sections!$Q$26:$S$26, "Ниже базового", -1)
)</f>
        <v>Высокий</v>
      </c>
      <c r="M611" s="9">
        <v>14.0</v>
      </c>
      <c r="N611" s="9" t="str">
        <f t="array" ref="N611">LET(
    _xlpm.thresholds, XLOOKUP('2. Результаты'!$D611, Sections!$K$27:$K$47, Sections!$L$27:$N$47),
    XLOOKUP('2. Результаты'!$M611, _xlpm.thresholds, Sections!$L$26:$N$26, "Ниже базового", -1)
)</f>
        <v>Средний</v>
      </c>
      <c r="O611" s="9">
        <v>19.0</v>
      </c>
      <c r="P611" s="9" t="str">
        <f t="array" ref="P611">LET(
    _xlpm.thresholds, XLOOKUP('2. Результаты'!$D611, Sections!$P$3:$P$23, Sections!$Q$3:$S$23),
    XLOOKUP('2. Результаты'!$O611, _xlpm.thresholds, Sections!$Q$2:$S$2, "Ниже базового", -1)
)</f>
        <v>Средний</v>
      </c>
      <c r="Q611" s="9">
        <v>18.0</v>
      </c>
      <c r="R611" s="9" t="str">
        <f t="array" ref="R611">LET(
    _xlpm.thresholds, XLOOKUP('2. Результаты'!$D611, Sections!$F$3:$F$23, Sections!$G$3:$I$23),
    XLOOKUP('2. Результаты'!$Q611, _xlpm.thresholds, Sections!$G$2:$I$2, "Ниже базового", -1)
)</f>
        <v>Средний</v>
      </c>
      <c r="S611" s="9">
        <v>41.0</v>
      </c>
      <c r="T611" s="9" t="str">
        <f t="array" ref="T611">LET(
    _xlpm.thresholds, XLOOKUP('2. Результаты'!$D611, Sections!$A$3:$A$23, Sections!$B$3:$D$23),
    XLOOKUP('2. Результаты'!$S611, _xlpm.thresholds, Sections!$B$2:$D$2, "Ниже базового", -1)
)</f>
        <v>Высокий</v>
      </c>
      <c r="U611" s="9">
        <v>13.0</v>
      </c>
      <c r="V611" s="9" t="str">
        <f t="array" ref="V611">LET(
    _xlpm.thresholds, XLOOKUP('2. Результаты'!$D611, Sections!$A$27:$A$47, Sections!$B$27:$D$47),
    XLOOKUP('2. Результаты'!$U611, _xlpm.thresholds, Sections!$B$26:$D$26, "Ниже базового", -1)
)</f>
        <v>Высокий</v>
      </c>
      <c r="W611" s="9">
        <v>24.0</v>
      </c>
      <c r="X611" s="9" t="str">
        <f t="array" ref="X611">LET(
    _xlpm.thresholds, XLOOKUP('2. Результаты'!$D611, Sections!$K$3:$K$23, Sections!$L$3:$N$23),
    XLOOKUP('2. Результаты'!$W611, _xlpm.thresholds, Sections!$L$2:$N$2, "Ниже базового", -1)
)</f>
        <v>Средний</v>
      </c>
    </row>
    <row r="612" ht="15.75" customHeight="1">
      <c r="A612" s="7">
        <v>5.23000686E8</v>
      </c>
      <c r="B612" s="6" t="s">
        <v>829</v>
      </c>
      <c r="C612" s="6" t="s">
        <v>844</v>
      </c>
      <c r="D612" s="9">
        <v>1.0</v>
      </c>
      <c r="E612" s="9">
        <v>145.0</v>
      </c>
      <c r="F612" s="9">
        <v>213.0</v>
      </c>
      <c r="G612" s="9">
        <v>3.0</v>
      </c>
      <c r="H612" s="9" t="s">
        <v>1465</v>
      </c>
      <c r="I612" s="9">
        <v>19.0</v>
      </c>
      <c r="J612" s="9" t="str">
        <f t="array" ref="J612">LET(
    _xlpm.thresholds, XLOOKUP('2. Результаты'!$D612, Sections!$F$27:$F$47, Sections!$G$27:$I$47),
    XLOOKUP('2. Результаты'!$I612, _xlpm.thresholds, Sections!$G$26:$I$26, "Ниже базового", -1)
)</f>
        <v>Средний</v>
      </c>
      <c r="K612" s="9">
        <v>15.0</v>
      </c>
      <c r="L612" s="9" t="str">
        <f t="array" ref="L612">LET(
    _xlpm.thresholds, XLOOKUP('2. Результаты'!$D612, Sections!$P$27:$P$47, Sections!$Q$27:$S$47),
    XLOOKUP('2. Результаты'!$K612, _xlpm.thresholds, Sections!$Q$26:$S$26, "Ниже базового", -1)
)</f>
        <v>Средний</v>
      </c>
      <c r="M612" s="9">
        <v>14.0</v>
      </c>
      <c r="N612" s="9" t="str">
        <f t="array" ref="N612">LET(
    _xlpm.thresholds, XLOOKUP('2. Результаты'!$D612, Sections!$K$27:$K$47, Sections!$L$27:$N$47),
    XLOOKUP('2. Результаты'!$M612, _xlpm.thresholds, Sections!$L$26:$N$26, "Ниже базового", -1)
)</f>
        <v>Средний</v>
      </c>
      <c r="O612" s="9">
        <v>18.0</v>
      </c>
      <c r="P612" s="9" t="str">
        <f t="array" ref="P612">LET(
    _xlpm.thresholds, XLOOKUP('2. Результаты'!$D612, Sections!$P$3:$P$23, Sections!$Q$3:$S$23),
    XLOOKUP('2. Результаты'!$O612, _xlpm.thresholds, Sections!$Q$2:$S$2, "Ниже базового", -1)
)</f>
        <v>Средний</v>
      </c>
      <c r="Q612" s="9">
        <v>16.0</v>
      </c>
      <c r="R612" s="9" t="str">
        <f t="array" ref="R612">LET(
    _xlpm.thresholds, XLOOKUP('2. Результаты'!$D612, Sections!$F$3:$F$23, Sections!$G$3:$I$23),
    XLOOKUP('2. Результаты'!$Q612, _xlpm.thresholds, Sections!$G$2:$I$2, "Ниже базового", -1)
)</f>
        <v>Средний</v>
      </c>
      <c r="S612" s="9">
        <v>34.0</v>
      </c>
      <c r="T612" s="9" t="str">
        <f t="array" ref="T612">LET(
    _xlpm.thresholds, XLOOKUP('2. Результаты'!$D612, Sections!$A$3:$A$23, Sections!$B$3:$D$23),
    XLOOKUP('2. Результаты'!$S612, _xlpm.thresholds, Sections!$B$2:$D$2, "Ниже базового", -1)
)</f>
        <v>Средний</v>
      </c>
      <c r="U612" s="9">
        <v>11.0</v>
      </c>
      <c r="V612" s="9" t="str">
        <f t="array" ref="V612">LET(
    _xlpm.thresholds, XLOOKUP('2. Результаты'!$D612, Sections!$A$27:$A$47, Sections!$B$27:$D$47),
    XLOOKUP('2. Результаты'!$U612, _xlpm.thresholds, Sections!$B$26:$D$26, "Ниже базового", -1)
)</f>
        <v>Средний</v>
      </c>
      <c r="W612" s="9">
        <v>18.0</v>
      </c>
      <c r="X612" s="9" t="str">
        <f t="array" ref="X612">LET(
    _xlpm.thresholds, XLOOKUP('2. Результаты'!$D612, Sections!$K$3:$K$23, Sections!$L$3:$N$23),
    XLOOKUP('2. Результаты'!$W612, _xlpm.thresholds, Sections!$L$2:$N$2, "Ниже базового", -1)
)</f>
        <v>Средний</v>
      </c>
    </row>
    <row r="613" ht="15.75" customHeight="1">
      <c r="A613" s="7">
        <v>5.23004313E8</v>
      </c>
      <c r="B613" s="6" t="s">
        <v>829</v>
      </c>
      <c r="C613" s="6" t="s">
        <v>845</v>
      </c>
      <c r="D613" s="9">
        <v>4.0</v>
      </c>
      <c r="E613" s="9">
        <v>78.0</v>
      </c>
      <c r="F613" s="9">
        <v>166.0</v>
      </c>
      <c r="G613" s="9">
        <v>2.0</v>
      </c>
      <c r="H613" s="9" t="s">
        <v>1467</v>
      </c>
      <c r="I613" s="9">
        <v>13.0</v>
      </c>
      <c r="J613" s="9" t="str">
        <f t="array" ref="J613">LET(
    _xlpm.thresholds, XLOOKUP('2. Результаты'!$D613, Sections!$F$27:$F$47, Sections!$G$27:$I$47),
    XLOOKUP('2. Результаты'!$I613, _xlpm.thresholds, Sections!$G$26:$I$26, "Ниже базового", -1)
)</f>
        <v>Базовый</v>
      </c>
      <c r="K613" s="9">
        <v>10.0</v>
      </c>
      <c r="L613" s="9" t="str">
        <f t="array" ref="L613">LET(
    _xlpm.thresholds, XLOOKUP('2. Результаты'!$D613, Sections!$P$27:$P$47, Sections!$Q$27:$S$47),
    XLOOKUP('2. Результаты'!$K613, _xlpm.thresholds, Sections!$Q$26:$S$26, "Ниже базового", -1)
)</f>
        <v>Базовый</v>
      </c>
      <c r="M613" s="9">
        <v>7.0</v>
      </c>
      <c r="N613" s="9" t="str">
        <f t="array" ref="N613">LET(
    _xlpm.thresholds, XLOOKUP('2. Результаты'!$D613, Sections!$K$27:$K$47, Sections!$L$27:$N$47),
    XLOOKUP('2. Результаты'!$M613, _xlpm.thresholds, Sections!$L$26:$N$26, "Ниже базового", -1)
)</f>
        <v>Базовый</v>
      </c>
      <c r="O613" s="9">
        <v>12.0</v>
      </c>
      <c r="P613" s="9" t="str">
        <f t="array" ref="P613">LET(
    _xlpm.thresholds, XLOOKUP('2. Результаты'!$D613, Sections!$P$3:$P$23, Sections!$Q$3:$S$23),
    XLOOKUP('2. Результаты'!$O613, _xlpm.thresholds, Sections!$Q$2:$S$2, "Ниже базового", -1)
)</f>
        <v>Базовый</v>
      </c>
      <c r="Q613" s="9">
        <v>10.0</v>
      </c>
      <c r="R613" s="9" t="str">
        <f t="array" ref="R613">LET(
    _xlpm.thresholds, XLOOKUP('2. Результаты'!$D613, Sections!$F$3:$F$23, Sections!$G$3:$I$23),
    XLOOKUP('2. Результаты'!$Q613, _xlpm.thresholds, Sections!$G$2:$I$2, "Ниже базового", -1)
)</f>
        <v>Базовый</v>
      </c>
      <c r="S613" s="9">
        <v>14.0</v>
      </c>
      <c r="T613" s="9" t="str">
        <f t="array" ref="T613">LET(
    _xlpm.thresholds, XLOOKUP('2. Результаты'!$D613, Sections!$A$3:$A$23, Sections!$B$3:$D$23),
    XLOOKUP('2. Результаты'!$S613, _xlpm.thresholds, Sections!$B$2:$D$2, "Ниже базового", -1)
)</f>
        <v>Базовый</v>
      </c>
      <c r="U613" s="9">
        <v>0.0</v>
      </c>
      <c r="V613" s="9" t="str">
        <f t="array" ref="V613">LET(
    _xlpm.thresholds, XLOOKUP('2. Результаты'!$D613, Sections!$A$27:$A$47, Sections!$B$27:$D$47),
    XLOOKUP('2. Результаты'!$U613, _xlpm.thresholds, Sections!$B$26:$D$26, "Ниже базового", -1)
)</f>
        <v>Базовый</v>
      </c>
      <c r="W613" s="9">
        <v>12.0</v>
      </c>
      <c r="X613" s="9" t="str">
        <f t="array" ref="X613">LET(
    _xlpm.thresholds, XLOOKUP('2. Результаты'!$D613, Sections!$K$3:$K$23, Sections!$L$3:$N$23),
    XLOOKUP('2. Результаты'!$W613, _xlpm.thresholds, Sections!$L$2:$N$2, "Ниже базового", -1)
)</f>
        <v>Базовый</v>
      </c>
    </row>
    <row r="614" ht="15.75" customHeight="1">
      <c r="A614" s="7">
        <v>5.23000446E8</v>
      </c>
      <c r="B614" s="6" t="s">
        <v>829</v>
      </c>
      <c r="C614" s="6" t="s">
        <v>846</v>
      </c>
      <c r="D614" s="9">
        <v>1.0</v>
      </c>
      <c r="E614" s="9">
        <v>119.0</v>
      </c>
      <c r="F614" s="9">
        <v>213.0</v>
      </c>
      <c r="G614" s="9">
        <v>2.0</v>
      </c>
      <c r="H614" s="9" t="s">
        <v>1467</v>
      </c>
      <c r="I614" s="9">
        <v>16.0</v>
      </c>
      <c r="J614" s="9" t="str">
        <f t="array" ref="J614">LET(
    _xlpm.thresholds, XLOOKUP('2. Результаты'!$D614, Sections!$F$27:$F$47, Sections!$G$27:$I$47),
    XLOOKUP('2. Результаты'!$I614, _xlpm.thresholds, Sections!$G$26:$I$26, "Ниже базового", -1)
)</f>
        <v>Базовый</v>
      </c>
      <c r="K614" s="9">
        <v>11.0</v>
      </c>
      <c r="L614" s="9" t="str">
        <f t="array" ref="L614">LET(
    _xlpm.thresholds, XLOOKUP('2. Результаты'!$D614, Sections!$P$27:$P$47, Sections!$Q$27:$S$47),
    XLOOKUP('2. Результаты'!$K614, _xlpm.thresholds, Sections!$Q$26:$S$26, "Ниже базового", -1)
)</f>
        <v>Базовый</v>
      </c>
      <c r="M614" s="9">
        <v>12.0</v>
      </c>
      <c r="N614" s="9" t="str">
        <f t="array" ref="N614">LET(
    _xlpm.thresholds, XLOOKUP('2. Результаты'!$D614, Sections!$K$27:$K$47, Sections!$L$27:$N$47),
    XLOOKUP('2. Результаты'!$M614, _xlpm.thresholds, Sections!$L$26:$N$26, "Ниже базового", -1)
)</f>
        <v>Базовый</v>
      </c>
      <c r="O614" s="9">
        <v>16.0</v>
      </c>
      <c r="P614" s="9" t="str">
        <f t="array" ref="P614">LET(
    _xlpm.thresholds, XLOOKUP('2. Результаты'!$D614, Sections!$P$3:$P$23, Sections!$Q$3:$S$23),
    XLOOKUP('2. Результаты'!$O614, _xlpm.thresholds, Sections!$Q$2:$S$2, "Ниже базового", -1)
)</f>
        <v>Средний</v>
      </c>
      <c r="Q614" s="9">
        <v>16.0</v>
      </c>
      <c r="R614" s="9" t="str">
        <f t="array" ref="R614">LET(
    _xlpm.thresholds, XLOOKUP('2. Результаты'!$D614, Sections!$F$3:$F$23, Sections!$G$3:$I$23),
    XLOOKUP('2. Результаты'!$Q614, _xlpm.thresholds, Sections!$G$2:$I$2, "Ниже базового", -1)
)</f>
        <v>Средний</v>
      </c>
      <c r="S614" s="9">
        <v>26.0</v>
      </c>
      <c r="T614" s="9" t="str">
        <f t="array" ref="T614">LET(
    _xlpm.thresholds, XLOOKUP('2. Результаты'!$D614, Sections!$A$3:$A$23, Sections!$B$3:$D$23),
    XLOOKUP('2. Результаты'!$S614, _xlpm.thresholds, Sections!$B$2:$D$2, "Ниже базового", -1)
)</f>
        <v>Базовый</v>
      </c>
      <c r="U614" s="9">
        <v>8.0</v>
      </c>
      <c r="V614" s="9" t="str">
        <f t="array" ref="V614">LET(
    _xlpm.thresholds, XLOOKUP('2. Результаты'!$D614, Sections!$A$27:$A$47, Sections!$B$27:$D$47),
    XLOOKUP('2. Результаты'!$U614, _xlpm.thresholds, Sections!$B$26:$D$26, "Ниже базового", -1)
)</f>
        <v>Средний</v>
      </c>
      <c r="W614" s="9">
        <v>14.0</v>
      </c>
      <c r="X614" s="9" t="str">
        <f t="array" ref="X614">LET(
    _xlpm.thresholds, XLOOKUP('2. Результаты'!$D614, Sections!$K$3:$K$23, Sections!$L$3:$N$23),
    XLOOKUP('2. Результаты'!$W614, _xlpm.thresholds, Sections!$L$2:$N$2, "Ниже базового", -1)
)</f>
        <v>Базовый</v>
      </c>
    </row>
    <row r="615" ht="15.75" customHeight="1">
      <c r="A615" s="7">
        <v>5.23000647E8</v>
      </c>
      <c r="B615" s="6" t="s">
        <v>829</v>
      </c>
      <c r="C615" s="6" t="s">
        <v>847</v>
      </c>
      <c r="D615" s="9">
        <v>1.0</v>
      </c>
      <c r="E615" s="9">
        <v>159.0</v>
      </c>
      <c r="F615" s="9">
        <v>213.0</v>
      </c>
      <c r="G615" s="9">
        <v>3.0</v>
      </c>
      <c r="H615" s="9" t="s">
        <v>1465</v>
      </c>
      <c r="I615" s="9">
        <v>19.0</v>
      </c>
      <c r="J615" s="9" t="str">
        <f t="array" ref="J615">LET(
    _xlpm.thresholds, XLOOKUP('2. Результаты'!$D615, Sections!$F$27:$F$47, Sections!$G$27:$I$47),
    XLOOKUP('2. Результаты'!$I615, _xlpm.thresholds, Sections!$G$26:$I$26, "Ниже базового", -1)
)</f>
        <v>Средний</v>
      </c>
      <c r="K615" s="9">
        <v>16.0</v>
      </c>
      <c r="L615" s="9" t="str">
        <f t="array" ref="L615">LET(
    _xlpm.thresholds, XLOOKUP('2. Результаты'!$D615, Sections!$P$27:$P$47, Sections!$Q$27:$S$47),
    XLOOKUP('2. Результаты'!$K615, _xlpm.thresholds, Sections!$Q$26:$S$26, "Ниже базового", -1)
)</f>
        <v>Высокий</v>
      </c>
      <c r="M615" s="9">
        <v>17.0</v>
      </c>
      <c r="N615" s="9" t="str">
        <f t="array" ref="N615">LET(
    _xlpm.thresholds, XLOOKUP('2. Результаты'!$D615, Sections!$K$27:$K$47, Sections!$L$27:$N$47),
    XLOOKUP('2. Результаты'!$M615, _xlpm.thresholds, Sections!$L$26:$N$26, "Ниже базового", -1)
)</f>
        <v>Высокий</v>
      </c>
      <c r="O615" s="9">
        <v>20.0</v>
      </c>
      <c r="P615" s="9" t="str">
        <f t="array" ref="P615">LET(
    _xlpm.thresholds, XLOOKUP('2. Результаты'!$D615, Sections!$P$3:$P$23, Sections!$Q$3:$S$23),
    XLOOKUP('2. Результаты'!$O615, _xlpm.thresholds, Sections!$Q$2:$S$2, "Ниже базового", -1)
)</f>
        <v>Высокий</v>
      </c>
      <c r="Q615" s="9">
        <v>19.0</v>
      </c>
      <c r="R615" s="9" t="str">
        <f t="array" ref="R615">LET(
    _xlpm.thresholds, XLOOKUP('2. Результаты'!$D615, Sections!$F$3:$F$23, Sections!$G$3:$I$23),
    XLOOKUP('2. Результаты'!$Q615, _xlpm.thresholds, Sections!$G$2:$I$2, "Ниже базового", -1)
)</f>
        <v>Средний</v>
      </c>
      <c r="S615" s="9">
        <v>34.0</v>
      </c>
      <c r="T615" s="9" t="str">
        <f t="array" ref="T615">LET(
    _xlpm.thresholds, XLOOKUP('2. Результаты'!$D615, Sections!$A$3:$A$23, Sections!$B$3:$D$23),
    XLOOKUP('2. Результаты'!$S615, _xlpm.thresholds, Sections!$B$2:$D$2, "Ниже базового", -1)
)</f>
        <v>Средний</v>
      </c>
      <c r="U615" s="9">
        <v>11.0</v>
      </c>
      <c r="V615" s="9" t="str">
        <f t="array" ref="V615">LET(
    _xlpm.thresholds, XLOOKUP('2. Результаты'!$D615, Sections!$A$27:$A$47, Sections!$B$27:$D$47),
    XLOOKUP('2. Результаты'!$U615, _xlpm.thresholds, Sections!$B$26:$D$26, "Ниже базового", -1)
)</f>
        <v>Средний</v>
      </c>
      <c r="W615" s="9">
        <v>23.0</v>
      </c>
      <c r="X615" s="9" t="str">
        <f t="array" ref="X615">LET(
    _xlpm.thresholds, XLOOKUP('2. Результаты'!$D615, Sections!$K$3:$K$23, Sections!$L$3:$N$23),
    XLOOKUP('2. Результаты'!$W615, _xlpm.thresholds, Sections!$L$2:$N$2, "Ниже базового", -1)
)</f>
        <v>Средний</v>
      </c>
    </row>
    <row r="616" ht="15.75" customHeight="1">
      <c r="A616" s="7">
        <v>5.23000654E8</v>
      </c>
      <c r="B616" s="6" t="s">
        <v>829</v>
      </c>
      <c r="C616" s="6" t="s">
        <v>848</v>
      </c>
      <c r="D616" s="9">
        <v>1.0</v>
      </c>
      <c r="E616" s="9">
        <v>168.0</v>
      </c>
      <c r="F616" s="9">
        <v>213.0</v>
      </c>
      <c r="G616" s="9">
        <v>3.0</v>
      </c>
      <c r="H616" s="9" t="s">
        <v>1465</v>
      </c>
      <c r="I616" s="9">
        <v>23.0</v>
      </c>
      <c r="J616" s="9" t="str">
        <f t="array" ref="J616">LET(
    _xlpm.thresholds, XLOOKUP('2. Результаты'!$D616, Sections!$F$27:$F$47, Sections!$G$27:$I$47),
    XLOOKUP('2. Результаты'!$I616, _xlpm.thresholds, Sections!$G$26:$I$26, "Ниже базового", -1)
)</f>
        <v>Средний</v>
      </c>
      <c r="K616" s="9">
        <v>15.0</v>
      </c>
      <c r="L616" s="9" t="str">
        <f t="array" ref="L616">LET(
    _xlpm.thresholds, XLOOKUP('2. Результаты'!$D616, Sections!$P$27:$P$47, Sections!$Q$27:$S$47),
    XLOOKUP('2. Результаты'!$K616, _xlpm.thresholds, Sections!$Q$26:$S$26, "Ниже базового", -1)
)</f>
        <v>Средний</v>
      </c>
      <c r="M616" s="9">
        <v>13.0</v>
      </c>
      <c r="N616" s="9" t="str">
        <f t="array" ref="N616">LET(
    _xlpm.thresholds, XLOOKUP('2. Результаты'!$D616, Sections!$K$27:$K$47, Sections!$L$27:$N$47),
    XLOOKUP('2. Результаты'!$M616, _xlpm.thresholds, Sections!$L$26:$N$26, "Ниже базового", -1)
)</f>
        <v>Базовый</v>
      </c>
      <c r="O616" s="9">
        <v>19.0</v>
      </c>
      <c r="P616" s="9" t="str">
        <f t="array" ref="P616">LET(
    _xlpm.thresholds, XLOOKUP('2. Результаты'!$D616, Sections!$P$3:$P$23, Sections!$Q$3:$S$23),
    XLOOKUP('2. Результаты'!$O616, _xlpm.thresholds, Sections!$Q$2:$S$2, "Ниже базового", -1)
)</f>
        <v>Средний</v>
      </c>
      <c r="Q616" s="9">
        <v>18.0</v>
      </c>
      <c r="R616" s="9" t="str">
        <f t="array" ref="R616">LET(
    _xlpm.thresholds, XLOOKUP('2. Результаты'!$D616, Sections!$F$3:$F$23, Sections!$G$3:$I$23),
    XLOOKUP('2. Результаты'!$Q616, _xlpm.thresholds, Sections!$G$2:$I$2, "Ниже базового", -1)
)</f>
        <v>Средний</v>
      </c>
      <c r="S616" s="9">
        <v>41.0</v>
      </c>
      <c r="T616" s="9" t="str">
        <f t="array" ref="T616">LET(
    _xlpm.thresholds, XLOOKUP('2. Результаты'!$D616, Sections!$A$3:$A$23, Sections!$B$3:$D$23),
    XLOOKUP('2. Результаты'!$S616, _xlpm.thresholds, Sections!$B$2:$D$2, "Ниже базового", -1)
)</f>
        <v>Высокий</v>
      </c>
      <c r="U616" s="9">
        <v>13.0</v>
      </c>
      <c r="V616" s="9" t="str">
        <f t="array" ref="V616">LET(
    _xlpm.thresholds, XLOOKUP('2. Результаты'!$D616, Sections!$A$27:$A$47, Sections!$B$27:$D$47),
    XLOOKUP('2. Результаты'!$U616, _xlpm.thresholds, Sections!$B$26:$D$26, "Ниже базового", -1)
)</f>
        <v>Высокий</v>
      </c>
      <c r="W616" s="9">
        <v>26.0</v>
      </c>
      <c r="X616" s="9" t="str">
        <f t="array" ref="X616">LET(
    _xlpm.thresholds, XLOOKUP('2. Результаты'!$D616, Sections!$K$3:$K$23, Sections!$L$3:$N$23),
    XLOOKUP('2. Результаты'!$W616, _xlpm.thresholds, Sections!$L$2:$N$2, "Ниже базового", -1)
)</f>
        <v>Высокий</v>
      </c>
    </row>
    <row r="617" ht="15.75" customHeight="1">
      <c r="A617" s="7">
        <v>5.2300026E8</v>
      </c>
      <c r="B617" s="6" t="s">
        <v>829</v>
      </c>
      <c r="C617" s="6" t="s">
        <v>849</v>
      </c>
      <c r="D617" s="9">
        <v>5.0</v>
      </c>
      <c r="E617" s="9">
        <v>135.0</v>
      </c>
      <c r="F617" s="9">
        <v>208.0</v>
      </c>
      <c r="G617" s="9">
        <v>3.0</v>
      </c>
      <c r="H617" s="9" t="s">
        <v>1465</v>
      </c>
      <c r="I617" s="9">
        <v>18.0</v>
      </c>
      <c r="J617" s="9" t="str">
        <f t="array" ref="J617">LET(
    _xlpm.thresholds, XLOOKUP('2. Результаты'!$D617, Sections!$F$27:$F$47, Sections!$G$27:$I$47),
    XLOOKUP('2. Результаты'!$I617, _xlpm.thresholds, Sections!$G$26:$I$26, "Ниже базового", -1)
)</f>
        <v>Средний</v>
      </c>
      <c r="K617" s="9">
        <v>12.0</v>
      </c>
      <c r="L617" s="9" t="str">
        <f t="array" ref="L617">LET(
    _xlpm.thresholds, XLOOKUP('2. Результаты'!$D617, Sections!$P$27:$P$47, Sections!$Q$27:$S$47),
    XLOOKUP('2. Результаты'!$K617, _xlpm.thresholds, Sections!$Q$26:$S$26, "Ниже базового", -1)
)</f>
        <v>Базовый</v>
      </c>
      <c r="M617" s="9">
        <v>11.0</v>
      </c>
      <c r="N617" s="9" t="str">
        <f t="array" ref="N617">LET(
    _xlpm.thresholds, XLOOKUP('2. Результаты'!$D617, Sections!$K$27:$K$47, Sections!$L$27:$N$47),
    XLOOKUP('2. Результаты'!$M617, _xlpm.thresholds, Sections!$L$26:$N$26, "Ниже базового", -1)
)</f>
        <v>Базовый</v>
      </c>
      <c r="O617" s="9">
        <v>19.0</v>
      </c>
      <c r="P617" s="9" t="str">
        <f t="array" ref="P617">LET(
    _xlpm.thresholds, XLOOKUP('2. Результаты'!$D617, Sections!$P$3:$P$23, Sections!$Q$3:$S$23),
    XLOOKUP('2. Результаты'!$O617, _xlpm.thresholds, Sections!$Q$2:$S$2, "Ниже базового", -1)
)</f>
        <v>Средний</v>
      </c>
      <c r="Q617" s="9">
        <v>14.0</v>
      </c>
      <c r="R617" s="9" t="str">
        <f t="array" ref="R617">LET(
    _xlpm.thresholds, XLOOKUP('2. Результаты'!$D617, Sections!$F$3:$F$23, Sections!$G$3:$I$23),
    XLOOKUP('2. Результаты'!$Q617, _xlpm.thresholds, Sections!$G$2:$I$2, "Ниже базового", -1)
)</f>
        <v>Средний</v>
      </c>
      <c r="S617" s="9">
        <v>30.0</v>
      </c>
      <c r="T617" s="9" t="str">
        <f t="array" ref="T617">LET(
    _xlpm.thresholds, XLOOKUP('2. Результаты'!$D617, Sections!$A$3:$A$23, Sections!$B$3:$D$23),
    XLOOKUP('2. Результаты'!$S617, _xlpm.thresholds, Sections!$B$2:$D$2, "Ниже базового", -1)
)</f>
        <v>Средний</v>
      </c>
      <c r="U617" s="9">
        <v>11.0</v>
      </c>
      <c r="V617" s="9" t="str">
        <f t="array" ref="V617">LET(
    _xlpm.thresholds, XLOOKUP('2. Результаты'!$D617, Sections!$A$27:$A$47, Sections!$B$27:$D$47),
    XLOOKUP('2. Результаты'!$U617, _xlpm.thresholds, Sections!$B$26:$D$26, "Ниже базового", -1)
)</f>
        <v>Средний</v>
      </c>
      <c r="W617" s="9">
        <v>20.0</v>
      </c>
      <c r="X617" s="9" t="str">
        <f t="array" ref="X617">LET(
    _xlpm.thresholds, XLOOKUP('2. Результаты'!$D617, Sections!$K$3:$K$23, Sections!$L$3:$N$23),
    XLOOKUP('2. Результаты'!$W617, _xlpm.thresholds, Sections!$L$2:$N$2, "Ниже базового", -1)
)</f>
        <v>Средний</v>
      </c>
    </row>
    <row r="618" ht="15.75" customHeight="1">
      <c r="A618" s="7">
        <v>5.23000326E8</v>
      </c>
      <c r="B618" s="6" t="s">
        <v>829</v>
      </c>
      <c r="C618" s="6" t="s">
        <v>850</v>
      </c>
      <c r="D618" s="9">
        <v>1.0</v>
      </c>
      <c r="E618" s="9">
        <v>162.0</v>
      </c>
      <c r="F618" s="9">
        <v>213.0</v>
      </c>
      <c r="G618" s="9">
        <v>3.0</v>
      </c>
      <c r="H618" s="9" t="s">
        <v>1465</v>
      </c>
      <c r="I618" s="9">
        <v>23.0</v>
      </c>
      <c r="J618" s="9" t="str">
        <f t="array" ref="J618">LET(
    _xlpm.thresholds, XLOOKUP('2. Результаты'!$D618, Sections!$F$27:$F$47, Sections!$G$27:$I$47),
    XLOOKUP('2. Результаты'!$I618, _xlpm.thresholds, Sections!$G$26:$I$26, "Ниже базового", -1)
)</f>
        <v>Средний</v>
      </c>
      <c r="K618" s="9">
        <v>15.0</v>
      </c>
      <c r="L618" s="9" t="str">
        <f t="array" ref="L618">LET(
    _xlpm.thresholds, XLOOKUP('2. Результаты'!$D618, Sections!$P$27:$P$47, Sections!$Q$27:$S$47),
    XLOOKUP('2. Результаты'!$K618, _xlpm.thresholds, Sections!$Q$26:$S$26, "Ниже базового", -1)
)</f>
        <v>Средний</v>
      </c>
      <c r="M618" s="9">
        <v>14.0</v>
      </c>
      <c r="N618" s="9" t="str">
        <f t="array" ref="N618">LET(
    _xlpm.thresholds, XLOOKUP('2. Результаты'!$D618, Sections!$K$27:$K$47, Sections!$L$27:$N$47),
    XLOOKUP('2. Результаты'!$M618, _xlpm.thresholds, Sections!$L$26:$N$26, "Ниже базового", -1)
)</f>
        <v>Средний</v>
      </c>
      <c r="O618" s="9">
        <v>20.0</v>
      </c>
      <c r="P618" s="9" t="str">
        <f t="array" ref="P618">LET(
    _xlpm.thresholds, XLOOKUP('2. Результаты'!$D618, Sections!$P$3:$P$23, Sections!$Q$3:$S$23),
    XLOOKUP('2. Результаты'!$O618, _xlpm.thresholds, Sections!$Q$2:$S$2, "Ниже базового", -1)
)</f>
        <v>Высокий</v>
      </c>
      <c r="Q618" s="9">
        <v>17.0</v>
      </c>
      <c r="R618" s="9" t="str">
        <f t="array" ref="R618">LET(
    _xlpm.thresholds, XLOOKUP('2. Результаты'!$D618, Sections!$F$3:$F$23, Sections!$G$3:$I$23),
    XLOOKUP('2. Результаты'!$Q618, _xlpm.thresholds, Sections!$G$2:$I$2, "Ниже базового", -1)
)</f>
        <v>Средний</v>
      </c>
      <c r="S618" s="9">
        <v>39.0</v>
      </c>
      <c r="T618" s="9" t="str">
        <f t="array" ref="T618">LET(
    _xlpm.thresholds, XLOOKUP('2. Результаты'!$D618, Sections!$A$3:$A$23, Sections!$B$3:$D$23),
    XLOOKUP('2. Результаты'!$S618, _xlpm.thresholds, Sections!$B$2:$D$2, "Ниже базового", -1)
)</f>
        <v>Средний</v>
      </c>
      <c r="U618" s="9">
        <v>13.0</v>
      </c>
      <c r="V618" s="9" t="str">
        <f t="array" ref="V618">LET(
    _xlpm.thresholds, XLOOKUP('2. Результаты'!$D618, Sections!$A$27:$A$47, Sections!$B$27:$D$47),
    XLOOKUP('2. Результаты'!$U618, _xlpm.thresholds, Sections!$B$26:$D$26, "Ниже базового", -1)
)</f>
        <v>Высокий</v>
      </c>
      <c r="W618" s="9">
        <v>21.0</v>
      </c>
      <c r="X618" s="9" t="str">
        <f t="array" ref="X618">LET(
    _xlpm.thresholds, XLOOKUP('2. Результаты'!$D618, Sections!$K$3:$K$23, Sections!$L$3:$N$23),
    XLOOKUP('2. Результаты'!$W618, _xlpm.thresholds, Sections!$L$2:$N$2, "Ниже базового", -1)
)</f>
        <v>Средний</v>
      </c>
    </row>
    <row r="619" ht="15.75" customHeight="1">
      <c r="A619" s="7">
        <v>5.23000478E8</v>
      </c>
      <c r="B619" s="6" t="s">
        <v>829</v>
      </c>
      <c r="C619" s="6" t="s">
        <v>851</v>
      </c>
      <c r="D619" s="9">
        <v>1.0</v>
      </c>
      <c r="E619" s="9">
        <v>148.0</v>
      </c>
      <c r="F619" s="9">
        <v>213.0</v>
      </c>
      <c r="G619" s="9">
        <v>3.0</v>
      </c>
      <c r="H619" s="9" t="s">
        <v>1465</v>
      </c>
      <c r="I619" s="9">
        <v>22.0</v>
      </c>
      <c r="J619" s="9" t="str">
        <f t="array" ref="J619">LET(
    _xlpm.thresholds, XLOOKUP('2. Результаты'!$D619, Sections!$F$27:$F$47, Sections!$G$27:$I$47),
    XLOOKUP('2. Результаты'!$I619, _xlpm.thresholds, Sections!$G$26:$I$26, "Ниже базового", -1)
)</f>
        <v>Средний</v>
      </c>
      <c r="K619" s="9">
        <v>16.0</v>
      </c>
      <c r="L619" s="9" t="str">
        <f t="array" ref="L619">LET(
    _xlpm.thresholds, XLOOKUP('2. Результаты'!$D619, Sections!$P$27:$P$47, Sections!$Q$27:$S$47),
    XLOOKUP('2. Результаты'!$K619, _xlpm.thresholds, Sections!$Q$26:$S$26, "Ниже базового", -1)
)</f>
        <v>Высокий</v>
      </c>
      <c r="M619" s="9">
        <v>13.0</v>
      </c>
      <c r="N619" s="9" t="str">
        <f t="array" ref="N619">LET(
    _xlpm.thresholds, XLOOKUP('2. Результаты'!$D619, Sections!$K$27:$K$47, Sections!$L$27:$N$47),
    XLOOKUP('2. Результаты'!$M619, _xlpm.thresholds, Sections!$L$26:$N$26, "Ниже базового", -1)
)</f>
        <v>Базовый</v>
      </c>
      <c r="O619" s="9">
        <v>17.0</v>
      </c>
      <c r="P619" s="9" t="str">
        <f t="array" ref="P619">LET(
    _xlpm.thresholds, XLOOKUP('2. Результаты'!$D619, Sections!$P$3:$P$23, Sections!$Q$3:$S$23),
    XLOOKUP('2. Результаты'!$O619, _xlpm.thresholds, Sections!$Q$2:$S$2, "Ниже базового", -1)
)</f>
        <v>Средний</v>
      </c>
      <c r="Q619" s="9">
        <v>16.0</v>
      </c>
      <c r="R619" s="9" t="str">
        <f t="array" ref="R619">LET(
    _xlpm.thresholds, XLOOKUP('2. Результаты'!$D619, Sections!$F$3:$F$23, Sections!$G$3:$I$23),
    XLOOKUP('2. Результаты'!$Q619, _xlpm.thresholds, Sections!$G$2:$I$2, "Ниже базового", -1)
)</f>
        <v>Средний</v>
      </c>
      <c r="S619" s="9">
        <v>30.0</v>
      </c>
      <c r="T619" s="9" t="str">
        <f t="array" ref="T619">LET(
    _xlpm.thresholds, XLOOKUP('2. Результаты'!$D619, Sections!$A$3:$A$23, Sections!$B$3:$D$23),
    XLOOKUP('2. Результаты'!$S619, _xlpm.thresholds, Sections!$B$2:$D$2, "Ниже базового", -1)
)</f>
        <v>Средний</v>
      </c>
      <c r="U619" s="9">
        <v>13.0</v>
      </c>
      <c r="V619" s="9" t="str">
        <f t="array" ref="V619">LET(
    _xlpm.thresholds, XLOOKUP('2. Результаты'!$D619, Sections!$A$27:$A$47, Sections!$B$27:$D$47),
    XLOOKUP('2. Результаты'!$U619, _xlpm.thresholds, Sections!$B$26:$D$26, "Ниже базового", -1)
)</f>
        <v>Высокий</v>
      </c>
      <c r="W619" s="9">
        <v>21.0</v>
      </c>
      <c r="X619" s="9" t="str">
        <f t="array" ref="X619">LET(
    _xlpm.thresholds, XLOOKUP('2. Результаты'!$D619, Sections!$K$3:$K$23, Sections!$L$3:$N$23),
    XLOOKUP('2. Результаты'!$W619, _xlpm.thresholds, Sections!$L$2:$N$2, "Ниже базового", -1)
)</f>
        <v>Средний</v>
      </c>
    </row>
    <row r="620" ht="15.75" customHeight="1">
      <c r="A620" s="7">
        <v>5.23004264E8</v>
      </c>
      <c r="B620" s="6" t="s">
        <v>829</v>
      </c>
      <c r="C620" s="6" t="s">
        <v>852</v>
      </c>
      <c r="D620" s="9">
        <v>1.0</v>
      </c>
      <c r="E620" s="9">
        <v>127.0</v>
      </c>
      <c r="F620" s="9">
        <v>213.0</v>
      </c>
      <c r="G620" s="9">
        <v>2.0</v>
      </c>
      <c r="H620" s="9" t="s">
        <v>1467</v>
      </c>
      <c r="I620" s="9">
        <v>19.0</v>
      </c>
      <c r="J620" s="9" t="str">
        <f t="array" ref="J620">LET(
    _xlpm.thresholds, XLOOKUP('2. Результаты'!$D620, Sections!$F$27:$F$47, Sections!$G$27:$I$47),
    XLOOKUP('2. Результаты'!$I620, _xlpm.thresholds, Sections!$G$26:$I$26, "Ниже базового", -1)
)</f>
        <v>Средний</v>
      </c>
      <c r="K620" s="9">
        <v>9.0</v>
      </c>
      <c r="L620" s="9" t="str">
        <f t="array" ref="L620">LET(
    _xlpm.thresholds, XLOOKUP('2. Результаты'!$D620, Sections!$P$27:$P$47, Sections!$Q$27:$S$47),
    XLOOKUP('2. Результаты'!$K620, _xlpm.thresholds, Sections!$Q$26:$S$26, "Ниже базового", -1)
)</f>
        <v>Базовый</v>
      </c>
      <c r="M620" s="9">
        <v>11.0</v>
      </c>
      <c r="N620" s="9" t="str">
        <f t="array" ref="N620">LET(
    _xlpm.thresholds, XLOOKUP('2. Результаты'!$D620, Sections!$K$27:$K$47, Sections!$L$27:$N$47),
    XLOOKUP('2. Результаты'!$M620, _xlpm.thresholds, Sections!$L$26:$N$26, "Ниже базового", -1)
)</f>
        <v>Базовый</v>
      </c>
      <c r="O620" s="9">
        <v>18.0</v>
      </c>
      <c r="P620" s="9" t="str">
        <f t="array" ref="P620">LET(
    _xlpm.thresholds, XLOOKUP('2. Результаты'!$D620, Sections!$P$3:$P$23, Sections!$Q$3:$S$23),
    XLOOKUP('2. Результаты'!$O620, _xlpm.thresholds, Sections!$Q$2:$S$2, "Ниже базового", -1)
)</f>
        <v>Средний</v>
      </c>
      <c r="Q620" s="9">
        <v>15.0</v>
      </c>
      <c r="R620" s="9" t="str">
        <f t="array" ref="R620">LET(
    _xlpm.thresholds, XLOOKUP('2. Результаты'!$D620, Sections!$F$3:$F$23, Sections!$G$3:$I$23),
    XLOOKUP('2. Результаты'!$Q620, _xlpm.thresholds, Sections!$G$2:$I$2, "Ниже базового", -1)
)</f>
        <v>Средний</v>
      </c>
      <c r="S620" s="9">
        <v>29.0</v>
      </c>
      <c r="T620" s="9" t="str">
        <f t="array" ref="T620">LET(
    _xlpm.thresholds, XLOOKUP('2. Результаты'!$D620, Sections!$A$3:$A$23, Sections!$B$3:$D$23),
    XLOOKUP('2. Результаты'!$S620, _xlpm.thresholds, Sections!$B$2:$D$2, "Ниже базового", -1)
)</f>
        <v>Средний</v>
      </c>
      <c r="U620" s="9">
        <v>11.0</v>
      </c>
      <c r="V620" s="9" t="str">
        <f t="array" ref="V620">LET(
    _xlpm.thresholds, XLOOKUP('2. Результаты'!$D620, Sections!$A$27:$A$47, Sections!$B$27:$D$47),
    XLOOKUP('2. Результаты'!$U620, _xlpm.thresholds, Sections!$B$26:$D$26, "Ниже базового", -1)
)</f>
        <v>Средний</v>
      </c>
      <c r="W620" s="9">
        <v>15.0</v>
      </c>
      <c r="X620" s="9" t="str">
        <f t="array" ref="X620">LET(
    _xlpm.thresholds, XLOOKUP('2. Результаты'!$D620, Sections!$K$3:$K$23, Sections!$L$3:$N$23),
    XLOOKUP('2. Результаты'!$W620, _xlpm.thresholds, Sections!$L$2:$N$2, "Ниже базового", -1)
)</f>
        <v>Базовый</v>
      </c>
    </row>
    <row r="621" ht="15.75" customHeight="1">
      <c r="A621" s="7">
        <v>5.2300432E8</v>
      </c>
      <c r="B621" s="6" t="s">
        <v>829</v>
      </c>
      <c r="C621" s="6" t="s">
        <v>853</v>
      </c>
      <c r="D621" s="9">
        <v>6.0</v>
      </c>
      <c r="E621" s="9">
        <v>120.0</v>
      </c>
      <c r="F621" s="9">
        <v>192.0</v>
      </c>
      <c r="G621" s="9">
        <v>2.0</v>
      </c>
      <c r="H621" s="9" t="s">
        <v>1467</v>
      </c>
      <c r="I621" s="9">
        <v>18.0</v>
      </c>
      <c r="J621" s="9" t="str">
        <f t="array" ref="J621">LET(
    _xlpm.thresholds, XLOOKUP('2. Результаты'!$D621, Sections!$F$27:$F$47, Sections!$G$27:$I$47),
    XLOOKUP('2. Результаты'!$I621, _xlpm.thresholds, Sections!$G$26:$I$26, "Ниже базового", -1)
)</f>
        <v>Средний</v>
      </c>
      <c r="K621" s="9">
        <v>14.0</v>
      </c>
      <c r="L621" s="9" t="str">
        <f t="array" ref="L621">LET(
    _xlpm.thresholds, XLOOKUP('2. Результаты'!$D621, Sections!$P$27:$P$47, Sections!$Q$27:$S$47),
    XLOOKUP('2. Результаты'!$K621, _xlpm.thresholds, Sections!$Q$26:$S$26, "Ниже базового", -1)
)</f>
        <v>Средний</v>
      </c>
      <c r="M621" s="9">
        <v>10.0</v>
      </c>
      <c r="N621" s="9" t="str">
        <f t="array" ref="N621">LET(
    _xlpm.thresholds, XLOOKUP('2. Результаты'!$D621, Sections!$K$27:$K$47, Sections!$L$27:$N$47),
    XLOOKUP('2. Результаты'!$M621, _xlpm.thresholds, Sections!$L$26:$N$26, "Ниже базового", -1)
)</f>
        <v>Базовый</v>
      </c>
      <c r="O621" s="9">
        <v>18.0</v>
      </c>
      <c r="P621" s="9" t="str">
        <f t="array" ref="P621">LET(
    _xlpm.thresholds, XLOOKUP('2. Результаты'!$D621, Sections!$P$3:$P$23, Sections!$Q$3:$S$23),
    XLOOKUP('2. Результаты'!$O621, _xlpm.thresholds, Sections!$Q$2:$S$2, "Ниже базового", -1)
)</f>
        <v>Средний</v>
      </c>
      <c r="Q621" s="9">
        <v>15.0</v>
      </c>
      <c r="R621" s="9" t="str">
        <f t="array" ref="R621">LET(
    _xlpm.thresholds, XLOOKUP('2. Результаты'!$D621, Sections!$F$3:$F$23, Sections!$G$3:$I$23),
    XLOOKUP('2. Результаты'!$Q621, _xlpm.thresholds, Sections!$G$2:$I$2, "Ниже базового", -1)
)</f>
        <v>Средний</v>
      </c>
      <c r="S621" s="9">
        <v>16.0</v>
      </c>
      <c r="T621" s="9" t="str">
        <f t="array" ref="T621">LET(
    _xlpm.thresholds, XLOOKUP('2. Результаты'!$D621, Sections!$A$3:$A$23, Sections!$B$3:$D$23),
    XLOOKUP('2. Результаты'!$S621, _xlpm.thresholds, Sections!$B$2:$D$2, "Ниже базового", -1)
)</f>
        <v>Базовый</v>
      </c>
      <c r="U621" s="9">
        <v>11.0</v>
      </c>
      <c r="V621" s="9" t="str">
        <f t="array" ref="V621">LET(
    _xlpm.thresholds, XLOOKUP('2. Результаты'!$D621, Sections!$A$27:$A$47, Sections!$B$27:$D$47),
    XLOOKUP('2. Результаты'!$U621, _xlpm.thresholds, Sections!$B$26:$D$26, "Ниже базового", -1)
)</f>
        <v>Средний</v>
      </c>
      <c r="W621" s="9">
        <v>18.0</v>
      </c>
      <c r="X621" s="9" t="str">
        <f t="array" ref="X621">LET(
    _xlpm.thresholds, XLOOKUP('2. Результаты'!$D621, Sections!$K$3:$K$23, Sections!$L$3:$N$23),
    XLOOKUP('2. Результаты'!$W621, _xlpm.thresholds, Sections!$L$2:$N$2, "Ниже базового", -1)
)</f>
        <v>Средний</v>
      </c>
    </row>
    <row r="622" ht="15.75" customHeight="1">
      <c r="A622" s="7">
        <v>5.23004271E8</v>
      </c>
      <c r="B622" s="6" t="s">
        <v>829</v>
      </c>
      <c r="C622" s="6" t="s">
        <v>854</v>
      </c>
      <c r="D622" s="9">
        <v>2.0</v>
      </c>
      <c r="E622" s="9">
        <v>126.0</v>
      </c>
      <c r="F622" s="9">
        <v>197.0</v>
      </c>
      <c r="G622" s="9">
        <v>2.0</v>
      </c>
      <c r="H622" s="9" t="s">
        <v>1467</v>
      </c>
      <c r="I622" s="9">
        <v>15.0</v>
      </c>
      <c r="J622" s="9" t="str">
        <f t="array" ref="J622">LET(
    _xlpm.thresholds, XLOOKUP('2. Результаты'!$D622, Sections!$F$27:$F$47, Sections!$G$27:$I$47),
    XLOOKUP('2. Результаты'!$I622, _xlpm.thresholds, Sections!$G$26:$I$26, "Ниже базового", -1)
)</f>
        <v>Базовый</v>
      </c>
      <c r="K622" s="9">
        <v>12.0</v>
      </c>
      <c r="L622" s="9" t="str">
        <f t="array" ref="L622">LET(
    _xlpm.thresholds, XLOOKUP('2. Результаты'!$D622, Sections!$P$27:$P$47, Sections!$Q$27:$S$47),
    XLOOKUP('2. Результаты'!$K622, _xlpm.thresholds, Sections!$Q$26:$S$26, "Ниже базового", -1)
)</f>
        <v>Базовый</v>
      </c>
      <c r="M622" s="9">
        <v>14.0</v>
      </c>
      <c r="N622" s="9" t="str">
        <f t="array" ref="N622">LET(
    _xlpm.thresholds, XLOOKUP('2. Результаты'!$D622, Sections!$K$27:$K$47, Sections!$L$27:$N$47),
    XLOOKUP('2. Результаты'!$M622, _xlpm.thresholds, Sections!$L$26:$N$26, "Ниже базового", -1)
)</f>
        <v>Средний</v>
      </c>
      <c r="O622" s="9">
        <v>18.0</v>
      </c>
      <c r="P622" s="9" t="str">
        <f t="array" ref="P622">LET(
    _xlpm.thresholds, XLOOKUP('2. Результаты'!$D622, Sections!$P$3:$P$23, Sections!$Q$3:$S$23),
    XLOOKUP('2. Результаты'!$O622, _xlpm.thresholds, Sections!$Q$2:$S$2, "Ниже базового", -1)
)</f>
        <v>Средний</v>
      </c>
      <c r="Q622" s="9">
        <v>15.0</v>
      </c>
      <c r="R622" s="9" t="str">
        <f t="array" ref="R622">LET(
    _xlpm.thresholds, XLOOKUP('2. Результаты'!$D622, Sections!$F$3:$F$23, Sections!$G$3:$I$23),
    XLOOKUP('2. Результаты'!$Q622, _xlpm.thresholds, Sections!$G$2:$I$2, "Ниже базового", -1)
)</f>
        <v>Средний</v>
      </c>
      <c r="S622" s="9">
        <v>25.0</v>
      </c>
      <c r="T622" s="9" t="str">
        <f t="array" ref="T622">LET(
    _xlpm.thresholds, XLOOKUP('2. Результаты'!$D622, Sections!$A$3:$A$23, Sections!$B$3:$D$23),
    XLOOKUP('2. Результаты'!$S622, _xlpm.thresholds, Sections!$B$2:$D$2, "Ниже базового", -1)
)</f>
        <v>Средний</v>
      </c>
      <c r="U622" s="9">
        <v>10.0</v>
      </c>
      <c r="V622" s="9" t="str">
        <f t="array" ref="V622">LET(
    _xlpm.thresholds, XLOOKUP('2. Результаты'!$D622, Sections!$A$27:$A$47, Sections!$B$27:$D$47),
    XLOOKUP('2. Результаты'!$U622, _xlpm.thresholds, Sections!$B$26:$D$26, "Ниже базового", -1)
)</f>
        <v>Средний</v>
      </c>
      <c r="W622" s="9">
        <v>17.0</v>
      </c>
      <c r="X622" s="9" t="str">
        <f t="array" ref="X622">LET(
    _xlpm.thresholds, XLOOKUP('2. Результаты'!$D622, Sections!$K$3:$K$23, Sections!$L$3:$N$23),
    XLOOKUP('2. Результаты'!$W622, _xlpm.thresholds, Sections!$L$2:$N$2, "Ниже базового", -1)
)</f>
        <v>Средний</v>
      </c>
    </row>
    <row r="623" ht="15.75" customHeight="1">
      <c r="A623" s="7">
        <v>5.23000703E8</v>
      </c>
      <c r="B623" s="6" t="s">
        <v>829</v>
      </c>
      <c r="C623" s="6" t="s">
        <v>855</v>
      </c>
      <c r="D623" s="9">
        <v>1.0</v>
      </c>
      <c r="E623" s="9">
        <v>144.0</v>
      </c>
      <c r="F623" s="9">
        <v>213.0</v>
      </c>
      <c r="G623" s="9">
        <v>3.0</v>
      </c>
      <c r="H623" s="9" t="s">
        <v>1465</v>
      </c>
      <c r="I623" s="9">
        <v>21.0</v>
      </c>
      <c r="J623" s="9" t="str">
        <f t="array" ref="J623">LET(
    _xlpm.thresholds, XLOOKUP('2. Результаты'!$D623, Sections!$F$27:$F$47, Sections!$G$27:$I$47),
    XLOOKUP('2. Результаты'!$I623, _xlpm.thresholds, Sections!$G$26:$I$26, "Ниже базового", -1)
)</f>
        <v>Средний</v>
      </c>
      <c r="K623" s="9">
        <v>11.0</v>
      </c>
      <c r="L623" s="9" t="str">
        <f t="array" ref="L623">LET(
    _xlpm.thresholds, XLOOKUP('2. Результаты'!$D623, Sections!$P$27:$P$47, Sections!$Q$27:$S$47),
    XLOOKUP('2. Результаты'!$K623, _xlpm.thresholds, Sections!$Q$26:$S$26, "Ниже базового", -1)
)</f>
        <v>Базовый</v>
      </c>
      <c r="M623" s="9">
        <v>15.0</v>
      </c>
      <c r="N623" s="9" t="str">
        <f t="array" ref="N623">LET(
    _xlpm.thresholds, XLOOKUP('2. Результаты'!$D623, Sections!$K$27:$K$47, Sections!$L$27:$N$47),
    XLOOKUP('2. Результаты'!$M623, _xlpm.thresholds, Sections!$L$26:$N$26, "Ниже базового", -1)
)</f>
        <v>Средний</v>
      </c>
      <c r="O623" s="9">
        <v>19.0</v>
      </c>
      <c r="P623" s="9" t="str">
        <f t="array" ref="P623">LET(
    _xlpm.thresholds, XLOOKUP('2. Результаты'!$D623, Sections!$P$3:$P$23, Sections!$Q$3:$S$23),
    XLOOKUP('2. Результаты'!$O623, _xlpm.thresholds, Sections!$Q$2:$S$2, "Ниже базового", -1)
)</f>
        <v>Средний</v>
      </c>
      <c r="Q623" s="9">
        <v>14.0</v>
      </c>
      <c r="R623" s="9" t="str">
        <f t="array" ref="R623">LET(
    _xlpm.thresholds, XLOOKUP('2. Результаты'!$D623, Sections!$F$3:$F$23, Sections!$G$3:$I$23),
    XLOOKUP('2. Результаты'!$Q623, _xlpm.thresholds, Sections!$G$2:$I$2, "Ниже базового", -1)
)</f>
        <v>Средний</v>
      </c>
      <c r="S623" s="9">
        <v>32.0</v>
      </c>
      <c r="T623" s="9" t="str">
        <f t="array" ref="T623">LET(
    _xlpm.thresholds, XLOOKUP('2. Результаты'!$D623, Sections!$A$3:$A$23, Sections!$B$3:$D$23),
    XLOOKUP('2. Результаты'!$S623, _xlpm.thresholds, Sections!$B$2:$D$2, "Ниже базового", -1)
)</f>
        <v>Средний</v>
      </c>
      <c r="U623" s="9">
        <v>10.0</v>
      </c>
      <c r="V623" s="9" t="str">
        <f t="array" ref="V623">LET(
    _xlpm.thresholds, XLOOKUP('2. Результаты'!$D623, Sections!$A$27:$A$47, Sections!$B$27:$D$47),
    XLOOKUP('2. Результаты'!$U623, _xlpm.thresholds, Sections!$B$26:$D$26, "Ниже базового", -1)
)</f>
        <v>Средний</v>
      </c>
      <c r="W623" s="9">
        <v>22.0</v>
      </c>
      <c r="X623" s="9" t="str">
        <f t="array" ref="X623">LET(
    _xlpm.thresholds, XLOOKUP('2. Результаты'!$D623, Sections!$K$3:$K$23, Sections!$L$3:$N$23),
    XLOOKUP('2. Результаты'!$W623, _xlpm.thresholds, Sections!$L$2:$N$2, "Ниже базового", -1)
)</f>
        <v>Средний</v>
      </c>
    </row>
    <row r="624" ht="15.75" customHeight="1">
      <c r="A624" s="7">
        <v>5.23000439E8</v>
      </c>
      <c r="B624" s="6" t="s">
        <v>829</v>
      </c>
      <c r="C624" s="6" t="s">
        <v>856</v>
      </c>
      <c r="D624" s="9">
        <v>2.0</v>
      </c>
      <c r="E624" s="9">
        <v>143.0</v>
      </c>
      <c r="F624" s="9">
        <v>197.0</v>
      </c>
      <c r="G624" s="9">
        <v>3.0</v>
      </c>
      <c r="H624" s="9" t="s">
        <v>1465</v>
      </c>
      <c r="I624" s="9">
        <v>23.0</v>
      </c>
      <c r="J624" s="9" t="str">
        <f t="array" ref="J624">LET(
    _xlpm.thresholds, XLOOKUP('2. Результаты'!$D624, Sections!$F$27:$F$47, Sections!$G$27:$I$47),
    XLOOKUP('2. Результаты'!$I624, _xlpm.thresholds, Sections!$G$26:$I$26, "Ниже базового", -1)
)</f>
        <v>Средний</v>
      </c>
      <c r="K624" s="9">
        <v>20.0</v>
      </c>
      <c r="L624" s="9" t="str">
        <f t="array" ref="L624">LET(
    _xlpm.thresholds, XLOOKUP('2. Результаты'!$D624, Sections!$P$27:$P$47, Sections!$Q$27:$S$47),
    XLOOKUP('2. Результаты'!$K624, _xlpm.thresholds, Sections!$Q$26:$S$26, "Ниже базового", -1)
)</f>
        <v>Высокий</v>
      </c>
      <c r="M624" s="9">
        <v>13.0</v>
      </c>
      <c r="N624" s="9" t="str">
        <f t="array" ref="N624">LET(
    _xlpm.thresholds, XLOOKUP('2. Результаты'!$D624, Sections!$K$27:$K$47, Sections!$L$27:$N$47),
    XLOOKUP('2. Результаты'!$M624, _xlpm.thresholds, Sections!$L$26:$N$26, "Ниже базового", -1)
)</f>
        <v>Средний</v>
      </c>
      <c r="O624" s="9">
        <v>19.0</v>
      </c>
      <c r="P624" s="9" t="str">
        <f t="array" ref="P624">LET(
    _xlpm.thresholds, XLOOKUP('2. Результаты'!$D624, Sections!$P$3:$P$23, Sections!$Q$3:$S$23),
    XLOOKUP('2. Результаты'!$O624, _xlpm.thresholds, Sections!$Q$2:$S$2, "Ниже базового", -1)
)</f>
        <v>Средний</v>
      </c>
      <c r="Q624" s="9">
        <v>15.0</v>
      </c>
      <c r="R624" s="9" t="str">
        <f t="array" ref="R624">LET(
    _xlpm.thresholds, XLOOKUP('2. Результаты'!$D624, Sections!$F$3:$F$23, Sections!$G$3:$I$23),
    XLOOKUP('2. Результаты'!$Q624, _xlpm.thresholds, Sections!$G$2:$I$2, "Ниже базового", -1)
)</f>
        <v>Средний</v>
      </c>
      <c r="S624" s="9">
        <v>24.0</v>
      </c>
      <c r="T624" s="9" t="str">
        <f t="array" ref="T624">LET(
    _xlpm.thresholds, XLOOKUP('2. Результаты'!$D624, Sections!$A$3:$A$23, Sections!$B$3:$D$23),
    XLOOKUP('2. Результаты'!$S624, _xlpm.thresholds, Sections!$B$2:$D$2, "Ниже базового", -1)
)</f>
        <v>Средний</v>
      </c>
      <c r="U624" s="9">
        <v>11.0</v>
      </c>
      <c r="V624" s="9" t="str">
        <f t="array" ref="V624">LET(
    _xlpm.thresholds, XLOOKUP('2. Результаты'!$D624, Sections!$A$27:$A$47, Sections!$B$27:$D$47),
    XLOOKUP('2. Результаты'!$U624, _xlpm.thresholds, Sections!$B$26:$D$26, "Ниже базового", -1)
)</f>
        <v>Средний</v>
      </c>
      <c r="W624" s="9">
        <v>18.0</v>
      </c>
      <c r="X624" s="9" t="str">
        <f t="array" ref="X624">LET(
    _xlpm.thresholds, XLOOKUP('2. Результаты'!$D624, Sections!$K$3:$K$23, Sections!$L$3:$N$23),
    XLOOKUP('2. Результаты'!$W624, _xlpm.thresholds, Sections!$L$2:$N$2, "Ниже базового", -1)
)</f>
        <v>Средний</v>
      </c>
    </row>
    <row r="625" ht="15.75" customHeight="1">
      <c r="A625" s="7">
        <v>5.23000333E8</v>
      </c>
      <c r="B625" s="6" t="s">
        <v>829</v>
      </c>
      <c r="C625" s="6" t="s">
        <v>857</v>
      </c>
      <c r="D625" s="9">
        <v>6.0</v>
      </c>
      <c r="E625" s="9">
        <v>116.0</v>
      </c>
      <c r="F625" s="9">
        <v>192.0</v>
      </c>
      <c r="G625" s="9">
        <v>2.0</v>
      </c>
      <c r="H625" s="9" t="s">
        <v>1467</v>
      </c>
      <c r="I625" s="9">
        <v>22.0</v>
      </c>
      <c r="J625" s="9" t="str">
        <f t="array" ref="J625">LET(
    _xlpm.thresholds, XLOOKUP('2. Результаты'!$D625, Sections!$F$27:$F$47, Sections!$G$27:$I$47),
    XLOOKUP('2. Результаты'!$I625, _xlpm.thresholds, Sections!$G$26:$I$26, "Ниже базового", -1)
)</f>
        <v>Средний</v>
      </c>
      <c r="K625" s="9">
        <v>14.0</v>
      </c>
      <c r="L625" s="9" t="str">
        <f t="array" ref="L625">LET(
    _xlpm.thresholds, XLOOKUP('2. Результаты'!$D625, Sections!$P$27:$P$47, Sections!$Q$27:$S$47),
    XLOOKUP('2. Результаты'!$K625, _xlpm.thresholds, Sections!$Q$26:$S$26, "Ниже базового", -1)
)</f>
        <v>Средний</v>
      </c>
      <c r="M625" s="9">
        <v>10.0</v>
      </c>
      <c r="N625" s="9" t="str">
        <f t="array" ref="N625">LET(
    _xlpm.thresholds, XLOOKUP('2. Результаты'!$D625, Sections!$K$27:$K$47, Sections!$L$27:$N$47),
    XLOOKUP('2. Результаты'!$M625, _xlpm.thresholds, Sections!$L$26:$N$26, "Ниже базового", -1)
)</f>
        <v>Базовый</v>
      </c>
      <c r="O625" s="9">
        <v>16.0</v>
      </c>
      <c r="P625" s="9" t="str">
        <f t="array" ref="P625">LET(
    _xlpm.thresholds, XLOOKUP('2. Результаты'!$D625, Sections!$P$3:$P$23, Sections!$Q$3:$S$23),
    XLOOKUP('2. Результаты'!$O625, _xlpm.thresholds, Sections!$Q$2:$S$2, "Ниже базового", -1)
)</f>
        <v>Средний</v>
      </c>
      <c r="Q625" s="9">
        <v>14.0</v>
      </c>
      <c r="R625" s="9" t="str">
        <f t="array" ref="R625">LET(
    _xlpm.thresholds, XLOOKUP('2. Результаты'!$D625, Sections!$F$3:$F$23, Sections!$G$3:$I$23),
    XLOOKUP('2. Результаты'!$Q625, _xlpm.thresholds, Sections!$G$2:$I$2, "Ниже базового", -1)
)</f>
        <v>Средний</v>
      </c>
      <c r="S625" s="9">
        <v>17.0</v>
      </c>
      <c r="T625" s="9" t="str">
        <f t="array" ref="T625">LET(
    _xlpm.thresholds, XLOOKUP('2. Результаты'!$D625, Sections!$A$3:$A$23, Sections!$B$3:$D$23),
    XLOOKUP('2. Результаты'!$S625, _xlpm.thresholds, Sections!$B$2:$D$2, "Ниже базового", -1)
)</f>
        <v>Базовый</v>
      </c>
      <c r="U625" s="9">
        <v>11.0</v>
      </c>
      <c r="V625" s="9" t="str">
        <f t="array" ref="V625">LET(
    _xlpm.thresholds, XLOOKUP('2. Результаты'!$D625, Sections!$A$27:$A$47, Sections!$B$27:$D$47),
    XLOOKUP('2. Результаты'!$U625, _xlpm.thresholds, Sections!$B$26:$D$26, "Ниже базового", -1)
)</f>
        <v>Средний</v>
      </c>
      <c r="W625" s="9">
        <v>12.0</v>
      </c>
      <c r="X625" s="9" t="str">
        <f t="array" ref="X625">LET(
    _xlpm.thresholds, XLOOKUP('2. Результаты'!$D625, Sections!$K$3:$K$23, Sections!$L$3:$N$23),
    XLOOKUP('2. Результаты'!$W625, _xlpm.thresholds, Sections!$L$2:$N$2, "Ниже базового", -1)
)</f>
        <v>Базовый</v>
      </c>
    </row>
    <row r="626" ht="15.75" customHeight="1">
      <c r="A626" s="7">
        <v>5.23000622E8</v>
      </c>
      <c r="B626" s="6" t="s">
        <v>829</v>
      </c>
      <c r="C626" s="6" t="s">
        <v>858</v>
      </c>
      <c r="D626" s="9">
        <v>1.0</v>
      </c>
      <c r="E626" s="9">
        <v>148.0</v>
      </c>
      <c r="F626" s="9">
        <v>213.0</v>
      </c>
      <c r="G626" s="9">
        <v>3.0</v>
      </c>
      <c r="H626" s="9" t="s">
        <v>1465</v>
      </c>
      <c r="I626" s="9">
        <v>19.0</v>
      </c>
      <c r="J626" s="9" t="str">
        <f t="array" ref="J626">LET(
    _xlpm.thresholds, XLOOKUP('2. Результаты'!$D626, Sections!$F$27:$F$47, Sections!$G$27:$I$47),
    XLOOKUP('2. Результаты'!$I626, _xlpm.thresholds, Sections!$G$26:$I$26, "Ниже базового", -1)
)</f>
        <v>Средний</v>
      </c>
      <c r="K626" s="9">
        <v>17.0</v>
      </c>
      <c r="L626" s="9" t="str">
        <f t="array" ref="L626">LET(
    _xlpm.thresholds, XLOOKUP('2. Результаты'!$D626, Sections!$P$27:$P$47, Sections!$Q$27:$S$47),
    XLOOKUP('2. Результаты'!$K626, _xlpm.thresholds, Sections!$Q$26:$S$26, "Ниже базового", -1)
)</f>
        <v>Высокий</v>
      </c>
      <c r="M626" s="9">
        <v>13.0</v>
      </c>
      <c r="N626" s="9" t="str">
        <f t="array" ref="N626">LET(
    _xlpm.thresholds, XLOOKUP('2. Результаты'!$D626, Sections!$K$27:$K$47, Sections!$L$27:$N$47),
    XLOOKUP('2. Результаты'!$M626, _xlpm.thresholds, Sections!$L$26:$N$26, "Ниже базового", -1)
)</f>
        <v>Базовый</v>
      </c>
      <c r="O626" s="9">
        <v>20.0</v>
      </c>
      <c r="P626" s="9" t="str">
        <f t="array" ref="P626">LET(
    _xlpm.thresholds, XLOOKUP('2. Результаты'!$D626, Sections!$P$3:$P$23, Sections!$Q$3:$S$23),
    XLOOKUP('2. Результаты'!$O626, _xlpm.thresholds, Sections!$Q$2:$S$2, "Ниже базового", -1)
)</f>
        <v>Высокий</v>
      </c>
      <c r="Q626" s="9">
        <v>16.0</v>
      </c>
      <c r="R626" s="9" t="str">
        <f t="array" ref="R626">LET(
    _xlpm.thresholds, XLOOKUP('2. Результаты'!$D626, Sections!$F$3:$F$23, Sections!$G$3:$I$23),
    XLOOKUP('2. Результаты'!$Q626, _xlpm.thresholds, Sections!$G$2:$I$2, "Ниже базового", -1)
)</f>
        <v>Средний</v>
      </c>
      <c r="S626" s="9">
        <v>33.0</v>
      </c>
      <c r="T626" s="9" t="str">
        <f t="array" ref="T626">LET(
    _xlpm.thresholds, XLOOKUP('2. Результаты'!$D626, Sections!$A$3:$A$23, Sections!$B$3:$D$23),
    XLOOKUP('2. Результаты'!$S626, _xlpm.thresholds, Sections!$B$2:$D$2, "Ниже базового", -1)
)</f>
        <v>Средний</v>
      </c>
      <c r="U626" s="9">
        <v>12.0</v>
      </c>
      <c r="V626" s="9" t="str">
        <f t="array" ref="V626">LET(
    _xlpm.thresholds, XLOOKUP('2. Результаты'!$D626, Sections!$A$27:$A$47, Sections!$B$27:$D$47),
    XLOOKUP('2. Результаты'!$U626, _xlpm.thresholds, Sections!$B$26:$D$26, "Ниже базового", -1)
)</f>
        <v>Высокий</v>
      </c>
      <c r="W626" s="9">
        <v>18.0</v>
      </c>
      <c r="X626" s="9" t="str">
        <f t="array" ref="X626">LET(
    _xlpm.thresholds, XLOOKUP('2. Результаты'!$D626, Sections!$K$3:$K$23, Sections!$L$3:$N$23),
    XLOOKUP('2. Результаты'!$W626, _xlpm.thresholds, Sections!$L$2:$N$2, "Ниже базового", -1)
)</f>
        <v>Средний</v>
      </c>
    </row>
    <row r="627" ht="15.75" customHeight="1">
      <c r="A627" s="7">
        <v>5.23000284E8</v>
      </c>
      <c r="B627" s="6" t="s">
        <v>829</v>
      </c>
      <c r="C627" s="6" t="s">
        <v>859</v>
      </c>
      <c r="D627" s="9">
        <v>2.0</v>
      </c>
      <c r="E627" s="9">
        <v>146.0</v>
      </c>
      <c r="F627" s="9">
        <v>197.0</v>
      </c>
      <c r="G627" s="9">
        <v>3.0</v>
      </c>
      <c r="H627" s="9" t="s">
        <v>1465</v>
      </c>
      <c r="I627" s="9">
        <v>21.0</v>
      </c>
      <c r="J627" s="9" t="str">
        <f t="array" ref="J627">LET(
    _xlpm.thresholds, XLOOKUP('2. Результаты'!$D627, Sections!$F$27:$F$47, Sections!$G$27:$I$47),
    XLOOKUP('2. Результаты'!$I627, _xlpm.thresholds, Sections!$G$26:$I$26, "Ниже базового", -1)
)</f>
        <v>Средний</v>
      </c>
      <c r="K627" s="9">
        <v>17.0</v>
      </c>
      <c r="L627" s="9" t="str">
        <f t="array" ref="L627">LET(
    _xlpm.thresholds, XLOOKUP('2. Результаты'!$D627, Sections!$P$27:$P$47, Sections!$Q$27:$S$47),
    XLOOKUP('2. Результаты'!$K627, _xlpm.thresholds, Sections!$Q$26:$S$26, "Ниже базового", -1)
)</f>
        <v>Высокий</v>
      </c>
      <c r="M627" s="9">
        <v>14.0</v>
      </c>
      <c r="N627" s="9" t="str">
        <f t="array" ref="N627">LET(
    _xlpm.thresholds, XLOOKUP('2. Результаты'!$D627, Sections!$K$27:$K$47, Sections!$L$27:$N$47),
    XLOOKUP('2. Результаты'!$M627, _xlpm.thresholds, Sections!$L$26:$N$26, "Ниже базового", -1)
)</f>
        <v>Средний</v>
      </c>
      <c r="O627" s="9">
        <v>18.0</v>
      </c>
      <c r="P627" s="9" t="str">
        <f t="array" ref="P627">LET(
    _xlpm.thresholds, XLOOKUP('2. Результаты'!$D627, Sections!$P$3:$P$23, Sections!$Q$3:$S$23),
    XLOOKUP('2. Результаты'!$O627, _xlpm.thresholds, Sections!$Q$2:$S$2, "Ниже базового", -1)
)</f>
        <v>Средний</v>
      </c>
      <c r="Q627" s="9">
        <v>14.0</v>
      </c>
      <c r="R627" s="9" t="str">
        <f t="array" ref="R627">LET(
    _xlpm.thresholds, XLOOKUP('2. Результаты'!$D627, Sections!$F$3:$F$23, Sections!$G$3:$I$23),
    XLOOKUP('2. Результаты'!$Q627, _xlpm.thresholds, Sections!$G$2:$I$2, "Ниже базового", -1)
)</f>
        <v>Средний</v>
      </c>
      <c r="S627" s="9">
        <v>31.0</v>
      </c>
      <c r="T627" s="9" t="str">
        <f t="array" ref="T627">LET(
    _xlpm.thresholds, XLOOKUP('2. Результаты'!$D627, Sections!$A$3:$A$23, Sections!$B$3:$D$23),
    XLOOKUP('2. Результаты'!$S627, _xlpm.thresholds, Sections!$B$2:$D$2, "Ниже базового", -1)
)</f>
        <v>Средний</v>
      </c>
      <c r="U627" s="9">
        <v>10.0</v>
      </c>
      <c r="V627" s="9" t="str">
        <f t="array" ref="V627">LET(
    _xlpm.thresholds, XLOOKUP('2. Результаты'!$D627, Sections!$A$27:$A$47, Sections!$B$27:$D$47),
    XLOOKUP('2. Результаты'!$U627, _xlpm.thresholds, Sections!$B$26:$D$26, "Ниже базового", -1)
)</f>
        <v>Средний</v>
      </c>
      <c r="W627" s="9">
        <v>21.0</v>
      </c>
      <c r="X627" s="9" t="str">
        <f t="array" ref="X627">LET(
    _xlpm.thresholds, XLOOKUP('2. Результаты'!$D627, Sections!$K$3:$K$23, Sections!$L$3:$N$23),
    XLOOKUP('2. Результаты'!$W627, _xlpm.thresholds, Sections!$L$2:$N$2, "Ниже базового", -1)
)</f>
        <v>Средний</v>
      </c>
    </row>
    <row r="628" ht="15.75" customHeight="1">
      <c r="A628" s="7">
        <v>5.23000502E8</v>
      </c>
      <c r="B628" s="6" t="s">
        <v>829</v>
      </c>
      <c r="C628" s="6" t="s">
        <v>860</v>
      </c>
      <c r="D628" s="9">
        <v>1.0</v>
      </c>
      <c r="E628" s="9">
        <v>184.0</v>
      </c>
      <c r="F628" s="9">
        <v>213.0</v>
      </c>
      <c r="G628" s="9">
        <v>4.0</v>
      </c>
      <c r="H628" s="9" t="s">
        <v>1466</v>
      </c>
      <c r="I628" s="9">
        <v>24.0</v>
      </c>
      <c r="J628" s="9" t="str">
        <f t="array" ref="J628">LET(
    _xlpm.thresholds, XLOOKUP('2. Результаты'!$D628, Sections!$F$27:$F$47, Sections!$G$27:$I$47),
    XLOOKUP('2. Результаты'!$I628, _xlpm.thresholds, Sections!$G$26:$I$26, "Ниже базового", -1)
)</f>
        <v>Средний</v>
      </c>
      <c r="K628" s="9">
        <v>21.0</v>
      </c>
      <c r="L628" s="9" t="str">
        <f t="array" ref="L628">LET(
    _xlpm.thresholds, XLOOKUP('2. Результаты'!$D628, Sections!$P$27:$P$47, Sections!$Q$27:$S$47),
    XLOOKUP('2. Результаты'!$K628, _xlpm.thresholds, Sections!$Q$26:$S$26, "Ниже базового", -1)
)</f>
        <v>Высокий</v>
      </c>
      <c r="M628" s="9">
        <v>18.0</v>
      </c>
      <c r="N628" s="9" t="str">
        <f t="array" ref="N628">LET(
    _xlpm.thresholds, XLOOKUP('2. Результаты'!$D628, Sections!$K$27:$K$47, Sections!$L$27:$N$47),
    XLOOKUP('2. Результаты'!$M628, _xlpm.thresholds, Sections!$L$26:$N$26, "Ниже базового", -1)
)</f>
        <v>Высокий</v>
      </c>
      <c r="O628" s="9">
        <v>22.0</v>
      </c>
      <c r="P628" s="9" t="str">
        <f t="array" ref="P628">LET(
    _xlpm.thresholds, XLOOKUP('2. Результаты'!$D628, Sections!$P$3:$P$23, Sections!$Q$3:$S$23),
    XLOOKUP('2. Результаты'!$O628, _xlpm.thresholds, Sections!$Q$2:$S$2, "Ниже базового", -1)
)</f>
        <v>Высокий</v>
      </c>
      <c r="Q628" s="9">
        <v>19.0</v>
      </c>
      <c r="R628" s="9" t="str">
        <f t="array" ref="R628">LET(
    _xlpm.thresholds, XLOOKUP('2. Результаты'!$D628, Sections!$F$3:$F$23, Sections!$G$3:$I$23),
    XLOOKUP('2. Результаты'!$Q628, _xlpm.thresholds, Sections!$G$2:$I$2, "Ниже базового", -1)
)</f>
        <v>Средний</v>
      </c>
      <c r="S628" s="9">
        <v>41.0</v>
      </c>
      <c r="T628" s="9" t="str">
        <f t="array" ref="T628">LET(
    _xlpm.thresholds, XLOOKUP('2. Результаты'!$D628, Sections!$A$3:$A$23, Sections!$B$3:$D$23),
    XLOOKUP('2. Результаты'!$S628, _xlpm.thresholds, Sections!$B$2:$D$2, "Ниже базового", -1)
)</f>
        <v>Высокий</v>
      </c>
      <c r="U628" s="9">
        <v>13.0</v>
      </c>
      <c r="V628" s="9" t="str">
        <f t="array" ref="V628">LET(
    _xlpm.thresholds, XLOOKUP('2. Результаты'!$D628, Sections!$A$27:$A$47, Sections!$B$27:$D$47),
    XLOOKUP('2. Результаты'!$U628, _xlpm.thresholds, Sections!$B$26:$D$26, "Ниже базового", -1)
)</f>
        <v>Высокий</v>
      </c>
      <c r="W628" s="9">
        <v>26.0</v>
      </c>
      <c r="X628" s="9" t="str">
        <f t="array" ref="X628">LET(
    _xlpm.thresholds, XLOOKUP('2. Результаты'!$D628, Sections!$K$3:$K$23, Sections!$L$3:$N$23),
    XLOOKUP('2. Результаты'!$W628, _xlpm.thresholds, Sections!$L$2:$N$2, "Ниже базового", -1)
)</f>
        <v>Высокий</v>
      </c>
    </row>
    <row r="629" ht="15.75" customHeight="1">
      <c r="A629" s="7">
        <v>5.2300071E8</v>
      </c>
      <c r="B629" s="6" t="s">
        <v>829</v>
      </c>
      <c r="C629" s="6" t="s">
        <v>861</v>
      </c>
      <c r="D629" s="9">
        <v>5.0</v>
      </c>
      <c r="E629" s="9">
        <v>101.0</v>
      </c>
      <c r="F629" s="9">
        <v>208.0</v>
      </c>
      <c r="G629" s="9">
        <v>2.0</v>
      </c>
      <c r="H629" s="9" t="s">
        <v>1467</v>
      </c>
      <c r="I629" s="9">
        <v>17.0</v>
      </c>
      <c r="J629" s="9" t="str">
        <f t="array" ref="J629">LET(
    _xlpm.thresholds, XLOOKUP('2. Результаты'!$D629, Sections!$F$27:$F$47, Sections!$G$27:$I$47),
    XLOOKUP('2. Результаты'!$I629, _xlpm.thresholds, Sections!$G$26:$I$26, "Ниже базового", -1)
)</f>
        <v>Средний</v>
      </c>
      <c r="K629" s="9">
        <v>15.0</v>
      </c>
      <c r="L629" s="9" t="str">
        <f t="array" ref="L629">LET(
    _xlpm.thresholds, XLOOKUP('2. Результаты'!$D629, Sections!$P$27:$P$47, Sections!$Q$27:$S$47),
    XLOOKUP('2. Результаты'!$K629, _xlpm.thresholds, Sections!$Q$26:$S$26, "Ниже базового", -1)
)</f>
        <v>Средний</v>
      </c>
      <c r="M629" s="9">
        <v>7.0</v>
      </c>
      <c r="N629" s="9" t="str">
        <f t="array" ref="N629">LET(
    _xlpm.thresholds, XLOOKUP('2. Результаты'!$D629, Sections!$K$27:$K$47, Sections!$L$27:$N$47),
    XLOOKUP('2. Результаты'!$M629, _xlpm.thresholds, Sections!$L$26:$N$26, "Ниже базового", -1)
)</f>
        <v>Базовый</v>
      </c>
      <c r="O629" s="9">
        <v>10.0</v>
      </c>
      <c r="P629" s="9" t="str">
        <f t="array" ref="P629">LET(
    _xlpm.thresholds, XLOOKUP('2. Результаты'!$D629, Sections!$P$3:$P$23, Sections!$Q$3:$S$23),
    XLOOKUP('2. Результаты'!$O629, _xlpm.thresholds, Sections!$Q$2:$S$2, "Ниже базового", -1)
)</f>
        <v>Базовый</v>
      </c>
      <c r="Q629" s="9">
        <v>9.0</v>
      </c>
      <c r="R629" s="9" t="str">
        <f t="array" ref="R629">LET(
    _xlpm.thresholds, XLOOKUP('2. Результаты'!$D629, Sections!$F$3:$F$23, Sections!$G$3:$I$23),
    XLOOKUP('2. Результаты'!$Q629, _xlpm.thresholds, Sections!$G$2:$I$2, "Ниже базового", -1)
)</f>
        <v>Базовый</v>
      </c>
      <c r="S629" s="9">
        <v>22.0</v>
      </c>
      <c r="T629" s="9" t="str">
        <f t="array" ref="T629">LET(
    _xlpm.thresholds, XLOOKUP('2. Результаты'!$D629, Sections!$A$3:$A$23, Sections!$B$3:$D$23),
    XLOOKUP('2. Результаты'!$S629, _xlpm.thresholds, Sections!$B$2:$D$2, "Ниже базового", -1)
)</f>
        <v>Базовый</v>
      </c>
      <c r="U629" s="9">
        <v>8.0</v>
      </c>
      <c r="V629" s="9" t="str">
        <f t="array" ref="V629">LET(
    _xlpm.thresholds, XLOOKUP('2. Результаты'!$D629, Sections!$A$27:$A$47, Sections!$B$27:$D$47),
    XLOOKUP('2. Результаты'!$U629, _xlpm.thresholds, Sections!$B$26:$D$26, "Ниже базового", -1)
)</f>
        <v>Средний</v>
      </c>
      <c r="W629" s="9">
        <v>13.0</v>
      </c>
      <c r="X629" s="9" t="str">
        <f t="array" ref="X629">LET(
    _xlpm.thresholds, XLOOKUP('2. Результаты'!$D629, Sections!$K$3:$K$23, Sections!$L$3:$N$23),
    XLOOKUP('2. Результаты'!$W629, _xlpm.thresholds, Sections!$L$2:$N$2, "Ниже базового", -1)
)</f>
        <v>Базовый</v>
      </c>
    </row>
    <row r="630" ht="15.75" customHeight="1">
      <c r="A630" s="7">
        <v>5.24006465E8</v>
      </c>
      <c r="B630" s="6" t="s">
        <v>862</v>
      </c>
      <c r="C630" s="6" t="s">
        <v>863</v>
      </c>
      <c r="D630" s="9">
        <v>1.0</v>
      </c>
      <c r="E630" s="9">
        <v>166.0</v>
      </c>
      <c r="F630" s="9">
        <v>213.0</v>
      </c>
      <c r="G630" s="9">
        <v>3.0</v>
      </c>
      <c r="H630" s="9" t="s">
        <v>1465</v>
      </c>
      <c r="I630" s="9">
        <v>27.0</v>
      </c>
      <c r="J630" s="9" t="str">
        <f t="array" ref="J630">LET(
    _xlpm.thresholds, XLOOKUP('2. Результаты'!$D630, Sections!$F$27:$F$47, Sections!$G$27:$I$47),
    XLOOKUP('2. Результаты'!$I630, _xlpm.thresholds, Sections!$G$26:$I$26, "Ниже базового", -1)
)</f>
        <v>Высокий</v>
      </c>
      <c r="K630" s="9">
        <v>19.0</v>
      </c>
      <c r="L630" s="9" t="str">
        <f t="array" ref="L630">LET(
    _xlpm.thresholds, XLOOKUP('2. Результаты'!$D630, Sections!$P$27:$P$47, Sections!$Q$27:$S$47),
    XLOOKUP('2. Результаты'!$K630, _xlpm.thresholds, Sections!$Q$26:$S$26, "Ниже базового", -1)
)</f>
        <v>Высокий</v>
      </c>
      <c r="M630" s="9">
        <v>19.0</v>
      </c>
      <c r="N630" s="9" t="str">
        <f t="array" ref="N630">LET(
    _xlpm.thresholds, XLOOKUP('2. Результаты'!$D630, Sections!$K$27:$K$47, Sections!$L$27:$N$47),
    XLOOKUP('2. Результаты'!$M630, _xlpm.thresholds, Sections!$L$26:$N$26, "Ниже базового", -1)
)</f>
        <v>Высокий</v>
      </c>
      <c r="O630" s="9">
        <v>18.0</v>
      </c>
      <c r="P630" s="9" t="str">
        <f t="array" ref="P630">LET(
    _xlpm.thresholds, XLOOKUP('2. Результаты'!$D630, Sections!$P$3:$P$23, Sections!$Q$3:$S$23),
    XLOOKUP('2. Результаты'!$O630, _xlpm.thresholds, Sections!$Q$2:$S$2, "Ниже базового", -1)
)</f>
        <v>Средний</v>
      </c>
      <c r="Q630" s="9">
        <v>17.0</v>
      </c>
      <c r="R630" s="9" t="str">
        <f t="array" ref="R630">LET(
    _xlpm.thresholds, XLOOKUP('2. Результаты'!$D630, Sections!$F$3:$F$23, Sections!$G$3:$I$23),
    XLOOKUP('2. Результаты'!$Q630, _xlpm.thresholds, Sections!$G$2:$I$2, "Ниже базового", -1)
)</f>
        <v>Средний</v>
      </c>
      <c r="S630" s="9">
        <v>35.0</v>
      </c>
      <c r="T630" s="9" t="str">
        <f t="array" ref="T630">LET(
    _xlpm.thresholds, XLOOKUP('2. Результаты'!$D630, Sections!$A$3:$A$23, Sections!$B$3:$D$23),
    XLOOKUP('2. Результаты'!$S630, _xlpm.thresholds, Sections!$B$2:$D$2, "Ниже базового", -1)
)</f>
        <v>Средний</v>
      </c>
      <c r="U630" s="9">
        <v>13.0</v>
      </c>
      <c r="V630" s="9" t="str">
        <f t="array" ref="V630">LET(
    _xlpm.thresholds, XLOOKUP('2. Результаты'!$D630, Sections!$A$27:$A$47, Sections!$B$27:$D$47),
    XLOOKUP('2. Результаты'!$U630, _xlpm.thresholds, Sections!$B$26:$D$26, "Ниже базового", -1)
)</f>
        <v>Высокий</v>
      </c>
      <c r="W630" s="9">
        <v>18.0</v>
      </c>
      <c r="X630" s="9" t="str">
        <f t="array" ref="X630">LET(
    _xlpm.thresholds, XLOOKUP('2. Результаты'!$D630, Sections!$K$3:$K$23, Sections!$L$3:$N$23),
    XLOOKUP('2. Результаты'!$W630, _xlpm.thresholds, Sections!$L$2:$N$2, "Ниже базового", -1)
)</f>
        <v>Средний</v>
      </c>
    </row>
    <row r="631" ht="15.75" customHeight="1">
      <c r="A631" s="7">
        <v>5.24005366E8</v>
      </c>
      <c r="B631" s="6" t="s">
        <v>862</v>
      </c>
      <c r="C631" s="6" t="s">
        <v>864</v>
      </c>
      <c r="D631" s="9">
        <v>1.0</v>
      </c>
      <c r="E631" s="9">
        <v>141.0</v>
      </c>
      <c r="F631" s="9">
        <v>213.0</v>
      </c>
      <c r="G631" s="9">
        <v>2.0</v>
      </c>
      <c r="H631" s="9" t="s">
        <v>1467</v>
      </c>
      <c r="I631" s="9">
        <v>23.0</v>
      </c>
      <c r="J631" s="9" t="str">
        <f t="array" ref="J631">LET(
    _xlpm.thresholds, XLOOKUP('2. Результаты'!$D631, Sections!$F$27:$F$47, Sections!$G$27:$I$47),
    XLOOKUP('2. Результаты'!$I631, _xlpm.thresholds, Sections!$G$26:$I$26, "Ниже базового", -1)
)</f>
        <v>Средний</v>
      </c>
      <c r="K631" s="9">
        <v>17.0</v>
      </c>
      <c r="L631" s="9" t="str">
        <f t="array" ref="L631">LET(
    _xlpm.thresholds, XLOOKUP('2. Результаты'!$D631, Sections!$P$27:$P$47, Sections!$Q$27:$S$47),
    XLOOKUP('2. Результаты'!$K631, _xlpm.thresholds, Sections!$Q$26:$S$26, "Ниже базового", -1)
)</f>
        <v>Высокий</v>
      </c>
      <c r="M631" s="9">
        <v>13.0</v>
      </c>
      <c r="N631" s="9" t="str">
        <f t="array" ref="N631">LET(
    _xlpm.thresholds, XLOOKUP('2. Результаты'!$D631, Sections!$K$27:$K$47, Sections!$L$27:$N$47),
    XLOOKUP('2. Результаты'!$M631, _xlpm.thresholds, Sections!$L$26:$N$26, "Ниже базового", -1)
)</f>
        <v>Базовый</v>
      </c>
      <c r="O631" s="9">
        <v>16.0</v>
      </c>
      <c r="P631" s="9" t="str">
        <f t="array" ref="P631">LET(
    _xlpm.thresholds, XLOOKUP('2. Результаты'!$D631, Sections!$P$3:$P$23, Sections!$Q$3:$S$23),
    XLOOKUP('2. Результаты'!$O631, _xlpm.thresholds, Sections!$Q$2:$S$2, "Ниже базового", -1)
)</f>
        <v>Средний</v>
      </c>
      <c r="Q631" s="9">
        <v>15.0</v>
      </c>
      <c r="R631" s="9" t="str">
        <f t="array" ref="R631">LET(
    _xlpm.thresholds, XLOOKUP('2. Результаты'!$D631, Sections!$F$3:$F$23, Sections!$G$3:$I$23),
    XLOOKUP('2. Результаты'!$Q631, _xlpm.thresholds, Sections!$G$2:$I$2, "Ниже базового", -1)
)</f>
        <v>Средний</v>
      </c>
      <c r="S631" s="9">
        <v>24.0</v>
      </c>
      <c r="T631" s="9" t="str">
        <f t="array" ref="T631">LET(
    _xlpm.thresholds, XLOOKUP('2. Результаты'!$D631, Sections!$A$3:$A$23, Sections!$B$3:$D$23),
    XLOOKUP('2. Результаты'!$S631, _xlpm.thresholds, Sections!$B$2:$D$2, "Ниже базового", -1)
)</f>
        <v>Базовый</v>
      </c>
      <c r="U631" s="9">
        <v>12.0</v>
      </c>
      <c r="V631" s="9" t="str">
        <f t="array" ref="V631">LET(
    _xlpm.thresholds, XLOOKUP('2. Результаты'!$D631, Sections!$A$27:$A$47, Sections!$B$27:$D$47),
    XLOOKUP('2. Результаты'!$U631, _xlpm.thresholds, Sections!$B$26:$D$26, "Ниже базового", -1)
)</f>
        <v>Высокий</v>
      </c>
      <c r="W631" s="9">
        <v>21.0</v>
      </c>
      <c r="X631" s="9" t="str">
        <f t="array" ref="X631">LET(
    _xlpm.thresholds, XLOOKUP('2. Результаты'!$D631, Sections!$K$3:$K$23, Sections!$L$3:$N$23),
    XLOOKUP('2. Результаты'!$W631, _xlpm.thresholds, Sections!$L$2:$N$2, "Ниже базового", -1)
)</f>
        <v>Средний</v>
      </c>
    </row>
    <row r="632" ht="15.75" customHeight="1">
      <c r="A632" s="7">
        <v>5.24005119E8</v>
      </c>
      <c r="B632" s="6" t="s">
        <v>862</v>
      </c>
      <c r="C632" s="6" t="s">
        <v>865</v>
      </c>
      <c r="D632" s="9">
        <v>1.0</v>
      </c>
      <c r="E632" s="9">
        <v>158.0</v>
      </c>
      <c r="F632" s="9">
        <v>213.0</v>
      </c>
      <c r="G632" s="9">
        <v>3.0</v>
      </c>
      <c r="H632" s="9" t="s">
        <v>1465</v>
      </c>
      <c r="I632" s="9">
        <v>24.0</v>
      </c>
      <c r="J632" s="9" t="str">
        <f t="array" ref="J632">LET(
    _xlpm.thresholds, XLOOKUP('2. Результаты'!$D632, Sections!$F$27:$F$47, Sections!$G$27:$I$47),
    XLOOKUP('2. Результаты'!$I632, _xlpm.thresholds, Sections!$G$26:$I$26, "Ниже базового", -1)
)</f>
        <v>Средний</v>
      </c>
      <c r="K632" s="9">
        <v>19.0</v>
      </c>
      <c r="L632" s="9" t="str">
        <f t="array" ref="L632">LET(
    _xlpm.thresholds, XLOOKUP('2. Результаты'!$D632, Sections!$P$27:$P$47, Sections!$Q$27:$S$47),
    XLOOKUP('2. Результаты'!$K632, _xlpm.thresholds, Sections!$Q$26:$S$26, "Ниже базового", -1)
)</f>
        <v>Высокий</v>
      </c>
      <c r="M632" s="9">
        <v>16.0</v>
      </c>
      <c r="N632" s="9" t="str">
        <f t="array" ref="N632">LET(
    _xlpm.thresholds, XLOOKUP('2. Результаты'!$D632, Sections!$K$27:$K$47, Sections!$L$27:$N$47),
    XLOOKUP('2. Результаты'!$M632, _xlpm.thresholds, Sections!$L$26:$N$26, "Ниже базового", -1)
)</f>
        <v>Средний</v>
      </c>
      <c r="O632" s="9">
        <v>19.0</v>
      </c>
      <c r="P632" s="9" t="str">
        <f t="array" ref="P632">LET(
    _xlpm.thresholds, XLOOKUP('2. Результаты'!$D632, Sections!$P$3:$P$23, Sections!$Q$3:$S$23),
    XLOOKUP('2. Результаты'!$O632, _xlpm.thresholds, Sections!$Q$2:$S$2, "Ниже базового", -1)
)</f>
        <v>Средний</v>
      </c>
      <c r="Q632" s="9">
        <v>16.0</v>
      </c>
      <c r="R632" s="9" t="str">
        <f t="array" ref="R632">LET(
    _xlpm.thresholds, XLOOKUP('2. Результаты'!$D632, Sections!$F$3:$F$23, Sections!$G$3:$I$23),
    XLOOKUP('2. Результаты'!$Q632, _xlpm.thresholds, Sections!$G$2:$I$2, "Ниже базового", -1)
)</f>
        <v>Средний</v>
      </c>
      <c r="S632" s="9">
        <v>29.0</v>
      </c>
      <c r="T632" s="9" t="str">
        <f t="array" ref="T632">LET(
    _xlpm.thresholds, XLOOKUP('2. Результаты'!$D632, Sections!$A$3:$A$23, Sections!$B$3:$D$23),
    XLOOKUP('2. Результаты'!$S632, _xlpm.thresholds, Sections!$B$2:$D$2, "Ниже базового", -1)
)</f>
        <v>Средний</v>
      </c>
      <c r="U632" s="9">
        <v>11.0</v>
      </c>
      <c r="V632" s="9" t="str">
        <f t="array" ref="V632">LET(
    _xlpm.thresholds, XLOOKUP('2. Результаты'!$D632, Sections!$A$27:$A$47, Sections!$B$27:$D$47),
    XLOOKUP('2. Результаты'!$U632, _xlpm.thresholds, Sections!$B$26:$D$26, "Ниже базового", -1)
)</f>
        <v>Средний</v>
      </c>
      <c r="W632" s="9">
        <v>24.0</v>
      </c>
      <c r="X632" s="9" t="str">
        <f t="array" ref="X632">LET(
    _xlpm.thresholds, XLOOKUP('2. Результаты'!$D632, Sections!$K$3:$K$23, Sections!$L$3:$N$23),
    XLOOKUP('2. Результаты'!$W632, _xlpm.thresholds, Sections!$L$2:$N$2, "Ниже базового", -1)
)</f>
        <v>Средний</v>
      </c>
    </row>
    <row r="633" ht="15.75" customHeight="1">
      <c r="A633" s="7">
        <v>5.24005091E8</v>
      </c>
      <c r="B633" s="6" t="s">
        <v>862</v>
      </c>
      <c r="C633" s="6" t="s">
        <v>866</v>
      </c>
      <c r="D633" s="9">
        <v>1.0</v>
      </c>
      <c r="E633" s="9">
        <v>138.0</v>
      </c>
      <c r="F633" s="9">
        <v>213.0</v>
      </c>
      <c r="G633" s="9">
        <v>2.0</v>
      </c>
      <c r="H633" s="9" t="s">
        <v>1467</v>
      </c>
      <c r="I633" s="9">
        <v>17.0</v>
      </c>
      <c r="J633" s="9" t="str">
        <f t="array" ref="J633">LET(
    _xlpm.thresholds, XLOOKUP('2. Результаты'!$D633, Sections!$F$27:$F$47, Sections!$G$27:$I$47),
    XLOOKUP('2. Результаты'!$I633, _xlpm.thresholds, Sections!$G$26:$I$26, "Ниже базового", -1)
)</f>
        <v>Средний</v>
      </c>
      <c r="K633" s="9">
        <v>14.0</v>
      </c>
      <c r="L633" s="9" t="str">
        <f t="array" ref="L633">LET(
    _xlpm.thresholds, XLOOKUP('2. Результаты'!$D633, Sections!$P$27:$P$47, Sections!$Q$27:$S$47),
    XLOOKUP('2. Результаты'!$K633, _xlpm.thresholds, Sections!$Q$26:$S$26, "Ниже базового", -1)
)</f>
        <v>Средний</v>
      </c>
      <c r="M633" s="9">
        <v>14.0</v>
      </c>
      <c r="N633" s="9" t="str">
        <f t="array" ref="N633">LET(
    _xlpm.thresholds, XLOOKUP('2. Результаты'!$D633, Sections!$K$27:$K$47, Sections!$L$27:$N$47),
    XLOOKUP('2. Результаты'!$M633, _xlpm.thresholds, Sections!$L$26:$N$26, "Ниже базового", -1)
)</f>
        <v>Средний</v>
      </c>
      <c r="O633" s="9">
        <v>17.0</v>
      </c>
      <c r="P633" s="9" t="str">
        <f t="array" ref="P633">LET(
    _xlpm.thresholds, XLOOKUP('2. Результаты'!$D633, Sections!$P$3:$P$23, Sections!$Q$3:$S$23),
    XLOOKUP('2. Результаты'!$O633, _xlpm.thresholds, Sections!$Q$2:$S$2, "Ниже базового", -1)
)</f>
        <v>Средний</v>
      </c>
      <c r="Q633" s="9">
        <v>17.0</v>
      </c>
      <c r="R633" s="9" t="str">
        <f t="array" ref="R633">LET(
    _xlpm.thresholds, XLOOKUP('2. Результаты'!$D633, Sections!$F$3:$F$23, Sections!$G$3:$I$23),
    XLOOKUP('2. Результаты'!$Q633, _xlpm.thresholds, Sections!$G$2:$I$2, "Ниже базового", -1)
)</f>
        <v>Средний</v>
      </c>
      <c r="S633" s="9">
        <v>25.0</v>
      </c>
      <c r="T633" s="9" t="str">
        <f t="array" ref="T633">LET(
    _xlpm.thresholds, XLOOKUP('2. Результаты'!$D633, Sections!$A$3:$A$23, Sections!$B$3:$D$23),
    XLOOKUP('2. Результаты'!$S633, _xlpm.thresholds, Sections!$B$2:$D$2, "Ниже базового", -1)
)</f>
        <v>Базовый</v>
      </c>
      <c r="U633" s="9">
        <v>13.0</v>
      </c>
      <c r="V633" s="9" t="str">
        <f t="array" ref="V633">LET(
    _xlpm.thresholds, XLOOKUP('2. Результаты'!$D633, Sections!$A$27:$A$47, Sections!$B$27:$D$47),
    XLOOKUP('2. Результаты'!$U633, _xlpm.thresholds, Sections!$B$26:$D$26, "Ниже базового", -1)
)</f>
        <v>Высокий</v>
      </c>
      <c r="W633" s="9">
        <v>21.0</v>
      </c>
      <c r="X633" s="9" t="str">
        <f t="array" ref="X633">LET(
    _xlpm.thresholds, XLOOKUP('2. Результаты'!$D633, Sections!$K$3:$K$23, Sections!$L$3:$N$23),
    XLOOKUP('2. Результаты'!$W633, _xlpm.thresholds, Sections!$L$2:$N$2, "Ниже базового", -1)
)</f>
        <v>Средний</v>
      </c>
    </row>
    <row r="634" ht="15.75" customHeight="1">
      <c r="A634" s="7">
        <v>5.24005197E8</v>
      </c>
      <c r="B634" s="6" t="s">
        <v>862</v>
      </c>
      <c r="C634" s="6" t="s">
        <v>867</v>
      </c>
      <c r="D634" s="9">
        <v>1.0</v>
      </c>
      <c r="E634" s="9">
        <v>151.0</v>
      </c>
      <c r="F634" s="9">
        <v>213.0</v>
      </c>
      <c r="G634" s="9">
        <v>3.0</v>
      </c>
      <c r="H634" s="9" t="s">
        <v>1465</v>
      </c>
      <c r="I634" s="9">
        <v>23.0</v>
      </c>
      <c r="J634" s="9" t="str">
        <f t="array" ref="J634">LET(
    _xlpm.thresholds, XLOOKUP('2. Результаты'!$D634, Sections!$F$27:$F$47, Sections!$G$27:$I$47),
    XLOOKUP('2. Результаты'!$I634, _xlpm.thresholds, Sections!$G$26:$I$26, "Ниже базового", -1)
)</f>
        <v>Средний</v>
      </c>
      <c r="K634" s="9">
        <v>13.0</v>
      </c>
      <c r="L634" s="9" t="str">
        <f t="array" ref="L634">LET(
    _xlpm.thresholds, XLOOKUP('2. Результаты'!$D634, Sections!$P$27:$P$47, Sections!$Q$27:$S$47),
    XLOOKUP('2. Результаты'!$K634, _xlpm.thresholds, Sections!$Q$26:$S$26, "Ниже базового", -1)
)</f>
        <v>Средний</v>
      </c>
      <c r="M634" s="9">
        <v>12.0</v>
      </c>
      <c r="N634" s="9" t="str">
        <f t="array" ref="N634">LET(
    _xlpm.thresholds, XLOOKUP('2. Результаты'!$D634, Sections!$K$27:$K$47, Sections!$L$27:$N$47),
    XLOOKUP('2. Результаты'!$M634, _xlpm.thresholds, Sections!$L$26:$N$26, "Ниже базового", -1)
)</f>
        <v>Базовый</v>
      </c>
      <c r="O634" s="9">
        <v>19.0</v>
      </c>
      <c r="P634" s="9" t="str">
        <f t="array" ref="P634">LET(
    _xlpm.thresholds, XLOOKUP('2. Результаты'!$D634, Sections!$P$3:$P$23, Sections!$Q$3:$S$23),
    XLOOKUP('2. Результаты'!$O634, _xlpm.thresholds, Sections!$Q$2:$S$2, "Ниже базового", -1)
)</f>
        <v>Средний</v>
      </c>
      <c r="Q634" s="9">
        <v>17.0</v>
      </c>
      <c r="R634" s="9" t="str">
        <f t="array" ref="R634">LET(
    _xlpm.thresholds, XLOOKUP('2. Результаты'!$D634, Sections!$F$3:$F$23, Sections!$G$3:$I$23),
    XLOOKUP('2. Результаты'!$Q634, _xlpm.thresholds, Sections!$G$2:$I$2, "Ниже базового", -1)
)</f>
        <v>Средний</v>
      </c>
      <c r="S634" s="9">
        <v>35.0</v>
      </c>
      <c r="T634" s="9" t="str">
        <f t="array" ref="T634">LET(
    _xlpm.thresholds, XLOOKUP('2. Результаты'!$D634, Sections!$A$3:$A$23, Sections!$B$3:$D$23),
    XLOOKUP('2. Результаты'!$S634, _xlpm.thresholds, Sections!$B$2:$D$2, "Ниже базового", -1)
)</f>
        <v>Средний</v>
      </c>
      <c r="U634" s="9">
        <v>13.0</v>
      </c>
      <c r="V634" s="9" t="str">
        <f t="array" ref="V634">LET(
    _xlpm.thresholds, XLOOKUP('2. Результаты'!$D634, Sections!$A$27:$A$47, Sections!$B$27:$D$47),
    XLOOKUP('2. Результаты'!$U634, _xlpm.thresholds, Sections!$B$26:$D$26, "Ниже базового", -1)
)</f>
        <v>Высокий</v>
      </c>
      <c r="W634" s="9">
        <v>19.0</v>
      </c>
      <c r="X634" s="9" t="str">
        <f t="array" ref="X634">LET(
    _xlpm.thresholds, XLOOKUP('2. Результаты'!$D634, Sections!$K$3:$K$23, Sections!$L$3:$N$23),
    XLOOKUP('2. Результаты'!$W634, _xlpm.thresholds, Sections!$L$2:$N$2, "Ниже базового", -1)
)</f>
        <v>Средний</v>
      </c>
    </row>
    <row r="635" ht="15.75" customHeight="1">
      <c r="A635" s="7">
        <v>5.24007356E8</v>
      </c>
      <c r="B635" s="6" t="s">
        <v>862</v>
      </c>
      <c r="C635" s="6" t="s">
        <v>868</v>
      </c>
      <c r="D635" s="9">
        <v>1.0</v>
      </c>
      <c r="E635" s="9">
        <v>145.0</v>
      </c>
      <c r="F635" s="9">
        <v>213.0</v>
      </c>
      <c r="G635" s="9">
        <v>3.0</v>
      </c>
      <c r="H635" s="9" t="s">
        <v>1465</v>
      </c>
      <c r="I635" s="9">
        <v>22.0</v>
      </c>
      <c r="J635" s="9" t="str">
        <f t="array" ref="J635">LET(
    _xlpm.thresholds, XLOOKUP('2. Результаты'!$D635, Sections!$F$27:$F$47, Sections!$G$27:$I$47),
    XLOOKUP('2. Результаты'!$I635, _xlpm.thresholds, Sections!$G$26:$I$26, "Ниже базового", -1)
)</f>
        <v>Средний</v>
      </c>
      <c r="K635" s="9">
        <v>15.0</v>
      </c>
      <c r="L635" s="9" t="str">
        <f t="array" ref="L635">LET(
    _xlpm.thresholds, XLOOKUP('2. Результаты'!$D635, Sections!$P$27:$P$47, Sections!$Q$27:$S$47),
    XLOOKUP('2. Результаты'!$K635, _xlpm.thresholds, Sections!$Q$26:$S$26, "Ниже базового", -1)
)</f>
        <v>Средний</v>
      </c>
      <c r="M635" s="9">
        <v>14.0</v>
      </c>
      <c r="N635" s="9" t="str">
        <f t="array" ref="N635">LET(
    _xlpm.thresholds, XLOOKUP('2. Результаты'!$D635, Sections!$K$27:$K$47, Sections!$L$27:$N$47),
    XLOOKUP('2. Результаты'!$M635, _xlpm.thresholds, Sections!$L$26:$N$26, "Ниже базового", -1)
)</f>
        <v>Средний</v>
      </c>
      <c r="O635" s="9">
        <v>18.0</v>
      </c>
      <c r="P635" s="9" t="str">
        <f t="array" ref="P635">LET(
    _xlpm.thresholds, XLOOKUP('2. Результаты'!$D635, Sections!$P$3:$P$23, Sections!$Q$3:$S$23),
    XLOOKUP('2. Результаты'!$O635, _xlpm.thresholds, Sections!$Q$2:$S$2, "Ниже базового", -1)
)</f>
        <v>Средний</v>
      </c>
      <c r="Q635" s="9">
        <v>16.0</v>
      </c>
      <c r="R635" s="9" t="str">
        <f t="array" ref="R635">LET(
    _xlpm.thresholds, XLOOKUP('2. Результаты'!$D635, Sections!$F$3:$F$23, Sections!$G$3:$I$23),
    XLOOKUP('2. Результаты'!$Q635, _xlpm.thresholds, Sections!$G$2:$I$2, "Ниже базового", -1)
)</f>
        <v>Средний</v>
      </c>
      <c r="S635" s="9">
        <v>29.0</v>
      </c>
      <c r="T635" s="9" t="str">
        <f t="array" ref="T635">LET(
    _xlpm.thresholds, XLOOKUP('2. Результаты'!$D635, Sections!$A$3:$A$23, Sections!$B$3:$D$23),
    XLOOKUP('2. Результаты'!$S635, _xlpm.thresholds, Sections!$B$2:$D$2, "Ниже базового", -1)
)</f>
        <v>Средний</v>
      </c>
      <c r="U635" s="9">
        <v>13.0</v>
      </c>
      <c r="V635" s="9" t="str">
        <f t="array" ref="V635">LET(
    _xlpm.thresholds, XLOOKUP('2. Результаты'!$D635, Sections!$A$27:$A$47, Sections!$B$27:$D$47),
    XLOOKUP('2. Результаты'!$U635, _xlpm.thresholds, Sections!$B$26:$D$26, "Ниже базового", -1)
)</f>
        <v>Высокий</v>
      </c>
      <c r="W635" s="9">
        <v>18.0</v>
      </c>
      <c r="X635" s="9" t="str">
        <f t="array" ref="X635">LET(
    _xlpm.thresholds, XLOOKUP('2. Результаты'!$D635, Sections!$K$3:$K$23, Sections!$L$3:$N$23),
    XLOOKUP('2. Результаты'!$W635, _xlpm.thresholds, Sections!$L$2:$N$2, "Ниже базового", -1)
)</f>
        <v>Средний</v>
      </c>
    </row>
    <row r="636" ht="15.75" customHeight="1">
      <c r="A636" s="7">
        <v>5.24005341E8</v>
      </c>
      <c r="B636" s="6" t="s">
        <v>862</v>
      </c>
      <c r="C636" s="6" t="s">
        <v>869</v>
      </c>
      <c r="D636" s="9">
        <v>1.0</v>
      </c>
      <c r="E636" s="9">
        <v>161.0</v>
      </c>
      <c r="F636" s="9">
        <v>213.0</v>
      </c>
      <c r="G636" s="9">
        <v>3.0</v>
      </c>
      <c r="H636" s="9" t="s">
        <v>1465</v>
      </c>
      <c r="I636" s="9">
        <v>27.0</v>
      </c>
      <c r="J636" s="9" t="str">
        <f t="array" ref="J636">LET(
    _xlpm.thresholds, XLOOKUP('2. Результаты'!$D636, Sections!$F$27:$F$47, Sections!$G$27:$I$47),
    XLOOKUP('2. Результаты'!$I636, _xlpm.thresholds, Sections!$G$26:$I$26, "Ниже базового", -1)
)</f>
        <v>Высокий</v>
      </c>
      <c r="K636" s="9">
        <v>16.0</v>
      </c>
      <c r="L636" s="9" t="str">
        <f t="array" ref="L636">LET(
    _xlpm.thresholds, XLOOKUP('2. Результаты'!$D636, Sections!$P$27:$P$47, Sections!$Q$27:$S$47),
    XLOOKUP('2. Результаты'!$K636, _xlpm.thresholds, Sections!$Q$26:$S$26, "Ниже базового", -1)
)</f>
        <v>Высокий</v>
      </c>
      <c r="M636" s="9">
        <v>12.0</v>
      </c>
      <c r="N636" s="9" t="str">
        <f t="array" ref="N636">LET(
    _xlpm.thresholds, XLOOKUP('2. Результаты'!$D636, Sections!$K$27:$K$47, Sections!$L$27:$N$47),
    XLOOKUP('2. Результаты'!$M636, _xlpm.thresholds, Sections!$L$26:$N$26, "Ниже базового", -1)
)</f>
        <v>Базовый</v>
      </c>
      <c r="O636" s="9">
        <v>19.0</v>
      </c>
      <c r="P636" s="9" t="str">
        <f t="array" ref="P636">LET(
    _xlpm.thresholds, XLOOKUP('2. Результаты'!$D636, Sections!$P$3:$P$23, Sections!$Q$3:$S$23),
    XLOOKUP('2. Результаты'!$O636, _xlpm.thresholds, Sections!$Q$2:$S$2, "Ниже базового", -1)
)</f>
        <v>Средний</v>
      </c>
      <c r="Q636" s="9">
        <v>19.0</v>
      </c>
      <c r="R636" s="9" t="str">
        <f t="array" ref="R636">LET(
    _xlpm.thresholds, XLOOKUP('2. Результаты'!$D636, Sections!$F$3:$F$23, Sections!$G$3:$I$23),
    XLOOKUP('2. Результаты'!$Q636, _xlpm.thresholds, Sections!$G$2:$I$2, "Ниже базового", -1)
)</f>
        <v>Средний</v>
      </c>
      <c r="S636" s="9">
        <v>35.0</v>
      </c>
      <c r="T636" s="9" t="str">
        <f t="array" ref="T636">LET(
    _xlpm.thresholds, XLOOKUP('2. Результаты'!$D636, Sections!$A$3:$A$23, Sections!$B$3:$D$23),
    XLOOKUP('2. Результаты'!$S636, _xlpm.thresholds, Sections!$B$2:$D$2, "Ниже базового", -1)
)</f>
        <v>Средний</v>
      </c>
      <c r="U636" s="9">
        <v>12.0</v>
      </c>
      <c r="V636" s="9" t="str">
        <f t="array" ref="V636">LET(
    _xlpm.thresholds, XLOOKUP('2. Результаты'!$D636, Sections!$A$27:$A$47, Sections!$B$27:$D$47),
    XLOOKUP('2. Результаты'!$U636, _xlpm.thresholds, Sections!$B$26:$D$26, "Ниже базового", -1)
)</f>
        <v>Высокий</v>
      </c>
      <c r="W636" s="9">
        <v>21.0</v>
      </c>
      <c r="X636" s="9" t="str">
        <f t="array" ref="X636">LET(
    _xlpm.thresholds, XLOOKUP('2. Результаты'!$D636, Sections!$K$3:$K$23, Sections!$L$3:$N$23),
    XLOOKUP('2. Результаты'!$W636, _xlpm.thresholds, Sections!$L$2:$N$2, "Ниже базового", -1)
)</f>
        <v>Средний</v>
      </c>
    </row>
    <row r="637" ht="15.75" customHeight="1">
      <c r="A637" s="7">
        <v>5.2400518E8</v>
      </c>
      <c r="B637" s="6" t="s">
        <v>862</v>
      </c>
      <c r="C637" s="6" t="s">
        <v>870</v>
      </c>
      <c r="D637" s="9">
        <v>1.0</v>
      </c>
      <c r="E637" s="9">
        <v>180.0</v>
      </c>
      <c r="F637" s="9">
        <v>213.0</v>
      </c>
      <c r="G637" s="9">
        <v>4.0</v>
      </c>
      <c r="H637" s="9" t="s">
        <v>1466</v>
      </c>
      <c r="I637" s="9">
        <v>26.0</v>
      </c>
      <c r="J637" s="9" t="str">
        <f t="array" ref="J637">LET(
    _xlpm.thresholds, XLOOKUP('2. Результаты'!$D637, Sections!$F$27:$F$47, Sections!$G$27:$I$47),
    XLOOKUP('2. Результаты'!$I637, _xlpm.thresholds, Sections!$G$26:$I$26, "Ниже базового", -1)
)</f>
        <v>Средний</v>
      </c>
      <c r="K637" s="9">
        <v>18.0</v>
      </c>
      <c r="L637" s="9" t="str">
        <f t="array" ref="L637">LET(
    _xlpm.thresholds, XLOOKUP('2. Результаты'!$D637, Sections!$P$27:$P$47, Sections!$Q$27:$S$47),
    XLOOKUP('2. Результаты'!$K637, _xlpm.thresholds, Sections!$Q$26:$S$26, "Ниже базового", -1)
)</f>
        <v>Высокий</v>
      </c>
      <c r="M637" s="9">
        <v>17.0</v>
      </c>
      <c r="N637" s="9" t="str">
        <f t="array" ref="N637">LET(
    _xlpm.thresholds, XLOOKUP('2. Результаты'!$D637, Sections!$K$27:$K$47, Sections!$L$27:$N$47),
    XLOOKUP('2. Результаты'!$M637, _xlpm.thresholds, Sections!$L$26:$N$26, "Ниже базового", -1)
)</f>
        <v>Высокий</v>
      </c>
      <c r="O637" s="9">
        <v>21.0</v>
      </c>
      <c r="P637" s="9" t="str">
        <f t="array" ref="P637">LET(
    _xlpm.thresholds, XLOOKUP('2. Результаты'!$D637, Sections!$P$3:$P$23, Sections!$Q$3:$S$23),
    XLOOKUP('2. Результаты'!$O637, _xlpm.thresholds, Sections!$Q$2:$S$2, "Ниже базового", -1)
)</f>
        <v>Высокий</v>
      </c>
      <c r="Q637" s="9">
        <v>19.0</v>
      </c>
      <c r="R637" s="9" t="str">
        <f t="array" ref="R637">LET(
    _xlpm.thresholds, XLOOKUP('2. Результаты'!$D637, Sections!$F$3:$F$23, Sections!$G$3:$I$23),
    XLOOKUP('2. Результаты'!$Q637, _xlpm.thresholds, Sections!$G$2:$I$2, "Ниже базового", -1)
)</f>
        <v>Средний</v>
      </c>
      <c r="S637" s="9">
        <v>42.0</v>
      </c>
      <c r="T637" s="9" t="str">
        <f t="array" ref="T637">LET(
    _xlpm.thresholds, XLOOKUP('2. Результаты'!$D637, Sections!$A$3:$A$23, Sections!$B$3:$D$23),
    XLOOKUP('2. Результаты'!$S637, _xlpm.thresholds, Sections!$B$2:$D$2, "Ниже базового", -1)
)</f>
        <v>Высокий</v>
      </c>
      <c r="U637" s="9">
        <v>12.0</v>
      </c>
      <c r="V637" s="9" t="str">
        <f t="array" ref="V637">LET(
    _xlpm.thresholds, XLOOKUP('2. Результаты'!$D637, Sections!$A$27:$A$47, Sections!$B$27:$D$47),
    XLOOKUP('2. Результаты'!$U637, _xlpm.thresholds, Sections!$B$26:$D$26, "Ниже базового", -1)
)</f>
        <v>Высокий</v>
      </c>
      <c r="W637" s="9">
        <v>25.0</v>
      </c>
      <c r="X637" s="9" t="str">
        <f t="array" ref="X637">LET(
    _xlpm.thresholds, XLOOKUP('2. Результаты'!$D637, Sections!$K$3:$K$23, Sections!$L$3:$N$23),
    XLOOKUP('2. Результаты'!$W637, _xlpm.thresholds, Sections!$L$2:$N$2, "Ниже базового", -1)
)</f>
        <v>Высокий</v>
      </c>
    </row>
    <row r="638" ht="15.75" customHeight="1">
      <c r="A638" s="7">
        <v>5.24008141E8</v>
      </c>
      <c r="B638" s="6" t="s">
        <v>862</v>
      </c>
      <c r="C638" s="6" t="s">
        <v>871</v>
      </c>
      <c r="D638" s="9">
        <v>1.0</v>
      </c>
      <c r="E638" s="9">
        <v>149.0</v>
      </c>
      <c r="F638" s="9">
        <v>213.0</v>
      </c>
      <c r="G638" s="9">
        <v>3.0</v>
      </c>
      <c r="H638" s="9" t="s">
        <v>1465</v>
      </c>
      <c r="I638" s="9">
        <v>20.0</v>
      </c>
      <c r="J638" s="9" t="str">
        <f t="array" ref="J638">LET(
    _xlpm.thresholds, XLOOKUP('2. Результаты'!$D638, Sections!$F$27:$F$47, Sections!$G$27:$I$47),
    XLOOKUP('2. Результаты'!$I638, _xlpm.thresholds, Sections!$G$26:$I$26, "Ниже базового", -1)
)</f>
        <v>Средний</v>
      </c>
      <c r="K638" s="9">
        <v>13.0</v>
      </c>
      <c r="L638" s="9" t="str">
        <f t="array" ref="L638">LET(
    _xlpm.thresholds, XLOOKUP('2. Результаты'!$D638, Sections!$P$27:$P$47, Sections!$Q$27:$S$47),
    XLOOKUP('2. Результаты'!$K638, _xlpm.thresholds, Sections!$Q$26:$S$26, "Ниже базового", -1)
)</f>
        <v>Средний</v>
      </c>
      <c r="M638" s="9">
        <v>14.0</v>
      </c>
      <c r="N638" s="9" t="str">
        <f t="array" ref="N638">LET(
    _xlpm.thresholds, XLOOKUP('2. Результаты'!$D638, Sections!$K$27:$K$47, Sections!$L$27:$N$47),
    XLOOKUP('2. Результаты'!$M638, _xlpm.thresholds, Sections!$L$26:$N$26, "Ниже базового", -1)
)</f>
        <v>Средний</v>
      </c>
      <c r="O638" s="9">
        <v>21.0</v>
      </c>
      <c r="P638" s="9" t="str">
        <f t="array" ref="P638">LET(
    _xlpm.thresholds, XLOOKUP('2. Результаты'!$D638, Sections!$P$3:$P$23, Sections!$Q$3:$S$23),
    XLOOKUP('2. Результаты'!$O638, _xlpm.thresholds, Sections!$Q$2:$S$2, "Ниже базового", -1)
)</f>
        <v>Высокий</v>
      </c>
      <c r="Q638" s="9">
        <v>17.0</v>
      </c>
      <c r="R638" s="9" t="str">
        <f t="array" ref="R638">LET(
    _xlpm.thresholds, XLOOKUP('2. Результаты'!$D638, Sections!$F$3:$F$23, Sections!$G$3:$I$23),
    XLOOKUP('2. Результаты'!$Q638, _xlpm.thresholds, Sections!$G$2:$I$2, "Ниже базового", -1)
)</f>
        <v>Средний</v>
      </c>
      <c r="S638" s="9">
        <v>28.0</v>
      </c>
      <c r="T638" s="9" t="str">
        <f t="array" ref="T638">LET(
    _xlpm.thresholds, XLOOKUP('2. Результаты'!$D638, Sections!$A$3:$A$23, Sections!$B$3:$D$23),
    XLOOKUP('2. Результаты'!$S638, _xlpm.thresholds, Sections!$B$2:$D$2, "Ниже базового", -1)
)</f>
        <v>Базовый</v>
      </c>
      <c r="U638" s="9">
        <v>13.0</v>
      </c>
      <c r="V638" s="9" t="str">
        <f t="array" ref="V638">LET(
    _xlpm.thresholds, XLOOKUP('2. Результаты'!$D638, Sections!$A$27:$A$47, Sections!$B$27:$D$47),
    XLOOKUP('2. Результаты'!$U638, _xlpm.thresholds, Sections!$B$26:$D$26, "Ниже базового", -1)
)</f>
        <v>Высокий</v>
      </c>
      <c r="W638" s="9">
        <v>23.0</v>
      </c>
      <c r="X638" s="9" t="str">
        <f t="array" ref="X638">LET(
    _xlpm.thresholds, XLOOKUP('2. Результаты'!$D638, Sections!$K$3:$K$23, Sections!$L$3:$N$23),
    XLOOKUP('2. Результаты'!$W638, _xlpm.thresholds, Sections!$L$2:$N$2, "Ниже базового", -1)
)</f>
        <v>Средний</v>
      </c>
    </row>
    <row r="639" ht="15.75" customHeight="1">
      <c r="A639" s="7">
        <v>5.24005101E8</v>
      </c>
      <c r="B639" s="6" t="s">
        <v>862</v>
      </c>
      <c r="C639" s="6" t="s">
        <v>873</v>
      </c>
      <c r="D639" s="9">
        <v>1.0</v>
      </c>
      <c r="E639" s="9">
        <v>136.0</v>
      </c>
      <c r="F639" s="9">
        <v>213.0</v>
      </c>
      <c r="G639" s="9">
        <v>3.0</v>
      </c>
      <c r="H639" s="9" t="s">
        <v>1465</v>
      </c>
      <c r="I639" s="9">
        <v>16.0</v>
      </c>
      <c r="J639" s="9" t="str">
        <f t="array" ref="J639">LET(
    _xlpm.thresholds, XLOOKUP('2. Результаты'!$D639, Sections!$F$27:$F$47, Sections!$G$27:$I$47),
    XLOOKUP('2. Результаты'!$I639, _xlpm.thresholds, Sections!$G$26:$I$26, "Ниже базового", -1)
)</f>
        <v>Базовый</v>
      </c>
      <c r="K639" s="9">
        <v>13.0</v>
      </c>
      <c r="L639" s="9" t="str">
        <f t="array" ref="L639">LET(
    _xlpm.thresholds, XLOOKUP('2. Результаты'!$D639, Sections!$P$27:$P$47, Sections!$Q$27:$S$47),
    XLOOKUP('2. Результаты'!$K639, _xlpm.thresholds, Sections!$Q$26:$S$26, "Ниже базового", -1)
)</f>
        <v>Средний</v>
      </c>
      <c r="M639" s="9">
        <v>13.0</v>
      </c>
      <c r="N639" s="9" t="str">
        <f t="array" ref="N639">LET(
    _xlpm.thresholds, XLOOKUP('2. Результаты'!$D639, Sections!$K$27:$K$47, Sections!$L$27:$N$47),
    XLOOKUP('2. Результаты'!$M639, _xlpm.thresholds, Sections!$L$26:$N$26, "Ниже базового", -1)
)</f>
        <v>Базовый</v>
      </c>
      <c r="O639" s="9">
        <v>18.0</v>
      </c>
      <c r="P639" s="9" t="str">
        <f t="array" ref="P639">LET(
    _xlpm.thresholds, XLOOKUP('2. Результаты'!$D639, Sections!$P$3:$P$23, Sections!$Q$3:$S$23),
    XLOOKUP('2. Результаты'!$O639, _xlpm.thresholds, Sections!$Q$2:$S$2, "Ниже базового", -1)
)</f>
        <v>Средний</v>
      </c>
      <c r="Q639" s="9">
        <v>17.0</v>
      </c>
      <c r="R639" s="9" t="str">
        <f t="array" ref="R639">LET(
    _xlpm.thresholds, XLOOKUP('2. Результаты'!$D639, Sections!$F$3:$F$23, Sections!$G$3:$I$23),
    XLOOKUP('2. Результаты'!$Q639, _xlpm.thresholds, Sections!$G$2:$I$2, "Ниже базового", -1)
)</f>
        <v>Средний</v>
      </c>
      <c r="S639" s="9">
        <v>27.0</v>
      </c>
      <c r="T639" s="9" t="str">
        <f t="array" ref="T639">LET(
    _xlpm.thresholds, XLOOKUP('2. Результаты'!$D639, Sections!$A$3:$A$23, Sections!$B$3:$D$23),
    XLOOKUP('2. Результаты'!$S639, _xlpm.thresholds, Sections!$B$2:$D$2, "Ниже базового", -1)
)</f>
        <v>Базовый</v>
      </c>
      <c r="U639" s="9">
        <v>12.0</v>
      </c>
      <c r="V639" s="9" t="str">
        <f t="array" ref="V639">LET(
    _xlpm.thresholds, XLOOKUP('2. Результаты'!$D639, Sections!$A$27:$A$47, Sections!$B$27:$D$47),
    XLOOKUP('2. Результаты'!$U639, _xlpm.thresholds, Sections!$B$26:$D$26, "Ниже базового", -1)
)</f>
        <v>Высокий</v>
      </c>
      <c r="W639" s="9">
        <v>20.0</v>
      </c>
      <c r="X639" s="9" t="str">
        <f t="array" ref="X639">LET(
    _xlpm.thresholds, XLOOKUP('2. Результаты'!$D639, Sections!$K$3:$K$23, Sections!$L$3:$N$23),
    XLOOKUP('2. Результаты'!$W639, _xlpm.thresholds, Sections!$L$2:$N$2, "Ниже базового", -1)
)</f>
        <v>Средний</v>
      </c>
    </row>
    <row r="640" ht="15.75" customHeight="1">
      <c r="A640" s="7">
        <v>5.24006313E8</v>
      </c>
      <c r="B640" s="6" t="s">
        <v>862</v>
      </c>
      <c r="C640" s="6" t="s">
        <v>872</v>
      </c>
      <c r="D640" s="9">
        <v>1.0</v>
      </c>
      <c r="E640" s="9">
        <v>155.0</v>
      </c>
      <c r="F640" s="9">
        <v>213.0</v>
      </c>
      <c r="G640" s="9">
        <v>3.0</v>
      </c>
      <c r="H640" s="9" t="s">
        <v>1465</v>
      </c>
      <c r="I640" s="9">
        <v>21.0</v>
      </c>
      <c r="J640" s="9" t="str">
        <f t="array" ref="J640">LET(
    _xlpm.thresholds, XLOOKUP('2. Результаты'!$D640, Sections!$F$27:$F$47, Sections!$G$27:$I$47),
    XLOOKUP('2. Результаты'!$I640, _xlpm.thresholds, Sections!$G$26:$I$26, "Ниже базового", -1)
)</f>
        <v>Средний</v>
      </c>
      <c r="K640" s="9">
        <v>15.0</v>
      </c>
      <c r="L640" s="9" t="str">
        <f t="array" ref="L640">LET(
    _xlpm.thresholds, XLOOKUP('2. Результаты'!$D640, Sections!$P$27:$P$47, Sections!$Q$27:$S$47),
    XLOOKUP('2. Результаты'!$K640, _xlpm.thresholds, Sections!$Q$26:$S$26, "Ниже базового", -1)
)</f>
        <v>Средний</v>
      </c>
      <c r="M640" s="9">
        <v>16.0</v>
      </c>
      <c r="N640" s="9" t="str">
        <f t="array" ref="N640">LET(
    _xlpm.thresholds, XLOOKUP('2. Результаты'!$D640, Sections!$K$27:$K$47, Sections!$L$27:$N$47),
    XLOOKUP('2. Результаты'!$M640, _xlpm.thresholds, Sections!$L$26:$N$26, "Ниже базового", -1)
)</f>
        <v>Средний</v>
      </c>
      <c r="O640" s="9">
        <v>18.0</v>
      </c>
      <c r="P640" s="9" t="str">
        <f t="array" ref="P640">LET(
    _xlpm.thresholds, XLOOKUP('2. Результаты'!$D640, Sections!$P$3:$P$23, Sections!$Q$3:$S$23),
    XLOOKUP('2. Результаты'!$O640, _xlpm.thresholds, Sections!$Q$2:$S$2, "Ниже базового", -1)
)</f>
        <v>Средний</v>
      </c>
      <c r="Q640" s="9">
        <v>19.0</v>
      </c>
      <c r="R640" s="9" t="str">
        <f t="array" ref="R640">LET(
    _xlpm.thresholds, XLOOKUP('2. Результаты'!$D640, Sections!$F$3:$F$23, Sections!$G$3:$I$23),
    XLOOKUP('2. Результаты'!$Q640, _xlpm.thresholds, Sections!$G$2:$I$2, "Ниже базового", -1)
)</f>
        <v>Средний</v>
      </c>
      <c r="S640" s="9">
        <v>36.0</v>
      </c>
      <c r="T640" s="9" t="str">
        <f t="array" ref="T640">LET(
    _xlpm.thresholds, XLOOKUP('2. Результаты'!$D640, Sections!$A$3:$A$23, Sections!$B$3:$D$23),
    XLOOKUP('2. Результаты'!$S640, _xlpm.thresholds, Sections!$B$2:$D$2, "Ниже базового", -1)
)</f>
        <v>Средний</v>
      </c>
      <c r="U640" s="9">
        <v>11.0</v>
      </c>
      <c r="V640" s="9" t="str">
        <f t="array" ref="V640">LET(
    _xlpm.thresholds, XLOOKUP('2. Результаты'!$D640, Sections!$A$27:$A$47, Sections!$B$27:$D$47),
    XLOOKUP('2. Результаты'!$U640, _xlpm.thresholds, Sections!$B$26:$D$26, "Ниже базового", -1)
)</f>
        <v>Средний</v>
      </c>
      <c r="W640" s="9">
        <v>19.0</v>
      </c>
      <c r="X640" s="9" t="str">
        <f t="array" ref="X640">LET(
    _xlpm.thresholds, XLOOKUP('2. Результаты'!$D640, Sections!$K$3:$K$23, Sections!$L$3:$N$23),
    XLOOKUP('2. Результаты'!$W640, _xlpm.thresholds, Sections!$L$2:$N$2, "Ниже базового", -1)
)</f>
        <v>Средний</v>
      </c>
    </row>
    <row r="641" ht="15.75" customHeight="1">
      <c r="A641" s="7">
        <v>5.2400506E8</v>
      </c>
      <c r="B641" s="6" t="s">
        <v>862</v>
      </c>
      <c r="C641" s="6" t="s">
        <v>874</v>
      </c>
      <c r="D641" s="9">
        <v>1.0</v>
      </c>
      <c r="E641" s="9">
        <v>157.0</v>
      </c>
      <c r="F641" s="9">
        <v>213.0</v>
      </c>
      <c r="G641" s="9">
        <v>3.0</v>
      </c>
      <c r="H641" s="9" t="s">
        <v>1465</v>
      </c>
      <c r="I641" s="9">
        <v>24.0</v>
      </c>
      <c r="J641" s="9" t="str">
        <f t="array" ref="J641">LET(
    _xlpm.thresholds, XLOOKUP('2. Результаты'!$D641, Sections!$F$27:$F$47, Sections!$G$27:$I$47),
    XLOOKUP('2. Результаты'!$I641, _xlpm.thresholds, Sections!$G$26:$I$26, "Ниже базового", -1)
)</f>
        <v>Средний</v>
      </c>
      <c r="K641" s="9">
        <v>18.0</v>
      </c>
      <c r="L641" s="9" t="str">
        <f t="array" ref="L641">LET(
    _xlpm.thresholds, XLOOKUP('2. Результаты'!$D641, Sections!$P$27:$P$47, Sections!$Q$27:$S$47),
    XLOOKUP('2. Результаты'!$K641, _xlpm.thresholds, Sections!$Q$26:$S$26, "Ниже базового", -1)
)</f>
        <v>Высокий</v>
      </c>
      <c r="M641" s="9">
        <v>13.0</v>
      </c>
      <c r="N641" s="9" t="str">
        <f t="array" ref="N641">LET(
    _xlpm.thresholds, XLOOKUP('2. Результаты'!$D641, Sections!$K$27:$K$47, Sections!$L$27:$N$47),
    XLOOKUP('2. Результаты'!$M641, _xlpm.thresholds, Sections!$L$26:$N$26, "Ниже базового", -1)
)</f>
        <v>Базовый</v>
      </c>
      <c r="O641" s="9">
        <v>19.0</v>
      </c>
      <c r="P641" s="9" t="str">
        <f t="array" ref="P641">LET(
    _xlpm.thresholds, XLOOKUP('2. Результаты'!$D641, Sections!$P$3:$P$23, Sections!$Q$3:$S$23),
    XLOOKUP('2. Результаты'!$O641, _xlpm.thresholds, Sections!$Q$2:$S$2, "Ниже базового", -1)
)</f>
        <v>Средний</v>
      </c>
      <c r="Q641" s="9">
        <v>15.0</v>
      </c>
      <c r="R641" s="9" t="str">
        <f t="array" ref="R641">LET(
    _xlpm.thresholds, XLOOKUP('2. Результаты'!$D641, Sections!$F$3:$F$23, Sections!$G$3:$I$23),
    XLOOKUP('2. Результаты'!$Q641, _xlpm.thresholds, Sections!$G$2:$I$2, "Ниже базового", -1)
)</f>
        <v>Средний</v>
      </c>
      <c r="S641" s="9">
        <v>32.0</v>
      </c>
      <c r="T641" s="9" t="str">
        <f t="array" ref="T641">LET(
    _xlpm.thresholds, XLOOKUP('2. Результаты'!$D641, Sections!$A$3:$A$23, Sections!$B$3:$D$23),
    XLOOKUP('2. Результаты'!$S641, _xlpm.thresholds, Sections!$B$2:$D$2, "Ниже базового", -1)
)</f>
        <v>Средний</v>
      </c>
      <c r="U641" s="9">
        <v>13.0</v>
      </c>
      <c r="V641" s="9" t="str">
        <f t="array" ref="V641">LET(
    _xlpm.thresholds, XLOOKUP('2. Результаты'!$D641, Sections!$A$27:$A$47, Sections!$B$27:$D$47),
    XLOOKUP('2. Результаты'!$U641, _xlpm.thresholds, Sections!$B$26:$D$26, "Ниже базового", -1)
)</f>
        <v>Высокий</v>
      </c>
      <c r="W641" s="9">
        <v>23.0</v>
      </c>
      <c r="X641" s="9" t="str">
        <f t="array" ref="X641">LET(
    _xlpm.thresholds, XLOOKUP('2. Результаты'!$D641, Sections!$K$3:$K$23, Sections!$L$3:$N$23),
    XLOOKUP('2. Результаты'!$W641, _xlpm.thresholds, Sections!$L$2:$N$2, "Ниже базового", -1)
)</f>
        <v>Средний</v>
      </c>
    </row>
    <row r="642" ht="15.75" customHeight="1">
      <c r="A642" s="7">
        <v>5.24005126E8</v>
      </c>
      <c r="B642" s="6" t="s">
        <v>862</v>
      </c>
      <c r="C642" s="6" t="s">
        <v>875</v>
      </c>
      <c r="D642" s="9">
        <v>1.0</v>
      </c>
      <c r="E642" s="9">
        <v>160.0</v>
      </c>
      <c r="F642" s="9">
        <v>213.0</v>
      </c>
      <c r="G642" s="9">
        <v>3.0</v>
      </c>
      <c r="H642" s="9" t="s">
        <v>1465</v>
      </c>
      <c r="I642" s="9">
        <v>17.0</v>
      </c>
      <c r="J642" s="9" t="str">
        <f t="array" ref="J642">LET(
    _xlpm.thresholds, XLOOKUP('2. Результаты'!$D642, Sections!$F$27:$F$47, Sections!$G$27:$I$47),
    XLOOKUP('2. Результаты'!$I642, _xlpm.thresholds, Sections!$G$26:$I$26, "Ниже базового", -1)
)</f>
        <v>Средний</v>
      </c>
      <c r="K642" s="9">
        <v>21.0</v>
      </c>
      <c r="L642" s="9" t="str">
        <f t="array" ref="L642">LET(
    _xlpm.thresholds, XLOOKUP('2. Результаты'!$D642, Sections!$P$27:$P$47, Sections!$Q$27:$S$47),
    XLOOKUP('2. Результаты'!$K642, _xlpm.thresholds, Sections!$Q$26:$S$26, "Ниже базового", -1)
)</f>
        <v>Высокий</v>
      </c>
      <c r="M642" s="9">
        <v>16.0</v>
      </c>
      <c r="N642" s="9" t="str">
        <f t="array" ref="N642">LET(
    _xlpm.thresholds, XLOOKUP('2. Результаты'!$D642, Sections!$K$27:$K$47, Sections!$L$27:$N$47),
    XLOOKUP('2. Результаты'!$M642, _xlpm.thresholds, Sections!$L$26:$N$26, "Ниже базового", -1)
)</f>
        <v>Средний</v>
      </c>
      <c r="O642" s="9">
        <v>19.0</v>
      </c>
      <c r="P642" s="9" t="str">
        <f t="array" ref="P642">LET(
    _xlpm.thresholds, XLOOKUP('2. Результаты'!$D642, Sections!$P$3:$P$23, Sections!$Q$3:$S$23),
    XLOOKUP('2. Результаты'!$O642, _xlpm.thresholds, Sections!$Q$2:$S$2, "Ниже базового", -1)
)</f>
        <v>Средний</v>
      </c>
      <c r="Q642" s="9">
        <v>16.0</v>
      </c>
      <c r="R642" s="9" t="str">
        <f t="array" ref="R642">LET(
    _xlpm.thresholds, XLOOKUP('2. Результаты'!$D642, Sections!$F$3:$F$23, Sections!$G$3:$I$23),
    XLOOKUP('2. Результаты'!$Q642, _xlpm.thresholds, Sections!$G$2:$I$2, "Ниже базового", -1)
)</f>
        <v>Средний</v>
      </c>
      <c r="S642" s="9">
        <v>39.0</v>
      </c>
      <c r="T642" s="9" t="str">
        <f t="array" ref="T642">LET(
    _xlpm.thresholds, XLOOKUP('2. Результаты'!$D642, Sections!$A$3:$A$23, Sections!$B$3:$D$23),
    XLOOKUP('2. Результаты'!$S642, _xlpm.thresholds, Sections!$B$2:$D$2, "Ниже базового", -1)
)</f>
        <v>Средний</v>
      </c>
      <c r="U642" s="9">
        <v>12.0</v>
      </c>
      <c r="V642" s="9" t="str">
        <f t="array" ref="V642">LET(
    _xlpm.thresholds, XLOOKUP('2. Результаты'!$D642, Sections!$A$27:$A$47, Sections!$B$27:$D$47),
    XLOOKUP('2. Результаты'!$U642, _xlpm.thresholds, Sections!$B$26:$D$26, "Ниже базового", -1)
)</f>
        <v>Высокий</v>
      </c>
      <c r="W642" s="9">
        <v>20.0</v>
      </c>
      <c r="X642" s="9" t="str">
        <f t="array" ref="X642">LET(
    _xlpm.thresholds, XLOOKUP('2. Результаты'!$D642, Sections!$K$3:$K$23, Sections!$L$3:$N$23),
    XLOOKUP('2. Результаты'!$W642, _xlpm.thresholds, Sections!$L$2:$N$2, "Ниже базового", -1)
)</f>
        <v>Средний</v>
      </c>
    </row>
    <row r="643" ht="15.75" customHeight="1">
      <c r="A643" s="7">
        <v>5.24007331E8</v>
      </c>
      <c r="B643" s="6" t="s">
        <v>862</v>
      </c>
      <c r="C643" s="6" t="s">
        <v>876</v>
      </c>
      <c r="D643" s="9">
        <v>1.0</v>
      </c>
      <c r="E643" s="9">
        <v>175.0</v>
      </c>
      <c r="F643" s="9">
        <v>213.0</v>
      </c>
      <c r="G643" s="9">
        <v>4.0</v>
      </c>
      <c r="H643" s="9" t="s">
        <v>1466</v>
      </c>
      <c r="I643" s="9">
        <v>27.0</v>
      </c>
      <c r="J643" s="9" t="str">
        <f t="array" ref="J643">LET(
    _xlpm.thresholds, XLOOKUP('2. Результаты'!$D643, Sections!$F$27:$F$47, Sections!$G$27:$I$47),
    XLOOKUP('2. Результаты'!$I643, _xlpm.thresholds, Sections!$G$26:$I$26, "Ниже базового", -1)
)</f>
        <v>Высокий</v>
      </c>
      <c r="K643" s="9">
        <v>19.0</v>
      </c>
      <c r="L643" s="9" t="str">
        <f t="array" ref="L643">LET(
    _xlpm.thresholds, XLOOKUP('2. Результаты'!$D643, Sections!$P$27:$P$47, Sections!$Q$27:$S$47),
    XLOOKUP('2. Результаты'!$K643, _xlpm.thresholds, Sections!$Q$26:$S$26, "Ниже базового", -1)
)</f>
        <v>Высокий</v>
      </c>
      <c r="M643" s="9">
        <v>16.0</v>
      </c>
      <c r="N643" s="9" t="str">
        <f t="array" ref="N643">LET(
    _xlpm.thresholds, XLOOKUP('2. Результаты'!$D643, Sections!$K$27:$K$47, Sections!$L$27:$N$47),
    XLOOKUP('2. Результаты'!$M643, _xlpm.thresholds, Sections!$L$26:$N$26, "Ниже базового", -1)
)</f>
        <v>Средний</v>
      </c>
      <c r="O643" s="9">
        <v>19.0</v>
      </c>
      <c r="P643" s="9" t="str">
        <f t="array" ref="P643">LET(
    _xlpm.thresholds, XLOOKUP('2. Результаты'!$D643, Sections!$P$3:$P$23, Sections!$Q$3:$S$23),
    XLOOKUP('2. Результаты'!$O643, _xlpm.thresholds, Sections!$Q$2:$S$2, "Ниже базового", -1)
)</f>
        <v>Средний</v>
      </c>
      <c r="Q643" s="9">
        <v>20.0</v>
      </c>
      <c r="R643" s="9" t="str">
        <f t="array" ref="R643">LET(
    _xlpm.thresholds, XLOOKUP('2. Результаты'!$D643, Sections!$F$3:$F$23, Sections!$G$3:$I$23),
    XLOOKUP('2. Результаты'!$Q643, _xlpm.thresholds, Sections!$G$2:$I$2, "Ниже базового", -1)
)</f>
        <v>Средний</v>
      </c>
      <c r="S643" s="9">
        <v>38.0</v>
      </c>
      <c r="T643" s="9" t="str">
        <f t="array" ref="T643">LET(
    _xlpm.thresholds, XLOOKUP('2. Результаты'!$D643, Sections!$A$3:$A$23, Sections!$B$3:$D$23),
    XLOOKUP('2. Результаты'!$S643, _xlpm.thresholds, Sections!$B$2:$D$2, "Ниже базового", -1)
)</f>
        <v>Средний</v>
      </c>
      <c r="U643" s="9">
        <v>14.0</v>
      </c>
      <c r="V643" s="9" t="str">
        <f t="array" ref="V643">LET(
    _xlpm.thresholds, XLOOKUP('2. Результаты'!$D643, Sections!$A$27:$A$47, Sections!$B$27:$D$47),
    XLOOKUP('2. Результаты'!$U643, _xlpm.thresholds, Sections!$B$26:$D$26, "Ниже базового", -1)
)</f>
        <v>Высокий</v>
      </c>
      <c r="W643" s="9">
        <v>22.0</v>
      </c>
      <c r="X643" s="9" t="str">
        <f t="array" ref="X643">LET(
    _xlpm.thresholds, XLOOKUP('2. Результаты'!$D643, Sections!$K$3:$K$23, Sections!$L$3:$N$23),
    XLOOKUP('2. Результаты'!$W643, _xlpm.thresholds, Sections!$L$2:$N$2, "Ниже базового", -1)
)</f>
        <v>Средний</v>
      </c>
    </row>
    <row r="644" ht="15.75" customHeight="1">
      <c r="A644" s="7">
        <v>5.2400486E8</v>
      </c>
      <c r="B644" s="6" t="s">
        <v>862</v>
      </c>
      <c r="C644" s="6" t="s">
        <v>877</v>
      </c>
      <c r="D644" s="9">
        <v>5.0</v>
      </c>
      <c r="E644" s="9">
        <v>130.0</v>
      </c>
      <c r="F644" s="9">
        <v>208.0</v>
      </c>
      <c r="G644" s="9">
        <v>2.0</v>
      </c>
      <c r="H644" s="9" t="s">
        <v>1467</v>
      </c>
      <c r="I644" s="9">
        <v>18.0</v>
      </c>
      <c r="J644" s="9" t="str">
        <f t="array" ref="J644">LET(
    _xlpm.thresholds, XLOOKUP('2. Результаты'!$D644, Sections!$F$27:$F$47, Sections!$G$27:$I$47),
    XLOOKUP('2. Результаты'!$I644, _xlpm.thresholds, Sections!$G$26:$I$26, "Ниже базового", -1)
)</f>
        <v>Средний</v>
      </c>
      <c r="K644" s="9">
        <v>16.0</v>
      </c>
      <c r="L644" s="9" t="str">
        <f t="array" ref="L644">LET(
    _xlpm.thresholds, XLOOKUP('2. Результаты'!$D644, Sections!$P$27:$P$47, Sections!$Q$27:$S$47),
    XLOOKUP('2. Результаты'!$K644, _xlpm.thresholds, Sections!$Q$26:$S$26, "Ниже базового", -1)
)</f>
        <v>Высокий</v>
      </c>
      <c r="M644" s="9">
        <v>14.0</v>
      </c>
      <c r="N644" s="9" t="str">
        <f t="array" ref="N644">LET(
    _xlpm.thresholds, XLOOKUP('2. Результаты'!$D644, Sections!$K$27:$K$47, Sections!$L$27:$N$47),
    XLOOKUP('2. Результаты'!$M644, _xlpm.thresholds, Sections!$L$26:$N$26, "Ниже базового", -1)
)</f>
        <v>Средний</v>
      </c>
      <c r="O644" s="9">
        <v>17.0</v>
      </c>
      <c r="P644" s="9" t="str">
        <f t="array" ref="P644">LET(
    _xlpm.thresholds, XLOOKUP('2. Результаты'!$D644, Sections!$P$3:$P$23, Sections!$Q$3:$S$23),
    XLOOKUP('2. Результаты'!$O644, _xlpm.thresholds, Sections!$Q$2:$S$2, "Ниже базового", -1)
)</f>
        <v>Средний</v>
      </c>
      <c r="Q644" s="9">
        <v>10.0</v>
      </c>
      <c r="R644" s="9" t="str">
        <f t="array" ref="R644">LET(
    _xlpm.thresholds, XLOOKUP('2. Результаты'!$D644, Sections!$F$3:$F$23, Sections!$G$3:$I$23),
    XLOOKUP('2. Результаты'!$Q644, _xlpm.thresholds, Sections!$G$2:$I$2, "Ниже базового", -1)
)</f>
        <v>Базовый</v>
      </c>
      <c r="S644" s="9">
        <v>22.0</v>
      </c>
      <c r="T644" s="9" t="str">
        <f t="array" ref="T644">LET(
    _xlpm.thresholds, XLOOKUP('2. Результаты'!$D644, Sections!$A$3:$A$23, Sections!$B$3:$D$23),
    XLOOKUP('2. Результаты'!$S644, _xlpm.thresholds, Sections!$B$2:$D$2, "Ниже базового", -1)
)</f>
        <v>Базовый</v>
      </c>
      <c r="U644" s="9">
        <v>11.0</v>
      </c>
      <c r="V644" s="9" t="str">
        <f t="array" ref="V644">LET(
    _xlpm.thresholds, XLOOKUP('2. Результаты'!$D644, Sections!$A$27:$A$47, Sections!$B$27:$D$47),
    XLOOKUP('2. Результаты'!$U644, _xlpm.thresholds, Sections!$B$26:$D$26, "Ниже базового", -1)
)</f>
        <v>Средний</v>
      </c>
      <c r="W644" s="9">
        <v>22.0</v>
      </c>
      <c r="X644" s="9" t="str">
        <f t="array" ref="X644">LET(
    _xlpm.thresholds, XLOOKUP('2. Результаты'!$D644, Sections!$K$3:$K$23, Sections!$L$3:$N$23),
    XLOOKUP('2. Результаты'!$W644, _xlpm.thresholds, Sections!$L$2:$N$2, "Ниже базового", -1)
)</f>
        <v>Средний</v>
      </c>
    </row>
    <row r="645" ht="15.75" customHeight="1">
      <c r="A645" s="7">
        <v>5.24007268E8</v>
      </c>
      <c r="B645" s="6" t="s">
        <v>862</v>
      </c>
      <c r="C645" s="6" t="s">
        <v>878</v>
      </c>
      <c r="D645" s="9">
        <v>1.0</v>
      </c>
      <c r="E645" s="9">
        <v>143.0</v>
      </c>
      <c r="F645" s="9">
        <v>213.0</v>
      </c>
      <c r="G645" s="9">
        <v>3.0</v>
      </c>
      <c r="H645" s="9" t="s">
        <v>1465</v>
      </c>
      <c r="I645" s="9">
        <v>21.0</v>
      </c>
      <c r="J645" s="9" t="str">
        <f t="array" ref="J645">LET(
    _xlpm.thresholds, XLOOKUP('2. Результаты'!$D645, Sections!$F$27:$F$47, Sections!$G$27:$I$47),
    XLOOKUP('2. Результаты'!$I645, _xlpm.thresholds, Sections!$G$26:$I$26, "Ниже базового", -1)
)</f>
        <v>Средний</v>
      </c>
      <c r="K645" s="9">
        <v>13.0</v>
      </c>
      <c r="L645" s="9" t="str">
        <f t="array" ref="L645">LET(
    _xlpm.thresholds, XLOOKUP('2. Результаты'!$D645, Sections!$P$27:$P$47, Sections!$Q$27:$S$47),
    XLOOKUP('2. Результаты'!$K645, _xlpm.thresholds, Sections!$Q$26:$S$26, "Ниже базового", -1)
)</f>
        <v>Средний</v>
      </c>
      <c r="M645" s="9">
        <v>16.0</v>
      </c>
      <c r="N645" s="9" t="str">
        <f t="array" ref="N645">LET(
    _xlpm.thresholds, XLOOKUP('2. Результаты'!$D645, Sections!$K$27:$K$47, Sections!$L$27:$N$47),
    XLOOKUP('2. Результаты'!$M645, _xlpm.thresholds, Sections!$L$26:$N$26, "Ниже базового", -1)
)</f>
        <v>Средний</v>
      </c>
      <c r="O645" s="9">
        <v>20.0</v>
      </c>
      <c r="P645" s="9" t="str">
        <f t="array" ref="P645">LET(
    _xlpm.thresholds, XLOOKUP('2. Результаты'!$D645, Sections!$P$3:$P$23, Sections!$Q$3:$S$23),
    XLOOKUP('2. Результаты'!$O645, _xlpm.thresholds, Sections!$Q$2:$S$2, "Ниже базового", -1)
)</f>
        <v>Высокий</v>
      </c>
      <c r="Q645" s="9">
        <v>14.0</v>
      </c>
      <c r="R645" s="9" t="str">
        <f t="array" ref="R645">LET(
    _xlpm.thresholds, XLOOKUP('2. Результаты'!$D645, Sections!$F$3:$F$23, Sections!$G$3:$I$23),
    XLOOKUP('2. Результаты'!$Q645, _xlpm.thresholds, Sections!$G$2:$I$2, "Ниже базового", -1)
)</f>
        <v>Средний</v>
      </c>
      <c r="S645" s="9">
        <v>29.0</v>
      </c>
      <c r="T645" s="9" t="str">
        <f t="array" ref="T645">LET(
    _xlpm.thresholds, XLOOKUP('2. Результаты'!$D645, Sections!$A$3:$A$23, Sections!$B$3:$D$23),
    XLOOKUP('2. Результаты'!$S645, _xlpm.thresholds, Sections!$B$2:$D$2, "Ниже базового", -1)
)</f>
        <v>Средний</v>
      </c>
      <c r="U645" s="9">
        <v>12.0</v>
      </c>
      <c r="V645" s="9" t="str">
        <f t="array" ref="V645">LET(
    _xlpm.thresholds, XLOOKUP('2. Результаты'!$D645, Sections!$A$27:$A$47, Sections!$B$27:$D$47),
    XLOOKUP('2. Результаты'!$U645, _xlpm.thresholds, Sections!$B$26:$D$26, "Ниже базового", -1)
)</f>
        <v>Высокий</v>
      </c>
      <c r="W645" s="9">
        <v>18.0</v>
      </c>
      <c r="X645" s="9" t="str">
        <f t="array" ref="X645">LET(
    _xlpm.thresholds, XLOOKUP('2. Результаты'!$D645, Sections!$K$3:$K$23, Sections!$L$3:$N$23),
    XLOOKUP('2. Результаты'!$W645, _xlpm.thresholds, Sections!$L$2:$N$2, "Ниже базового", -1)
)</f>
        <v>Средний</v>
      </c>
    </row>
    <row r="646" ht="15.75" customHeight="1">
      <c r="A646" s="7">
        <v>5.24005422E8</v>
      </c>
      <c r="B646" s="6" t="s">
        <v>862</v>
      </c>
      <c r="C646" s="6" t="s">
        <v>879</v>
      </c>
      <c r="D646" s="9">
        <v>1.0</v>
      </c>
      <c r="E646" s="9">
        <v>138.0</v>
      </c>
      <c r="F646" s="9">
        <v>213.0</v>
      </c>
      <c r="G646" s="9">
        <v>2.0</v>
      </c>
      <c r="H646" s="9" t="s">
        <v>1467</v>
      </c>
      <c r="I646" s="9">
        <v>21.0</v>
      </c>
      <c r="J646" s="9" t="str">
        <f t="array" ref="J646">LET(
    _xlpm.thresholds, XLOOKUP('2. Результаты'!$D646, Sections!$F$27:$F$47, Sections!$G$27:$I$47),
    XLOOKUP('2. Результаты'!$I646, _xlpm.thresholds, Sections!$G$26:$I$26, "Ниже базового", -1)
)</f>
        <v>Средний</v>
      </c>
      <c r="K646" s="9">
        <v>18.0</v>
      </c>
      <c r="L646" s="9" t="str">
        <f t="array" ref="L646">LET(
    _xlpm.thresholds, XLOOKUP('2. Результаты'!$D646, Sections!$P$27:$P$47, Sections!$Q$27:$S$47),
    XLOOKUP('2. Результаты'!$K646, _xlpm.thresholds, Sections!$Q$26:$S$26, "Ниже базового", -1)
)</f>
        <v>Высокий</v>
      </c>
      <c r="M646" s="9">
        <v>13.0</v>
      </c>
      <c r="N646" s="9" t="str">
        <f t="array" ref="N646">LET(
    _xlpm.thresholds, XLOOKUP('2. Результаты'!$D646, Sections!$K$27:$K$47, Sections!$L$27:$N$47),
    XLOOKUP('2. Результаты'!$M646, _xlpm.thresholds, Sections!$L$26:$N$26, "Ниже базового", -1)
)</f>
        <v>Базовый</v>
      </c>
      <c r="O646" s="9">
        <v>17.0</v>
      </c>
      <c r="P646" s="9" t="str">
        <f t="array" ref="P646">LET(
    _xlpm.thresholds, XLOOKUP('2. Результаты'!$D646, Sections!$P$3:$P$23, Sections!$Q$3:$S$23),
    XLOOKUP('2. Результаты'!$O646, _xlpm.thresholds, Sections!$Q$2:$S$2, "Ниже базового", -1)
)</f>
        <v>Средний</v>
      </c>
      <c r="Q646" s="9">
        <v>11.0</v>
      </c>
      <c r="R646" s="9" t="str">
        <f t="array" ref="R646">LET(
    _xlpm.thresholds, XLOOKUP('2. Результаты'!$D646, Sections!$F$3:$F$23, Sections!$G$3:$I$23),
    XLOOKUP('2. Результаты'!$Q646, _xlpm.thresholds, Sections!$G$2:$I$2, "Ниже базового", -1)
)</f>
        <v>Базовый</v>
      </c>
      <c r="S646" s="9">
        <v>24.0</v>
      </c>
      <c r="T646" s="9" t="str">
        <f t="array" ref="T646">LET(
    _xlpm.thresholds, XLOOKUP('2. Результаты'!$D646, Sections!$A$3:$A$23, Sections!$B$3:$D$23),
    XLOOKUP('2. Результаты'!$S646, _xlpm.thresholds, Sections!$B$2:$D$2, "Ниже базового", -1)
)</f>
        <v>Базовый</v>
      </c>
      <c r="U646" s="9">
        <v>12.0</v>
      </c>
      <c r="V646" s="9" t="str">
        <f t="array" ref="V646">LET(
    _xlpm.thresholds, XLOOKUP('2. Результаты'!$D646, Sections!$A$27:$A$47, Sections!$B$27:$D$47),
    XLOOKUP('2. Результаты'!$U646, _xlpm.thresholds, Sections!$B$26:$D$26, "Ниже базового", -1)
)</f>
        <v>Высокий</v>
      </c>
      <c r="W646" s="9">
        <v>22.0</v>
      </c>
      <c r="X646" s="9" t="str">
        <f t="array" ref="X646">LET(
    _xlpm.thresholds, XLOOKUP('2. Результаты'!$D646, Sections!$K$3:$K$23, Sections!$L$3:$N$23),
    XLOOKUP('2. Результаты'!$W646, _xlpm.thresholds, Sections!$L$2:$N$2, "Ниже базового", -1)
)</f>
        <v>Средний</v>
      </c>
    </row>
    <row r="647" ht="15.75" customHeight="1">
      <c r="A647" s="7">
        <v>5.24005133E8</v>
      </c>
      <c r="B647" s="6" t="s">
        <v>862</v>
      </c>
      <c r="C647" s="6" t="s">
        <v>880</v>
      </c>
      <c r="D647" s="9">
        <v>2.0</v>
      </c>
      <c r="E647" s="9">
        <v>133.0</v>
      </c>
      <c r="F647" s="9">
        <v>197.0</v>
      </c>
      <c r="G647" s="9">
        <v>3.0</v>
      </c>
      <c r="H647" s="9" t="s">
        <v>1465</v>
      </c>
      <c r="I647" s="9">
        <v>18.0</v>
      </c>
      <c r="J647" s="9" t="str">
        <f t="array" ref="J647">LET(
    _xlpm.thresholds, XLOOKUP('2. Результаты'!$D647, Sections!$F$27:$F$47, Sections!$G$27:$I$47),
    XLOOKUP('2. Результаты'!$I647, _xlpm.thresholds, Sections!$G$26:$I$26, "Ниже базового", -1)
)</f>
        <v>Средний</v>
      </c>
      <c r="K647" s="9">
        <v>18.0</v>
      </c>
      <c r="L647" s="9" t="str">
        <f t="array" ref="L647">LET(
    _xlpm.thresholds, XLOOKUP('2. Результаты'!$D647, Sections!$P$27:$P$47, Sections!$Q$27:$S$47),
    XLOOKUP('2. Результаты'!$K647, _xlpm.thresholds, Sections!$Q$26:$S$26, "Ниже базового", -1)
)</f>
        <v>Высокий</v>
      </c>
      <c r="M647" s="9">
        <v>13.0</v>
      </c>
      <c r="N647" s="9" t="str">
        <f t="array" ref="N647">LET(
    _xlpm.thresholds, XLOOKUP('2. Результаты'!$D647, Sections!$K$27:$K$47, Sections!$L$27:$N$47),
    XLOOKUP('2. Результаты'!$M647, _xlpm.thresholds, Sections!$L$26:$N$26, "Ниже базового", -1)
)</f>
        <v>Средний</v>
      </c>
      <c r="O647" s="9">
        <v>16.0</v>
      </c>
      <c r="P647" s="9" t="str">
        <f t="array" ref="P647">LET(
    _xlpm.thresholds, XLOOKUP('2. Результаты'!$D647, Sections!$P$3:$P$23, Sections!$Q$3:$S$23),
    XLOOKUP('2. Результаты'!$O647, _xlpm.thresholds, Sections!$Q$2:$S$2, "Ниже базового", -1)
)</f>
        <v>Средний</v>
      </c>
      <c r="Q647" s="9">
        <v>14.0</v>
      </c>
      <c r="R647" s="9" t="str">
        <f t="array" ref="R647">LET(
    _xlpm.thresholds, XLOOKUP('2. Результаты'!$D647, Sections!$F$3:$F$23, Sections!$G$3:$I$23),
    XLOOKUP('2. Результаты'!$Q647, _xlpm.thresholds, Sections!$G$2:$I$2, "Ниже базового", -1)
)</f>
        <v>Средний</v>
      </c>
      <c r="S647" s="9">
        <v>25.0</v>
      </c>
      <c r="T647" s="9" t="str">
        <f t="array" ref="T647">LET(
    _xlpm.thresholds, XLOOKUP('2. Результаты'!$D647, Sections!$A$3:$A$23, Sections!$B$3:$D$23),
    XLOOKUP('2. Результаты'!$S647, _xlpm.thresholds, Sections!$B$2:$D$2, "Ниже базового", -1)
)</f>
        <v>Средний</v>
      </c>
      <c r="U647" s="9">
        <v>10.0</v>
      </c>
      <c r="V647" s="9" t="str">
        <f t="array" ref="V647">LET(
    _xlpm.thresholds, XLOOKUP('2. Результаты'!$D647, Sections!$A$27:$A$47, Sections!$B$27:$D$47),
    XLOOKUP('2. Результаты'!$U647, _xlpm.thresholds, Sections!$B$26:$D$26, "Ниже базового", -1)
)</f>
        <v>Средний</v>
      </c>
      <c r="W647" s="9">
        <v>19.0</v>
      </c>
      <c r="X647" s="9" t="str">
        <f t="array" ref="X647">LET(
    _xlpm.thresholds, XLOOKUP('2. Результаты'!$D647, Sections!$K$3:$K$23, Sections!$L$3:$N$23),
    XLOOKUP('2. Результаты'!$W647, _xlpm.thresholds, Sections!$L$2:$N$2, "Ниже базового", -1)
)</f>
        <v>Средний</v>
      </c>
    </row>
    <row r="648" ht="15.75" customHeight="1">
      <c r="A648" s="7">
        <v>5.24008889E8</v>
      </c>
      <c r="B648" s="6" t="s">
        <v>862</v>
      </c>
      <c r="C648" s="6" t="s">
        <v>881</v>
      </c>
      <c r="D648" s="9">
        <v>1.0</v>
      </c>
      <c r="E648" s="9">
        <v>105.0</v>
      </c>
      <c r="F648" s="9">
        <v>213.0</v>
      </c>
      <c r="G648" s="9">
        <v>1.0</v>
      </c>
      <c r="H648" s="9" t="s">
        <v>1468</v>
      </c>
      <c r="I648" s="9">
        <v>0.0</v>
      </c>
      <c r="J648" s="9" t="str">
        <f t="array" ref="J648">LET(
    _xlpm.thresholds, XLOOKUP('2. Результаты'!$D648, Sections!$F$27:$F$47, Sections!$G$27:$I$47),
    XLOOKUP('2. Результаты'!$I648, _xlpm.thresholds, Sections!$G$26:$I$26, "Ниже базового", -1)
)</f>
        <v>Ниже базового</v>
      </c>
      <c r="K648" s="9">
        <v>15.0</v>
      </c>
      <c r="L648" s="9" t="str">
        <f t="array" ref="L648">LET(
    _xlpm.thresholds, XLOOKUP('2. Результаты'!$D648, Sections!$P$27:$P$47, Sections!$Q$27:$S$47),
    XLOOKUP('2. Результаты'!$K648, _xlpm.thresholds, Sections!$Q$26:$S$26, "Ниже базового", -1)
)</f>
        <v>Средний</v>
      </c>
      <c r="M648" s="9">
        <v>11.0</v>
      </c>
      <c r="N648" s="9" t="str">
        <f t="array" ref="N648">LET(
    _xlpm.thresholds, XLOOKUP('2. Результаты'!$D648, Sections!$K$27:$K$47, Sections!$L$27:$N$47),
    XLOOKUP('2. Результаты'!$M648, _xlpm.thresholds, Sections!$L$26:$N$26, "Ниже базового", -1)
)</f>
        <v>Базовый</v>
      </c>
      <c r="O648" s="9">
        <v>15.0</v>
      </c>
      <c r="P648" s="9" t="str">
        <f t="array" ref="P648">LET(
    _xlpm.thresholds, XLOOKUP('2. Результаты'!$D648, Sections!$P$3:$P$23, Sections!$Q$3:$S$23),
    XLOOKUP('2. Результаты'!$O648, _xlpm.thresholds, Sections!$Q$2:$S$2, "Ниже базового", -1)
)</f>
        <v>Базовый</v>
      </c>
      <c r="Q648" s="9">
        <v>13.0</v>
      </c>
      <c r="R648" s="9" t="str">
        <f t="array" ref="R648">LET(
    _xlpm.thresholds, XLOOKUP('2. Результаты'!$D648, Sections!$F$3:$F$23, Sections!$G$3:$I$23),
    XLOOKUP('2. Результаты'!$Q648, _xlpm.thresholds, Sections!$G$2:$I$2, "Ниже базового", -1)
)</f>
        <v>Средний</v>
      </c>
      <c r="S648" s="9">
        <v>28.0</v>
      </c>
      <c r="T648" s="9" t="str">
        <f t="array" ref="T648">LET(
    _xlpm.thresholds, XLOOKUP('2. Результаты'!$D648, Sections!$A$3:$A$23, Sections!$B$3:$D$23),
    XLOOKUP('2. Результаты'!$S648, _xlpm.thresholds, Sections!$B$2:$D$2, "Ниже базового", -1)
)</f>
        <v>Базовый</v>
      </c>
      <c r="U648" s="9">
        <v>10.0</v>
      </c>
      <c r="V648" s="9" t="str">
        <f t="array" ref="V648">LET(
    _xlpm.thresholds, XLOOKUP('2. Результаты'!$D648, Sections!$A$27:$A$47, Sections!$B$27:$D$47),
    XLOOKUP('2. Результаты'!$U648, _xlpm.thresholds, Sections!$B$26:$D$26, "Ниже базового", -1)
)</f>
        <v>Средний</v>
      </c>
      <c r="W648" s="9">
        <v>13.0</v>
      </c>
      <c r="X648" s="9" t="str">
        <f t="array" ref="X648">LET(
    _xlpm.thresholds, XLOOKUP('2. Результаты'!$D648, Sections!$K$3:$K$23, Sections!$L$3:$N$23),
    XLOOKUP('2. Результаты'!$W648, _xlpm.thresholds, Sections!$L$2:$N$2, "Ниже базового", -1)
)</f>
        <v>Базовый</v>
      </c>
    </row>
    <row r="649" ht="15.75" customHeight="1">
      <c r="A649" s="7">
        <v>5.24008582E8</v>
      </c>
      <c r="B649" s="6" t="s">
        <v>862</v>
      </c>
      <c r="C649" s="6" t="s">
        <v>882</v>
      </c>
      <c r="D649" s="9">
        <v>1.0</v>
      </c>
      <c r="E649" s="9">
        <v>170.0</v>
      </c>
      <c r="F649" s="9">
        <v>213.0</v>
      </c>
      <c r="G649" s="9">
        <v>3.0</v>
      </c>
      <c r="H649" s="9" t="s">
        <v>1465</v>
      </c>
      <c r="I649" s="9">
        <v>26.0</v>
      </c>
      <c r="J649" s="9" t="str">
        <f t="array" ref="J649">LET(
    _xlpm.thresholds, XLOOKUP('2. Результаты'!$D649, Sections!$F$27:$F$47, Sections!$G$27:$I$47),
    XLOOKUP('2. Результаты'!$I649, _xlpm.thresholds, Sections!$G$26:$I$26, "Ниже базового", -1)
)</f>
        <v>Средний</v>
      </c>
      <c r="K649" s="9">
        <v>21.0</v>
      </c>
      <c r="L649" s="9" t="str">
        <f t="array" ref="L649">LET(
    _xlpm.thresholds, XLOOKUP('2. Результаты'!$D649, Sections!$P$27:$P$47, Sections!$Q$27:$S$47),
    XLOOKUP('2. Результаты'!$K649, _xlpm.thresholds, Sections!$Q$26:$S$26, "Ниже базового", -1)
)</f>
        <v>Высокий</v>
      </c>
      <c r="M649" s="9">
        <v>14.0</v>
      </c>
      <c r="N649" s="9" t="str">
        <f t="array" ref="N649">LET(
    _xlpm.thresholds, XLOOKUP('2. Результаты'!$D649, Sections!$K$27:$K$47, Sections!$L$27:$N$47),
    XLOOKUP('2. Результаты'!$M649, _xlpm.thresholds, Sections!$L$26:$N$26, "Ниже базового", -1)
)</f>
        <v>Средний</v>
      </c>
      <c r="O649" s="9">
        <v>21.0</v>
      </c>
      <c r="P649" s="9" t="str">
        <f t="array" ref="P649">LET(
    _xlpm.thresholds, XLOOKUP('2. Результаты'!$D649, Sections!$P$3:$P$23, Sections!$Q$3:$S$23),
    XLOOKUP('2. Результаты'!$O649, _xlpm.thresholds, Sections!$Q$2:$S$2, "Ниже базового", -1)
)</f>
        <v>Высокий</v>
      </c>
      <c r="Q649" s="9">
        <v>16.0</v>
      </c>
      <c r="R649" s="9" t="str">
        <f t="array" ref="R649">LET(
    _xlpm.thresholds, XLOOKUP('2. Результаты'!$D649, Sections!$F$3:$F$23, Sections!$G$3:$I$23),
    XLOOKUP('2. Результаты'!$Q649, _xlpm.thresholds, Sections!$G$2:$I$2, "Ниже базового", -1)
)</f>
        <v>Средний</v>
      </c>
      <c r="S649" s="9">
        <v>38.0</v>
      </c>
      <c r="T649" s="9" t="str">
        <f t="array" ref="T649">LET(
    _xlpm.thresholds, XLOOKUP('2. Результаты'!$D649, Sections!$A$3:$A$23, Sections!$B$3:$D$23),
    XLOOKUP('2. Результаты'!$S649, _xlpm.thresholds, Sections!$B$2:$D$2, "Ниже базового", -1)
)</f>
        <v>Средний</v>
      </c>
      <c r="U649" s="9">
        <v>12.0</v>
      </c>
      <c r="V649" s="9" t="str">
        <f t="array" ref="V649">LET(
    _xlpm.thresholds, XLOOKUP('2. Результаты'!$D649, Sections!$A$27:$A$47, Sections!$B$27:$D$47),
    XLOOKUP('2. Результаты'!$U649, _xlpm.thresholds, Sections!$B$26:$D$26, "Ниже базового", -1)
)</f>
        <v>Высокий</v>
      </c>
      <c r="W649" s="9">
        <v>22.0</v>
      </c>
      <c r="X649" s="9" t="str">
        <f t="array" ref="X649">LET(
    _xlpm.thresholds, XLOOKUP('2. Результаты'!$D649, Sections!$K$3:$K$23, Sections!$L$3:$N$23),
    XLOOKUP('2. Результаты'!$W649, _xlpm.thresholds, Sections!$L$2:$N$2, "Ниже базового", -1)
)</f>
        <v>Средний</v>
      </c>
    </row>
    <row r="650" ht="15.75" customHeight="1">
      <c r="A650" s="7">
        <v>5.24005359E8</v>
      </c>
      <c r="B650" s="6" t="s">
        <v>862</v>
      </c>
      <c r="C650" s="6" t="s">
        <v>883</v>
      </c>
      <c r="D650" s="9">
        <v>1.0</v>
      </c>
      <c r="E650" s="9">
        <v>153.0</v>
      </c>
      <c r="F650" s="9">
        <v>213.0</v>
      </c>
      <c r="G650" s="9">
        <v>3.0</v>
      </c>
      <c r="H650" s="9" t="s">
        <v>1465</v>
      </c>
      <c r="I650" s="9">
        <v>22.0</v>
      </c>
      <c r="J650" s="9" t="str">
        <f t="array" ref="J650">LET(
    _xlpm.thresholds, XLOOKUP('2. Результаты'!$D650, Sections!$F$27:$F$47, Sections!$G$27:$I$47),
    XLOOKUP('2. Результаты'!$I650, _xlpm.thresholds, Sections!$G$26:$I$26, "Ниже базового", -1)
)</f>
        <v>Средний</v>
      </c>
      <c r="K650" s="9">
        <v>18.0</v>
      </c>
      <c r="L650" s="9" t="str">
        <f t="array" ref="L650">LET(
    _xlpm.thresholds, XLOOKUP('2. Результаты'!$D650, Sections!$P$27:$P$47, Sections!$Q$27:$S$47),
    XLOOKUP('2. Результаты'!$K650, _xlpm.thresholds, Sections!$Q$26:$S$26, "Ниже базового", -1)
)</f>
        <v>Высокий</v>
      </c>
      <c r="M650" s="9">
        <v>15.0</v>
      </c>
      <c r="N650" s="9" t="str">
        <f t="array" ref="N650">LET(
    _xlpm.thresholds, XLOOKUP('2. Результаты'!$D650, Sections!$K$27:$K$47, Sections!$L$27:$N$47),
    XLOOKUP('2. Результаты'!$M650, _xlpm.thresholds, Sections!$L$26:$N$26, "Ниже базового", -1)
)</f>
        <v>Средний</v>
      </c>
      <c r="O650" s="9">
        <v>20.0</v>
      </c>
      <c r="P650" s="9" t="str">
        <f t="array" ref="P650">LET(
    _xlpm.thresholds, XLOOKUP('2. Результаты'!$D650, Sections!$P$3:$P$23, Sections!$Q$3:$S$23),
    XLOOKUP('2. Результаты'!$O650, _xlpm.thresholds, Sections!$Q$2:$S$2, "Ниже базового", -1)
)</f>
        <v>Высокий</v>
      </c>
      <c r="Q650" s="9">
        <v>15.0</v>
      </c>
      <c r="R650" s="9" t="str">
        <f t="array" ref="R650">LET(
    _xlpm.thresholds, XLOOKUP('2. Результаты'!$D650, Sections!$F$3:$F$23, Sections!$G$3:$I$23),
    XLOOKUP('2. Результаты'!$Q650, _xlpm.thresholds, Sections!$G$2:$I$2, "Ниже базового", -1)
)</f>
        <v>Средний</v>
      </c>
      <c r="S650" s="9">
        <v>31.0</v>
      </c>
      <c r="T650" s="9" t="str">
        <f t="array" ref="T650">LET(
    _xlpm.thresholds, XLOOKUP('2. Результаты'!$D650, Sections!$A$3:$A$23, Sections!$B$3:$D$23),
    XLOOKUP('2. Результаты'!$S650, _xlpm.thresholds, Sections!$B$2:$D$2, "Ниже базового", -1)
)</f>
        <v>Средний</v>
      </c>
      <c r="U650" s="9">
        <v>12.0</v>
      </c>
      <c r="V650" s="9" t="str">
        <f t="array" ref="V650">LET(
    _xlpm.thresholds, XLOOKUP('2. Результаты'!$D650, Sections!$A$27:$A$47, Sections!$B$27:$D$47),
    XLOOKUP('2. Результаты'!$U650, _xlpm.thresholds, Sections!$B$26:$D$26, "Ниже базового", -1)
)</f>
        <v>Высокий</v>
      </c>
      <c r="W650" s="9">
        <v>20.0</v>
      </c>
      <c r="X650" s="9" t="str">
        <f t="array" ref="X650">LET(
    _xlpm.thresholds, XLOOKUP('2. Результаты'!$D650, Sections!$K$3:$K$23, Sections!$L$3:$N$23),
    XLOOKUP('2. Результаты'!$W650, _xlpm.thresholds, Sections!$L$2:$N$2, "Ниже базового", -1)
)</f>
        <v>Средний</v>
      </c>
    </row>
    <row r="651" ht="15.75" customHeight="1">
      <c r="A651" s="7">
        <v>5.24005172E8</v>
      </c>
      <c r="B651" s="6" t="s">
        <v>862</v>
      </c>
      <c r="C651" s="6" t="s">
        <v>884</v>
      </c>
      <c r="D651" s="9">
        <v>1.0</v>
      </c>
      <c r="E651" s="9">
        <v>146.0</v>
      </c>
      <c r="F651" s="9">
        <v>213.0</v>
      </c>
      <c r="G651" s="9">
        <v>3.0</v>
      </c>
      <c r="H651" s="9" t="s">
        <v>1465</v>
      </c>
      <c r="I651" s="9">
        <v>24.0</v>
      </c>
      <c r="J651" s="9" t="str">
        <f t="array" ref="J651">LET(
    _xlpm.thresholds, XLOOKUP('2. Результаты'!$D651, Sections!$F$27:$F$47, Sections!$G$27:$I$47),
    XLOOKUP('2. Результаты'!$I651, _xlpm.thresholds, Sections!$G$26:$I$26, "Ниже базового", -1)
)</f>
        <v>Средний</v>
      </c>
      <c r="K651" s="9">
        <v>12.0</v>
      </c>
      <c r="L651" s="9" t="str">
        <f t="array" ref="L651">LET(
    _xlpm.thresholds, XLOOKUP('2. Результаты'!$D651, Sections!$P$27:$P$47, Sections!$Q$27:$S$47),
    XLOOKUP('2. Результаты'!$K651, _xlpm.thresholds, Sections!$Q$26:$S$26, "Ниже базового", -1)
)</f>
        <v>Базовый</v>
      </c>
      <c r="M651" s="9">
        <v>10.0</v>
      </c>
      <c r="N651" s="9" t="str">
        <f t="array" ref="N651">LET(
    _xlpm.thresholds, XLOOKUP('2. Результаты'!$D651, Sections!$K$27:$K$47, Sections!$L$27:$N$47),
    XLOOKUP('2. Результаты'!$M651, _xlpm.thresholds, Sections!$L$26:$N$26, "Ниже базового", -1)
)</f>
        <v>Базовый</v>
      </c>
      <c r="O651" s="9">
        <v>19.0</v>
      </c>
      <c r="P651" s="9" t="str">
        <f t="array" ref="P651">LET(
    _xlpm.thresholds, XLOOKUP('2. Результаты'!$D651, Sections!$P$3:$P$23, Sections!$Q$3:$S$23),
    XLOOKUP('2. Результаты'!$O651, _xlpm.thresholds, Sections!$Q$2:$S$2, "Ниже базового", -1)
)</f>
        <v>Средний</v>
      </c>
      <c r="Q651" s="9">
        <v>17.0</v>
      </c>
      <c r="R651" s="9" t="str">
        <f t="array" ref="R651">LET(
    _xlpm.thresholds, XLOOKUP('2. Результаты'!$D651, Sections!$F$3:$F$23, Sections!$G$3:$I$23),
    XLOOKUP('2. Результаты'!$Q651, _xlpm.thresholds, Sections!$G$2:$I$2, "Ниже базового", -1)
)</f>
        <v>Средний</v>
      </c>
      <c r="S651" s="9">
        <v>36.0</v>
      </c>
      <c r="T651" s="9" t="str">
        <f t="array" ref="T651">LET(
    _xlpm.thresholds, XLOOKUP('2. Результаты'!$D651, Sections!$A$3:$A$23, Sections!$B$3:$D$23),
    XLOOKUP('2. Результаты'!$S651, _xlpm.thresholds, Sections!$B$2:$D$2, "Ниже базового", -1)
)</f>
        <v>Средний</v>
      </c>
      <c r="U651" s="9">
        <v>9.0</v>
      </c>
      <c r="V651" s="9" t="str">
        <f t="array" ref="V651">LET(
    _xlpm.thresholds, XLOOKUP('2. Результаты'!$D651, Sections!$A$27:$A$47, Sections!$B$27:$D$47),
    XLOOKUP('2. Результаты'!$U651, _xlpm.thresholds, Sections!$B$26:$D$26, "Ниже базового", -1)
)</f>
        <v>Средний</v>
      </c>
      <c r="W651" s="9">
        <v>19.0</v>
      </c>
      <c r="X651" s="9" t="str">
        <f t="array" ref="X651">LET(
    _xlpm.thresholds, XLOOKUP('2. Результаты'!$D651, Sections!$K$3:$K$23, Sections!$L$3:$N$23),
    XLOOKUP('2. Результаты'!$W651, _xlpm.thresholds, Sections!$L$2:$N$2, "Ниже базового", -1)
)</f>
        <v>Средний</v>
      </c>
    </row>
    <row r="652" ht="15.75" customHeight="1">
      <c r="A652" s="7">
        <v>5.24005214E8</v>
      </c>
      <c r="B652" s="6" t="s">
        <v>862</v>
      </c>
      <c r="C652" s="6" t="s">
        <v>885</v>
      </c>
      <c r="D652" s="9">
        <v>19.0</v>
      </c>
      <c r="E652" s="9">
        <v>173.0</v>
      </c>
      <c r="F652" s="9">
        <v>208.0</v>
      </c>
      <c r="G652" s="9">
        <v>4.0</v>
      </c>
      <c r="H652" s="9" t="s">
        <v>1466</v>
      </c>
      <c r="I652" s="9">
        <v>24.0</v>
      </c>
      <c r="J652" s="9" t="str">
        <f t="array" ref="J652">LET(
    _xlpm.thresholds, XLOOKUP('2. Результаты'!$D652, Sections!$F$27:$F$47, Sections!$G$27:$I$47),
    XLOOKUP('2. Результаты'!$I652, _xlpm.thresholds, Sections!$G$26:$I$26, "Ниже базового", -1)
)</f>
        <v>Средний</v>
      </c>
      <c r="K652" s="9">
        <v>19.0</v>
      </c>
      <c r="L652" s="9" t="str">
        <f t="array" ref="L652">LET(
    _xlpm.thresholds, XLOOKUP('2. Результаты'!$D652, Sections!$P$27:$P$47, Sections!$Q$27:$S$47),
    XLOOKUP('2. Результаты'!$K652, _xlpm.thresholds, Sections!$Q$26:$S$26, "Ниже базового", -1)
)</f>
        <v>Высокий</v>
      </c>
      <c r="M652" s="9">
        <v>14.0</v>
      </c>
      <c r="N652" s="9" t="str">
        <f t="array" ref="N652">LET(
    _xlpm.thresholds, XLOOKUP('2. Результаты'!$D652, Sections!$K$27:$K$47, Sections!$L$27:$N$47),
    XLOOKUP('2. Результаты'!$M652, _xlpm.thresholds, Sections!$L$26:$N$26, "Ниже базового", -1)
)</f>
        <v>Средний</v>
      </c>
      <c r="O652" s="9">
        <v>19.0</v>
      </c>
      <c r="P652" s="9" t="str">
        <f t="array" ref="P652">LET(
    _xlpm.thresholds, XLOOKUP('2. Результаты'!$D652, Sections!$P$3:$P$23, Sections!$Q$3:$S$23),
    XLOOKUP('2. Результаты'!$O652, _xlpm.thresholds, Sections!$Q$2:$S$2, "Ниже базового", -1)
)</f>
        <v>Высокий</v>
      </c>
      <c r="Q652" s="9">
        <v>18.0</v>
      </c>
      <c r="R652" s="9" t="str">
        <f t="array" ref="R652">LET(
    _xlpm.thresholds, XLOOKUP('2. Результаты'!$D652, Sections!$F$3:$F$23, Sections!$G$3:$I$23),
    XLOOKUP('2. Результаты'!$Q652, _xlpm.thresholds, Sections!$G$2:$I$2, "Ниже базового", -1)
)</f>
        <v>Средний</v>
      </c>
      <c r="S652" s="9">
        <v>38.0</v>
      </c>
      <c r="T652" s="9" t="str">
        <f t="array" ref="T652">LET(
    _xlpm.thresholds, XLOOKUP('2. Результаты'!$D652, Sections!$A$3:$A$23, Sections!$B$3:$D$23),
    XLOOKUP('2. Результаты'!$S652, _xlpm.thresholds, Sections!$B$2:$D$2, "Ниже базового", -1)
)</f>
        <v>Высокий</v>
      </c>
      <c r="U652" s="9">
        <v>13.0</v>
      </c>
      <c r="V652" s="9" t="str">
        <f t="array" ref="V652">LET(
    _xlpm.thresholds, XLOOKUP('2. Результаты'!$D652, Sections!$A$27:$A$47, Sections!$B$27:$D$47),
    XLOOKUP('2. Результаты'!$U652, _xlpm.thresholds, Sections!$B$26:$D$26, "Ниже базового", -1)
)</f>
        <v>Высокий</v>
      </c>
      <c r="W652" s="9">
        <v>28.0</v>
      </c>
      <c r="X652" s="9" t="str">
        <f t="array" ref="X652">LET(
    _xlpm.thresholds, XLOOKUP('2. Результаты'!$D652, Sections!$K$3:$K$23, Sections!$L$3:$N$23),
    XLOOKUP('2. Результаты'!$W652, _xlpm.thresholds, Sections!$L$2:$N$2, "Ниже базового", -1)
)</f>
        <v>Высокий</v>
      </c>
    </row>
    <row r="653" ht="15.75" customHeight="1">
      <c r="A653" s="7">
        <v>5.25005947E8</v>
      </c>
      <c r="B653" s="6" t="s">
        <v>886</v>
      </c>
      <c r="C653" s="6" t="s">
        <v>887</v>
      </c>
      <c r="D653" s="9">
        <v>1.0</v>
      </c>
      <c r="E653" s="9">
        <v>136.0</v>
      </c>
      <c r="F653" s="9">
        <v>213.0</v>
      </c>
      <c r="G653" s="9">
        <v>3.0</v>
      </c>
      <c r="H653" s="9" t="s">
        <v>1465</v>
      </c>
      <c r="I653" s="9">
        <v>17.0</v>
      </c>
      <c r="J653" s="9" t="str">
        <f t="array" ref="J653">LET(
    _xlpm.thresholds, XLOOKUP('2. Результаты'!$D653, Sections!$F$27:$F$47, Sections!$G$27:$I$47),
    XLOOKUP('2. Результаты'!$I653, _xlpm.thresholds, Sections!$G$26:$I$26, "Ниже базового", -1)
)</f>
        <v>Средний</v>
      </c>
      <c r="K653" s="9">
        <v>14.0</v>
      </c>
      <c r="L653" s="9" t="str">
        <f t="array" ref="L653">LET(
    _xlpm.thresholds, XLOOKUP('2. Результаты'!$D653, Sections!$P$27:$P$47, Sections!$Q$27:$S$47),
    XLOOKUP('2. Результаты'!$K653, _xlpm.thresholds, Sections!$Q$26:$S$26, "Ниже базового", -1)
)</f>
        <v>Средний</v>
      </c>
      <c r="M653" s="9">
        <v>14.0</v>
      </c>
      <c r="N653" s="9" t="str">
        <f t="array" ref="N653">LET(
    _xlpm.thresholds, XLOOKUP('2. Результаты'!$D653, Sections!$K$27:$K$47, Sections!$L$27:$N$47),
    XLOOKUP('2. Результаты'!$M653, _xlpm.thresholds, Sections!$L$26:$N$26, "Ниже базового", -1)
)</f>
        <v>Средний</v>
      </c>
      <c r="O653" s="9">
        <v>18.0</v>
      </c>
      <c r="P653" s="9" t="str">
        <f t="array" ref="P653">LET(
    _xlpm.thresholds, XLOOKUP('2. Результаты'!$D653, Sections!$P$3:$P$23, Sections!$Q$3:$S$23),
    XLOOKUP('2. Результаты'!$O653, _xlpm.thresholds, Sections!$Q$2:$S$2, "Ниже базового", -1)
)</f>
        <v>Средний</v>
      </c>
      <c r="Q653" s="9">
        <v>14.0</v>
      </c>
      <c r="R653" s="9" t="str">
        <f t="array" ref="R653">LET(
    _xlpm.thresholds, XLOOKUP('2. Результаты'!$D653, Sections!$F$3:$F$23, Sections!$G$3:$I$23),
    XLOOKUP('2. Результаты'!$Q653, _xlpm.thresholds, Sections!$G$2:$I$2, "Ниже базового", -1)
)</f>
        <v>Средний</v>
      </c>
      <c r="S653" s="9">
        <v>29.0</v>
      </c>
      <c r="T653" s="9" t="str">
        <f t="array" ref="T653">LET(
    _xlpm.thresholds, XLOOKUP('2. Результаты'!$D653, Sections!$A$3:$A$23, Sections!$B$3:$D$23),
    XLOOKUP('2. Результаты'!$S653, _xlpm.thresholds, Sections!$B$2:$D$2, "Ниже базового", -1)
)</f>
        <v>Средний</v>
      </c>
      <c r="U653" s="9">
        <v>11.0</v>
      </c>
      <c r="V653" s="9" t="str">
        <f t="array" ref="V653">LET(
    _xlpm.thresholds, XLOOKUP('2. Результаты'!$D653, Sections!$A$27:$A$47, Sections!$B$27:$D$47),
    XLOOKUP('2. Результаты'!$U653, _xlpm.thresholds, Sections!$B$26:$D$26, "Ниже базового", -1)
)</f>
        <v>Средний</v>
      </c>
      <c r="W653" s="9">
        <v>19.0</v>
      </c>
      <c r="X653" s="9" t="str">
        <f t="array" ref="X653">LET(
    _xlpm.thresholds, XLOOKUP('2. Результаты'!$D653, Sections!$K$3:$K$23, Sections!$L$3:$N$23),
    XLOOKUP('2. Результаты'!$W653, _xlpm.thresholds, Sections!$L$2:$N$2, "Ниже базового", -1)
)</f>
        <v>Средний</v>
      </c>
    </row>
    <row r="654" ht="15.75" customHeight="1">
      <c r="A654" s="7">
        <v>5.25005908E8</v>
      </c>
      <c r="B654" s="6" t="s">
        <v>886</v>
      </c>
      <c r="C654" s="6" t="s">
        <v>888</v>
      </c>
      <c r="D654" s="9">
        <v>1.0</v>
      </c>
      <c r="E654" s="9">
        <v>167.0</v>
      </c>
      <c r="F654" s="9">
        <v>213.0</v>
      </c>
      <c r="G654" s="9">
        <v>3.0</v>
      </c>
      <c r="H654" s="9" t="s">
        <v>1465</v>
      </c>
      <c r="I654" s="9">
        <v>27.0</v>
      </c>
      <c r="J654" s="9" t="str">
        <f t="array" ref="J654">LET(
    _xlpm.thresholds, XLOOKUP('2. Результаты'!$D654, Sections!$F$27:$F$47, Sections!$G$27:$I$47),
    XLOOKUP('2. Результаты'!$I654, _xlpm.thresholds, Sections!$G$26:$I$26, "Ниже базового", -1)
)</f>
        <v>Высокий</v>
      </c>
      <c r="K654" s="9">
        <v>19.0</v>
      </c>
      <c r="L654" s="9" t="str">
        <f t="array" ref="L654">LET(
    _xlpm.thresholds, XLOOKUP('2. Результаты'!$D654, Sections!$P$27:$P$47, Sections!$Q$27:$S$47),
    XLOOKUP('2. Результаты'!$K654, _xlpm.thresholds, Sections!$Q$26:$S$26, "Ниже базового", -1)
)</f>
        <v>Высокий</v>
      </c>
      <c r="M654" s="9">
        <v>14.0</v>
      </c>
      <c r="N654" s="9" t="str">
        <f t="array" ref="N654">LET(
    _xlpm.thresholds, XLOOKUP('2. Результаты'!$D654, Sections!$K$27:$K$47, Sections!$L$27:$N$47),
    XLOOKUP('2. Результаты'!$M654, _xlpm.thresholds, Sections!$L$26:$N$26, "Ниже базового", -1)
)</f>
        <v>Средний</v>
      </c>
      <c r="O654" s="9">
        <v>18.0</v>
      </c>
      <c r="P654" s="9" t="str">
        <f t="array" ref="P654">LET(
    _xlpm.thresholds, XLOOKUP('2. Результаты'!$D654, Sections!$P$3:$P$23, Sections!$Q$3:$S$23),
    XLOOKUP('2. Результаты'!$O654, _xlpm.thresholds, Sections!$Q$2:$S$2, "Ниже базового", -1)
)</f>
        <v>Средний</v>
      </c>
      <c r="Q654" s="9">
        <v>15.0</v>
      </c>
      <c r="R654" s="9" t="str">
        <f t="array" ref="R654">LET(
    _xlpm.thresholds, XLOOKUP('2. Результаты'!$D654, Sections!$F$3:$F$23, Sections!$G$3:$I$23),
    XLOOKUP('2. Результаты'!$Q654, _xlpm.thresholds, Sections!$G$2:$I$2, "Ниже базового", -1)
)</f>
        <v>Средний</v>
      </c>
      <c r="S654" s="9">
        <v>40.0</v>
      </c>
      <c r="T654" s="9" t="str">
        <f t="array" ref="T654">LET(
    _xlpm.thresholds, XLOOKUP('2. Результаты'!$D654, Sections!$A$3:$A$23, Sections!$B$3:$D$23),
    XLOOKUP('2. Результаты'!$S654, _xlpm.thresholds, Sections!$B$2:$D$2, "Ниже базового", -1)
)</f>
        <v>Высокий</v>
      </c>
      <c r="U654" s="9">
        <v>11.0</v>
      </c>
      <c r="V654" s="9" t="str">
        <f t="array" ref="V654">LET(
    _xlpm.thresholds, XLOOKUP('2. Результаты'!$D654, Sections!$A$27:$A$47, Sections!$B$27:$D$47),
    XLOOKUP('2. Результаты'!$U654, _xlpm.thresholds, Sections!$B$26:$D$26, "Ниже базового", -1)
)</f>
        <v>Средний</v>
      </c>
      <c r="W654" s="9">
        <v>23.0</v>
      </c>
      <c r="X654" s="9" t="str">
        <f t="array" ref="X654">LET(
    _xlpm.thresholds, XLOOKUP('2. Результаты'!$D654, Sections!$K$3:$K$23, Sections!$L$3:$N$23),
    XLOOKUP('2. Результаты'!$W654, _xlpm.thresholds, Sections!$L$2:$N$2, "Ниже базового", -1)
)</f>
        <v>Средний</v>
      </c>
    </row>
    <row r="655" ht="15.75" customHeight="1">
      <c r="A655" s="7">
        <v>5.25005915E8</v>
      </c>
      <c r="B655" s="6" t="s">
        <v>886</v>
      </c>
      <c r="C655" s="6" t="s">
        <v>889</v>
      </c>
      <c r="D655" s="9">
        <v>2.0</v>
      </c>
      <c r="E655" s="9">
        <v>172.0</v>
      </c>
      <c r="F655" s="9">
        <v>197.0</v>
      </c>
      <c r="G655" s="9">
        <v>4.0</v>
      </c>
      <c r="H655" s="9" t="s">
        <v>1466</v>
      </c>
      <c r="I655" s="9">
        <v>27.0</v>
      </c>
      <c r="J655" s="9" t="str">
        <f t="array" ref="J655">LET(
    _xlpm.thresholds, XLOOKUP('2. Результаты'!$D655, Sections!$F$27:$F$47, Sections!$G$27:$I$47),
    XLOOKUP('2. Результаты'!$I655, _xlpm.thresholds, Sections!$G$26:$I$26, "Ниже базового", -1)
)</f>
        <v>Высокий</v>
      </c>
      <c r="K655" s="9">
        <v>21.0</v>
      </c>
      <c r="L655" s="9" t="str">
        <f t="array" ref="L655">LET(
    _xlpm.thresholds, XLOOKUP('2. Результаты'!$D655, Sections!$P$27:$P$47, Sections!$Q$27:$S$47),
    XLOOKUP('2. Результаты'!$K655, _xlpm.thresholds, Sections!$Q$26:$S$26, "Ниже базового", -1)
)</f>
        <v>Высокий</v>
      </c>
      <c r="M655" s="9">
        <v>15.0</v>
      </c>
      <c r="N655" s="9" t="str">
        <f t="array" ref="N655">LET(
    _xlpm.thresholds, XLOOKUP('2. Результаты'!$D655, Sections!$K$27:$K$47, Sections!$L$27:$N$47),
    XLOOKUP('2. Результаты'!$M655, _xlpm.thresholds, Sections!$L$26:$N$26, "Ниже базового", -1)
)</f>
        <v>Средний</v>
      </c>
      <c r="O655" s="9">
        <v>20.0</v>
      </c>
      <c r="P655" s="9" t="str">
        <f t="array" ref="P655">LET(
    _xlpm.thresholds, XLOOKUP('2. Результаты'!$D655, Sections!$P$3:$P$23, Sections!$Q$3:$S$23),
    XLOOKUP('2. Результаты'!$O655, _xlpm.thresholds, Sections!$Q$2:$S$2, "Ниже базового", -1)
)</f>
        <v>Высокий</v>
      </c>
      <c r="Q655" s="9">
        <v>18.0</v>
      </c>
      <c r="R655" s="9" t="str">
        <f t="array" ref="R655">LET(
    _xlpm.thresholds, XLOOKUP('2. Результаты'!$D655, Sections!$F$3:$F$23, Sections!$G$3:$I$23),
    XLOOKUP('2. Результаты'!$Q655, _xlpm.thresholds, Sections!$G$2:$I$2, "Ниже базового", -1)
)</f>
        <v>Средний</v>
      </c>
      <c r="S655" s="9">
        <v>32.0</v>
      </c>
      <c r="T655" s="9" t="str">
        <f t="array" ref="T655">LET(
    _xlpm.thresholds, XLOOKUP('2. Результаты'!$D655, Sections!$A$3:$A$23, Sections!$B$3:$D$23),
    XLOOKUP('2. Результаты'!$S655, _xlpm.thresholds, Sections!$B$2:$D$2, "Ниже базового", -1)
)</f>
        <v>Высокий</v>
      </c>
      <c r="U655" s="9">
        <v>11.0</v>
      </c>
      <c r="V655" s="9" t="str">
        <f t="array" ref="V655">LET(
    _xlpm.thresholds, XLOOKUP('2. Результаты'!$D655, Sections!$A$27:$A$47, Sections!$B$27:$D$47),
    XLOOKUP('2. Результаты'!$U655, _xlpm.thresholds, Sections!$B$26:$D$26, "Ниже базового", -1)
)</f>
        <v>Средний</v>
      </c>
      <c r="W655" s="9">
        <v>28.0</v>
      </c>
      <c r="X655" s="9" t="str">
        <f t="array" ref="X655">LET(
    _xlpm.thresholds, XLOOKUP('2. Результаты'!$D655, Sections!$K$3:$K$23, Sections!$L$3:$N$23),
    XLOOKUP('2. Результаты'!$W655, _xlpm.thresholds, Sections!$L$2:$N$2, "Ниже базового", -1)
)</f>
        <v>Высокий</v>
      </c>
    </row>
    <row r="656" ht="15.75" customHeight="1">
      <c r="A656" s="7">
        <v>5.2500593E8</v>
      </c>
      <c r="B656" s="6" t="s">
        <v>886</v>
      </c>
      <c r="C656" s="6" t="s">
        <v>890</v>
      </c>
      <c r="D656" s="9">
        <v>1.0</v>
      </c>
      <c r="E656" s="9">
        <v>174.0</v>
      </c>
      <c r="F656" s="9">
        <v>213.0</v>
      </c>
      <c r="G656" s="9">
        <v>4.0</v>
      </c>
      <c r="H656" s="9" t="s">
        <v>1466</v>
      </c>
      <c r="I656" s="9">
        <v>27.0</v>
      </c>
      <c r="J656" s="9" t="str">
        <f t="array" ref="J656">LET(
    _xlpm.thresholds, XLOOKUP('2. Результаты'!$D656, Sections!$F$27:$F$47, Sections!$G$27:$I$47),
    XLOOKUP('2. Результаты'!$I656, _xlpm.thresholds, Sections!$G$26:$I$26, "Ниже базового", -1)
)</f>
        <v>Высокий</v>
      </c>
      <c r="K656" s="9">
        <v>20.0</v>
      </c>
      <c r="L656" s="9" t="str">
        <f t="array" ref="L656">LET(
    _xlpm.thresholds, XLOOKUP('2. Результаты'!$D656, Sections!$P$27:$P$47, Sections!$Q$27:$S$47),
    XLOOKUP('2. Результаты'!$K656, _xlpm.thresholds, Sections!$Q$26:$S$26, "Ниже базового", -1)
)</f>
        <v>Высокий</v>
      </c>
      <c r="M656" s="9">
        <v>14.0</v>
      </c>
      <c r="N656" s="9" t="str">
        <f t="array" ref="N656">LET(
    _xlpm.thresholds, XLOOKUP('2. Результаты'!$D656, Sections!$K$27:$K$47, Sections!$L$27:$N$47),
    XLOOKUP('2. Результаты'!$M656, _xlpm.thresholds, Sections!$L$26:$N$26, "Ниже базового", -1)
)</f>
        <v>Средний</v>
      </c>
      <c r="O656" s="9">
        <v>19.0</v>
      </c>
      <c r="P656" s="9" t="str">
        <f t="array" ref="P656">LET(
    _xlpm.thresholds, XLOOKUP('2. Результаты'!$D656, Sections!$P$3:$P$23, Sections!$Q$3:$S$23),
    XLOOKUP('2. Результаты'!$O656, _xlpm.thresholds, Sections!$Q$2:$S$2, "Ниже базового", -1)
)</f>
        <v>Средний</v>
      </c>
      <c r="Q656" s="9">
        <v>19.0</v>
      </c>
      <c r="R656" s="9" t="str">
        <f t="array" ref="R656">LET(
    _xlpm.thresholds, XLOOKUP('2. Результаты'!$D656, Sections!$F$3:$F$23, Sections!$G$3:$I$23),
    XLOOKUP('2. Результаты'!$Q656, _xlpm.thresholds, Sections!$G$2:$I$2, "Ниже базового", -1)
)</f>
        <v>Средний</v>
      </c>
      <c r="S656" s="9">
        <v>38.0</v>
      </c>
      <c r="T656" s="9" t="str">
        <f t="array" ref="T656">LET(
    _xlpm.thresholds, XLOOKUP('2. Результаты'!$D656, Sections!$A$3:$A$23, Sections!$B$3:$D$23),
    XLOOKUP('2. Результаты'!$S656, _xlpm.thresholds, Sections!$B$2:$D$2, "Ниже базового", -1)
)</f>
        <v>Средний</v>
      </c>
      <c r="U656" s="9">
        <v>10.0</v>
      </c>
      <c r="V656" s="9" t="str">
        <f t="array" ref="V656">LET(
    _xlpm.thresholds, XLOOKUP('2. Результаты'!$D656, Sections!$A$27:$A$47, Sections!$B$27:$D$47),
    XLOOKUP('2. Результаты'!$U656, _xlpm.thresholds, Sections!$B$26:$D$26, "Ниже базового", -1)
)</f>
        <v>Средний</v>
      </c>
      <c r="W656" s="9">
        <v>27.0</v>
      </c>
      <c r="X656" s="9" t="str">
        <f t="array" ref="X656">LET(
    _xlpm.thresholds, XLOOKUP('2. Результаты'!$D656, Sections!$K$3:$K$23, Sections!$L$3:$N$23),
    XLOOKUP('2. Результаты'!$W656, _xlpm.thresholds, Sections!$L$2:$N$2, "Ниже базового", -1)
)</f>
        <v>Высокий</v>
      </c>
    </row>
    <row r="657" ht="15.75" customHeight="1">
      <c r="A657" s="7">
        <v>5.25006002E8</v>
      </c>
      <c r="B657" s="6" t="s">
        <v>886</v>
      </c>
      <c r="C657" s="6" t="s">
        <v>891</v>
      </c>
      <c r="D657" s="9">
        <v>1.0</v>
      </c>
      <c r="E657" s="9">
        <v>178.0</v>
      </c>
      <c r="F657" s="9">
        <v>213.0</v>
      </c>
      <c r="G657" s="9">
        <v>4.0</v>
      </c>
      <c r="H657" s="9" t="s">
        <v>1466</v>
      </c>
      <c r="I657" s="9">
        <v>28.0</v>
      </c>
      <c r="J657" s="9" t="str">
        <f t="array" ref="J657">LET(
    _xlpm.thresholds, XLOOKUP('2. Результаты'!$D657, Sections!$F$27:$F$47, Sections!$G$27:$I$47),
    XLOOKUP('2. Результаты'!$I657, _xlpm.thresholds, Sections!$G$26:$I$26, "Ниже базового", -1)
)</f>
        <v>Высокий</v>
      </c>
      <c r="K657" s="9">
        <v>19.0</v>
      </c>
      <c r="L657" s="9" t="str">
        <f t="array" ref="L657">LET(
    _xlpm.thresholds, XLOOKUP('2. Результаты'!$D657, Sections!$P$27:$P$47, Sections!$Q$27:$S$47),
    XLOOKUP('2. Результаты'!$K657, _xlpm.thresholds, Sections!$Q$26:$S$26, "Ниже базового", -1)
)</f>
        <v>Высокий</v>
      </c>
      <c r="M657" s="9">
        <v>16.0</v>
      </c>
      <c r="N657" s="9" t="str">
        <f t="array" ref="N657">LET(
    _xlpm.thresholds, XLOOKUP('2. Результаты'!$D657, Sections!$K$27:$K$47, Sections!$L$27:$N$47),
    XLOOKUP('2. Результаты'!$M657, _xlpm.thresholds, Sections!$L$26:$N$26, "Ниже базового", -1)
)</f>
        <v>Средний</v>
      </c>
      <c r="O657" s="9">
        <v>20.0</v>
      </c>
      <c r="P657" s="9" t="str">
        <f t="array" ref="P657">LET(
    _xlpm.thresholds, XLOOKUP('2. Результаты'!$D657, Sections!$P$3:$P$23, Sections!$Q$3:$S$23),
    XLOOKUP('2. Результаты'!$O657, _xlpm.thresholds, Sections!$Q$2:$S$2, "Ниже базового", -1)
)</f>
        <v>Высокий</v>
      </c>
      <c r="Q657" s="9">
        <v>21.0</v>
      </c>
      <c r="R657" s="9" t="str">
        <f t="array" ref="R657">LET(
    _xlpm.thresholds, XLOOKUP('2. Результаты'!$D657, Sections!$F$3:$F$23, Sections!$G$3:$I$23),
    XLOOKUP('2. Результаты'!$Q657, _xlpm.thresholds, Sections!$G$2:$I$2, "Ниже базового", -1)
)</f>
        <v>Высокий</v>
      </c>
      <c r="S657" s="9">
        <v>38.0</v>
      </c>
      <c r="T657" s="9" t="str">
        <f t="array" ref="T657">LET(
    _xlpm.thresholds, XLOOKUP('2. Результаты'!$D657, Sections!$A$3:$A$23, Sections!$B$3:$D$23),
    XLOOKUP('2. Результаты'!$S657, _xlpm.thresholds, Sections!$B$2:$D$2, "Ниже базового", -1)
)</f>
        <v>Средний</v>
      </c>
      <c r="U657" s="9">
        <v>11.0</v>
      </c>
      <c r="V657" s="9" t="str">
        <f t="array" ref="V657">LET(
    _xlpm.thresholds, XLOOKUP('2. Результаты'!$D657, Sections!$A$27:$A$47, Sections!$B$27:$D$47),
    XLOOKUP('2. Результаты'!$U657, _xlpm.thresholds, Sections!$B$26:$D$26, "Ниже базового", -1)
)</f>
        <v>Средний</v>
      </c>
      <c r="W657" s="9">
        <v>25.0</v>
      </c>
      <c r="X657" s="9" t="str">
        <f t="array" ref="X657">LET(
    _xlpm.thresholds, XLOOKUP('2. Результаты'!$D657, Sections!$K$3:$K$23, Sections!$L$3:$N$23),
    XLOOKUP('2. Результаты'!$W657, _xlpm.thresholds, Sections!$L$2:$N$2, "Ниже базового", -1)
)</f>
        <v>Высокий</v>
      </c>
    </row>
    <row r="658" ht="15.75" customHeight="1">
      <c r="A658" s="7">
        <v>5.25005979E8</v>
      </c>
      <c r="B658" s="6" t="s">
        <v>886</v>
      </c>
      <c r="C658" s="6" t="s">
        <v>892</v>
      </c>
      <c r="D658" s="9">
        <v>1.0</v>
      </c>
      <c r="E658" s="9">
        <v>157.0</v>
      </c>
      <c r="F658" s="9">
        <v>213.0</v>
      </c>
      <c r="G658" s="9">
        <v>3.0</v>
      </c>
      <c r="H658" s="9" t="s">
        <v>1465</v>
      </c>
      <c r="I658" s="9">
        <v>23.0</v>
      </c>
      <c r="J658" s="9" t="str">
        <f t="array" ref="J658">LET(
    _xlpm.thresholds, XLOOKUP('2. Результаты'!$D658, Sections!$F$27:$F$47, Sections!$G$27:$I$47),
    XLOOKUP('2. Результаты'!$I658, _xlpm.thresholds, Sections!$G$26:$I$26, "Ниже базового", -1)
)</f>
        <v>Средний</v>
      </c>
      <c r="K658" s="9">
        <v>15.0</v>
      </c>
      <c r="L658" s="9" t="str">
        <f t="array" ref="L658">LET(
    _xlpm.thresholds, XLOOKUP('2. Результаты'!$D658, Sections!$P$27:$P$47, Sections!$Q$27:$S$47),
    XLOOKUP('2. Результаты'!$K658, _xlpm.thresholds, Sections!$Q$26:$S$26, "Ниже базового", -1)
)</f>
        <v>Средний</v>
      </c>
      <c r="M658" s="9">
        <v>15.0</v>
      </c>
      <c r="N658" s="9" t="str">
        <f t="array" ref="N658">LET(
    _xlpm.thresholds, XLOOKUP('2. Результаты'!$D658, Sections!$K$27:$K$47, Sections!$L$27:$N$47),
    XLOOKUP('2. Результаты'!$M658, _xlpm.thresholds, Sections!$L$26:$N$26, "Ниже базового", -1)
)</f>
        <v>Средний</v>
      </c>
      <c r="O658" s="9">
        <v>18.0</v>
      </c>
      <c r="P658" s="9" t="str">
        <f t="array" ref="P658">LET(
    _xlpm.thresholds, XLOOKUP('2. Результаты'!$D658, Sections!$P$3:$P$23, Sections!$Q$3:$S$23),
    XLOOKUP('2. Результаты'!$O658, _xlpm.thresholds, Sections!$Q$2:$S$2, "Ниже базового", -1)
)</f>
        <v>Средний</v>
      </c>
      <c r="Q658" s="9">
        <v>19.0</v>
      </c>
      <c r="R658" s="9" t="str">
        <f t="array" ref="R658">LET(
    _xlpm.thresholds, XLOOKUP('2. Результаты'!$D658, Sections!$F$3:$F$23, Sections!$G$3:$I$23),
    XLOOKUP('2. Результаты'!$Q658, _xlpm.thresholds, Sections!$G$2:$I$2, "Ниже базового", -1)
)</f>
        <v>Средний</v>
      </c>
      <c r="S658" s="9">
        <v>35.0</v>
      </c>
      <c r="T658" s="9" t="str">
        <f t="array" ref="T658">LET(
    _xlpm.thresholds, XLOOKUP('2. Результаты'!$D658, Sections!$A$3:$A$23, Sections!$B$3:$D$23),
    XLOOKUP('2. Результаты'!$S658, _xlpm.thresholds, Sections!$B$2:$D$2, "Ниже базового", -1)
)</f>
        <v>Средний</v>
      </c>
      <c r="U658" s="9">
        <v>9.0</v>
      </c>
      <c r="V658" s="9" t="str">
        <f t="array" ref="V658">LET(
    _xlpm.thresholds, XLOOKUP('2. Результаты'!$D658, Sections!$A$27:$A$47, Sections!$B$27:$D$47),
    XLOOKUP('2. Результаты'!$U658, _xlpm.thresholds, Sections!$B$26:$D$26, "Ниже базового", -1)
)</f>
        <v>Средний</v>
      </c>
      <c r="W658" s="9">
        <v>23.0</v>
      </c>
      <c r="X658" s="9" t="str">
        <f t="array" ref="X658">LET(
    _xlpm.thresholds, XLOOKUP('2. Результаты'!$D658, Sections!$K$3:$K$23, Sections!$L$3:$N$23),
    XLOOKUP('2. Результаты'!$W658, _xlpm.thresholds, Sections!$L$2:$N$2, "Ниже базового", -1)
)</f>
        <v>Средний</v>
      </c>
    </row>
    <row r="659" ht="15.75" customHeight="1">
      <c r="A659" s="7">
        <v>5.25006161E8</v>
      </c>
      <c r="B659" s="6" t="s">
        <v>886</v>
      </c>
      <c r="C659" s="6" t="s">
        <v>893</v>
      </c>
      <c r="D659" s="9">
        <v>1.0</v>
      </c>
      <c r="E659" s="9">
        <v>186.0</v>
      </c>
      <c r="F659" s="9">
        <v>213.0</v>
      </c>
      <c r="G659" s="9">
        <v>4.0</v>
      </c>
      <c r="H659" s="9" t="s">
        <v>1466</v>
      </c>
      <c r="I659" s="9">
        <v>25.0</v>
      </c>
      <c r="J659" s="9" t="str">
        <f t="array" ref="J659">LET(
    _xlpm.thresholds, XLOOKUP('2. Результаты'!$D659, Sections!$F$27:$F$47, Sections!$G$27:$I$47),
    XLOOKUP('2. Результаты'!$I659, _xlpm.thresholds, Sections!$G$26:$I$26, "Ниже базового", -1)
)</f>
        <v>Средний</v>
      </c>
      <c r="K659" s="9">
        <v>20.0</v>
      </c>
      <c r="L659" s="9" t="str">
        <f t="array" ref="L659">LET(
    _xlpm.thresholds, XLOOKUP('2. Результаты'!$D659, Sections!$P$27:$P$47, Sections!$Q$27:$S$47),
    XLOOKUP('2. Результаты'!$K659, _xlpm.thresholds, Sections!$Q$26:$S$26, "Ниже базового", -1)
)</f>
        <v>Высокий</v>
      </c>
      <c r="M659" s="9">
        <v>17.0</v>
      </c>
      <c r="N659" s="9" t="str">
        <f t="array" ref="N659">LET(
    _xlpm.thresholds, XLOOKUP('2. Результаты'!$D659, Sections!$K$27:$K$47, Sections!$L$27:$N$47),
    XLOOKUP('2. Результаты'!$M659, _xlpm.thresholds, Sections!$L$26:$N$26, "Ниже базового", -1)
)</f>
        <v>Высокий</v>
      </c>
      <c r="O659" s="9">
        <v>19.0</v>
      </c>
      <c r="P659" s="9" t="str">
        <f t="array" ref="P659">LET(
    _xlpm.thresholds, XLOOKUP('2. Результаты'!$D659, Sections!$P$3:$P$23, Sections!$Q$3:$S$23),
    XLOOKUP('2. Результаты'!$O659, _xlpm.thresholds, Sections!$Q$2:$S$2, "Ниже базового", -1)
)</f>
        <v>Средний</v>
      </c>
      <c r="Q659" s="9">
        <v>21.0</v>
      </c>
      <c r="R659" s="9" t="str">
        <f t="array" ref="R659">LET(
    _xlpm.thresholds, XLOOKUP('2. Результаты'!$D659, Sections!$F$3:$F$23, Sections!$G$3:$I$23),
    XLOOKUP('2. Результаты'!$Q659, _xlpm.thresholds, Sections!$G$2:$I$2, "Ниже базового", -1)
)</f>
        <v>Высокий</v>
      </c>
      <c r="S659" s="9">
        <v>46.0</v>
      </c>
      <c r="T659" s="9" t="str">
        <f t="array" ref="T659">LET(
    _xlpm.thresholds, XLOOKUP('2. Результаты'!$D659, Sections!$A$3:$A$23, Sections!$B$3:$D$23),
    XLOOKUP('2. Результаты'!$S659, _xlpm.thresholds, Sections!$B$2:$D$2, "Ниже базового", -1)
)</f>
        <v>Высокий</v>
      </c>
      <c r="U659" s="9">
        <v>13.0</v>
      </c>
      <c r="V659" s="9" t="str">
        <f t="array" ref="V659">LET(
    _xlpm.thresholds, XLOOKUP('2. Результаты'!$D659, Sections!$A$27:$A$47, Sections!$B$27:$D$47),
    XLOOKUP('2. Результаты'!$U659, _xlpm.thresholds, Sections!$B$26:$D$26, "Ниже базового", -1)
)</f>
        <v>Высокий</v>
      </c>
      <c r="W659" s="9">
        <v>25.0</v>
      </c>
      <c r="X659" s="9" t="str">
        <f t="array" ref="X659">LET(
    _xlpm.thresholds, XLOOKUP('2. Результаты'!$D659, Sections!$K$3:$K$23, Sections!$L$3:$N$23),
    XLOOKUP('2. Результаты'!$W659, _xlpm.thresholds, Sections!$L$2:$N$2, "Ниже базового", -1)
)</f>
        <v>Высокий</v>
      </c>
    </row>
    <row r="660" ht="15.75" customHeight="1">
      <c r="A660" s="7">
        <v>5.25006147E8</v>
      </c>
      <c r="B660" s="6" t="s">
        <v>886</v>
      </c>
      <c r="C660" s="6" t="s">
        <v>894</v>
      </c>
      <c r="D660" s="9">
        <v>1.0</v>
      </c>
      <c r="E660" s="9">
        <v>175.0</v>
      </c>
      <c r="F660" s="9">
        <v>213.0</v>
      </c>
      <c r="G660" s="9">
        <v>4.0</v>
      </c>
      <c r="H660" s="9" t="s">
        <v>1466</v>
      </c>
      <c r="I660" s="9">
        <v>25.0</v>
      </c>
      <c r="J660" s="9" t="str">
        <f t="array" ref="J660">LET(
    _xlpm.thresholds, XLOOKUP('2. Результаты'!$D660, Sections!$F$27:$F$47, Sections!$G$27:$I$47),
    XLOOKUP('2. Результаты'!$I660, _xlpm.thresholds, Sections!$G$26:$I$26, "Ниже базового", -1)
)</f>
        <v>Средний</v>
      </c>
      <c r="K660" s="9">
        <v>17.0</v>
      </c>
      <c r="L660" s="9" t="str">
        <f t="array" ref="L660">LET(
    _xlpm.thresholds, XLOOKUP('2. Результаты'!$D660, Sections!$P$27:$P$47, Sections!$Q$27:$S$47),
    XLOOKUP('2. Результаты'!$K660, _xlpm.thresholds, Sections!$Q$26:$S$26, "Ниже базового", -1)
)</f>
        <v>Высокий</v>
      </c>
      <c r="M660" s="9">
        <v>17.0</v>
      </c>
      <c r="N660" s="9" t="str">
        <f t="array" ref="N660">LET(
    _xlpm.thresholds, XLOOKUP('2. Результаты'!$D660, Sections!$K$27:$K$47, Sections!$L$27:$N$47),
    XLOOKUP('2. Результаты'!$M660, _xlpm.thresholds, Sections!$L$26:$N$26, "Ниже базового", -1)
)</f>
        <v>Высокий</v>
      </c>
      <c r="O660" s="9">
        <v>20.0</v>
      </c>
      <c r="P660" s="9" t="str">
        <f t="array" ref="P660">LET(
    _xlpm.thresholds, XLOOKUP('2. Результаты'!$D660, Sections!$P$3:$P$23, Sections!$Q$3:$S$23),
    XLOOKUP('2. Результаты'!$O660, _xlpm.thresholds, Sections!$Q$2:$S$2, "Ниже базового", -1)
)</f>
        <v>Высокий</v>
      </c>
      <c r="Q660" s="9">
        <v>18.0</v>
      </c>
      <c r="R660" s="9" t="str">
        <f t="array" ref="R660">LET(
    _xlpm.thresholds, XLOOKUP('2. Результаты'!$D660, Sections!$F$3:$F$23, Sections!$G$3:$I$23),
    XLOOKUP('2. Результаты'!$Q660, _xlpm.thresholds, Sections!$G$2:$I$2, "Ниже базового", -1)
)</f>
        <v>Средний</v>
      </c>
      <c r="S660" s="9">
        <v>42.0</v>
      </c>
      <c r="T660" s="9" t="str">
        <f t="array" ref="T660">LET(
    _xlpm.thresholds, XLOOKUP('2. Результаты'!$D660, Sections!$A$3:$A$23, Sections!$B$3:$D$23),
    XLOOKUP('2. Результаты'!$S660, _xlpm.thresholds, Sections!$B$2:$D$2, "Ниже базового", -1)
)</f>
        <v>Высокий</v>
      </c>
      <c r="U660" s="9">
        <v>9.0</v>
      </c>
      <c r="V660" s="9" t="str">
        <f t="array" ref="V660">LET(
    _xlpm.thresholds, XLOOKUP('2. Результаты'!$D660, Sections!$A$27:$A$47, Sections!$B$27:$D$47),
    XLOOKUP('2. Результаты'!$U660, _xlpm.thresholds, Sections!$B$26:$D$26, "Ниже базового", -1)
)</f>
        <v>Средний</v>
      </c>
      <c r="W660" s="9">
        <v>27.0</v>
      </c>
      <c r="X660" s="9" t="str">
        <f t="array" ref="X660">LET(
    _xlpm.thresholds, XLOOKUP('2. Результаты'!$D660, Sections!$K$3:$K$23, Sections!$L$3:$N$23),
    XLOOKUP('2. Результаты'!$W660, _xlpm.thresholds, Sections!$L$2:$N$2, "Ниже базового", -1)
)</f>
        <v>Высокий</v>
      </c>
    </row>
    <row r="661" ht="15.75" customHeight="1">
      <c r="A661" s="7">
        <v>5.25006108E8</v>
      </c>
      <c r="B661" s="6" t="s">
        <v>886</v>
      </c>
      <c r="C661" s="6" t="s">
        <v>895</v>
      </c>
      <c r="D661" s="9">
        <v>1.0</v>
      </c>
      <c r="E661" s="9">
        <v>170.0</v>
      </c>
      <c r="F661" s="9">
        <v>213.0</v>
      </c>
      <c r="G661" s="9">
        <v>3.0</v>
      </c>
      <c r="H661" s="9" t="s">
        <v>1465</v>
      </c>
      <c r="I661" s="9">
        <v>21.0</v>
      </c>
      <c r="J661" s="9" t="str">
        <f t="array" ref="J661">LET(
    _xlpm.thresholds, XLOOKUP('2. Результаты'!$D661, Sections!$F$27:$F$47, Sections!$G$27:$I$47),
    XLOOKUP('2. Результаты'!$I661, _xlpm.thresholds, Sections!$G$26:$I$26, "Ниже базового", -1)
)</f>
        <v>Средний</v>
      </c>
      <c r="K661" s="9">
        <v>16.0</v>
      </c>
      <c r="L661" s="9" t="str">
        <f t="array" ref="L661">LET(
    _xlpm.thresholds, XLOOKUP('2. Результаты'!$D661, Sections!$P$27:$P$47, Sections!$Q$27:$S$47),
    XLOOKUP('2. Результаты'!$K661, _xlpm.thresholds, Sections!$Q$26:$S$26, "Ниже базового", -1)
)</f>
        <v>Высокий</v>
      </c>
      <c r="M661" s="9">
        <v>18.0</v>
      </c>
      <c r="N661" s="9" t="str">
        <f t="array" ref="N661">LET(
    _xlpm.thresholds, XLOOKUP('2. Результаты'!$D661, Sections!$K$27:$K$47, Sections!$L$27:$N$47),
    XLOOKUP('2. Результаты'!$M661, _xlpm.thresholds, Sections!$L$26:$N$26, "Ниже базового", -1)
)</f>
        <v>Высокий</v>
      </c>
      <c r="O661" s="9">
        <v>20.0</v>
      </c>
      <c r="P661" s="9" t="str">
        <f t="array" ref="P661">LET(
    _xlpm.thresholds, XLOOKUP('2. Результаты'!$D661, Sections!$P$3:$P$23, Sections!$Q$3:$S$23),
    XLOOKUP('2. Результаты'!$O661, _xlpm.thresholds, Sections!$Q$2:$S$2, "Ниже базового", -1)
)</f>
        <v>Высокий</v>
      </c>
      <c r="Q661" s="9">
        <v>20.0</v>
      </c>
      <c r="R661" s="9" t="str">
        <f t="array" ref="R661">LET(
    _xlpm.thresholds, XLOOKUP('2. Результаты'!$D661, Sections!$F$3:$F$23, Sections!$G$3:$I$23),
    XLOOKUP('2. Результаты'!$Q661, _xlpm.thresholds, Sections!$G$2:$I$2, "Ниже базового", -1)
)</f>
        <v>Средний</v>
      </c>
      <c r="S661" s="9">
        <v>41.0</v>
      </c>
      <c r="T661" s="9" t="str">
        <f t="array" ref="T661">LET(
    _xlpm.thresholds, XLOOKUP('2. Результаты'!$D661, Sections!$A$3:$A$23, Sections!$B$3:$D$23),
    XLOOKUP('2. Результаты'!$S661, _xlpm.thresholds, Sections!$B$2:$D$2, "Ниже базового", -1)
)</f>
        <v>Высокий</v>
      </c>
      <c r="U661" s="9">
        <v>11.0</v>
      </c>
      <c r="V661" s="9" t="str">
        <f t="array" ref="V661">LET(
    _xlpm.thresholds, XLOOKUP('2. Результаты'!$D661, Sections!$A$27:$A$47, Sections!$B$27:$D$47),
    XLOOKUP('2. Результаты'!$U661, _xlpm.thresholds, Sections!$B$26:$D$26, "Ниже базового", -1)
)</f>
        <v>Средний</v>
      </c>
      <c r="W661" s="9">
        <v>23.0</v>
      </c>
      <c r="X661" s="9" t="str">
        <f t="array" ref="X661">LET(
    _xlpm.thresholds, XLOOKUP('2. Результаты'!$D661, Sections!$K$3:$K$23, Sections!$L$3:$N$23),
    XLOOKUP('2. Результаты'!$W661, _xlpm.thresholds, Sections!$L$2:$N$2, "Ниже базового", -1)
)</f>
        <v>Средний</v>
      </c>
    </row>
    <row r="662" ht="15.75" customHeight="1">
      <c r="A662" s="7">
        <v>5.25006154E8</v>
      </c>
      <c r="B662" s="6" t="s">
        <v>886</v>
      </c>
      <c r="C662" s="6" t="s">
        <v>896</v>
      </c>
      <c r="D662" s="9">
        <v>1.0</v>
      </c>
      <c r="E662" s="9">
        <v>186.0</v>
      </c>
      <c r="F662" s="9">
        <v>213.0</v>
      </c>
      <c r="G662" s="9">
        <v>4.0</v>
      </c>
      <c r="H662" s="9" t="s">
        <v>1466</v>
      </c>
      <c r="I662" s="9">
        <v>30.0</v>
      </c>
      <c r="J662" s="9" t="str">
        <f t="array" ref="J662">LET(
    _xlpm.thresholds, XLOOKUP('2. Результаты'!$D662, Sections!$F$27:$F$47, Sections!$G$27:$I$47),
    XLOOKUP('2. Результаты'!$I662, _xlpm.thresholds, Sections!$G$26:$I$26, "Ниже базового", -1)
)</f>
        <v>Высокий</v>
      </c>
      <c r="K662" s="9">
        <v>20.0</v>
      </c>
      <c r="L662" s="9" t="str">
        <f t="array" ref="L662">LET(
    _xlpm.thresholds, XLOOKUP('2. Результаты'!$D662, Sections!$P$27:$P$47, Sections!$Q$27:$S$47),
    XLOOKUP('2. Результаты'!$K662, _xlpm.thresholds, Sections!$Q$26:$S$26, "Ниже базового", -1)
)</f>
        <v>Высокий</v>
      </c>
      <c r="M662" s="9">
        <v>16.0</v>
      </c>
      <c r="N662" s="9" t="str">
        <f t="array" ref="N662">LET(
    _xlpm.thresholds, XLOOKUP('2. Результаты'!$D662, Sections!$K$27:$K$47, Sections!$L$27:$N$47),
    XLOOKUP('2. Результаты'!$M662, _xlpm.thresholds, Sections!$L$26:$N$26, "Ниже базового", -1)
)</f>
        <v>Средний</v>
      </c>
      <c r="O662" s="9">
        <v>21.0</v>
      </c>
      <c r="P662" s="9" t="str">
        <f t="array" ref="P662">LET(
    _xlpm.thresholds, XLOOKUP('2. Результаты'!$D662, Sections!$P$3:$P$23, Sections!$Q$3:$S$23),
    XLOOKUP('2. Результаты'!$O662, _xlpm.thresholds, Sections!$Q$2:$S$2, "Ниже базового", -1)
)</f>
        <v>Высокий</v>
      </c>
      <c r="Q662" s="9">
        <v>21.0</v>
      </c>
      <c r="R662" s="9" t="str">
        <f t="array" ref="R662">LET(
    _xlpm.thresholds, XLOOKUP('2. Результаты'!$D662, Sections!$F$3:$F$23, Sections!$G$3:$I$23),
    XLOOKUP('2. Результаты'!$Q662, _xlpm.thresholds, Sections!$G$2:$I$2, "Ниже базового", -1)
)</f>
        <v>Высокий</v>
      </c>
      <c r="S662" s="9">
        <v>38.0</v>
      </c>
      <c r="T662" s="9" t="str">
        <f t="array" ref="T662">LET(
    _xlpm.thresholds, XLOOKUP('2. Результаты'!$D662, Sections!$A$3:$A$23, Sections!$B$3:$D$23),
    XLOOKUP('2. Результаты'!$S662, _xlpm.thresholds, Sections!$B$2:$D$2, "Ниже базового", -1)
)</f>
        <v>Средний</v>
      </c>
      <c r="U662" s="9">
        <v>12.0</v>
      </c>
      <c r="V662" s="9" t="str">
        <f t="array" ref="V662">LET(
    _xlpm.thresholds, XLOOKUP('2. Результаты'!$D662, Sections!$A$27:$A$47, Sections!$B$27:$D$47),
    XLOOKUP('2. Результаты'!$U662, _xlpm.thresholds, Sections!$B$26:$D$26, "Ниже базового", -1)
)</f>
        <v>Высокий</v>
      </c>
      <c r="W662" s="9">
        <v>28.0</v>
      </c>
      <c r="X662" s="9" t="str">
        <f t="array" ref="X662">LET(
    _xlpm.thresholds, XLOOKUP('2. Результаты'!$D662, Sections!$K$3:$K$23, Sections!$L$3:$N$23),
    XLOOKUP('2. Результаты'!$W662, _xlpm.thresholds, Sections!$L$2:$N$2, "Ниже базового", -1)
)</f>
        <v>Высокий</v>
      </c>
    </row>
    <row r="663" ht="15.75" customHeight="1">
      <c r="A663" s="7">
        <v>5.25005859E8</v>
      </c>
      <c r="B663" s="6" t="s">
        <v>886</v>
      </c>
      <c r="C663" s="6" t="s">
        <v>897</v>
      </c>
      <c r="D663" s="9">
        <v>1.0</v>
      </c>
      <c r="E663" s="9">
        <v>138.0</v>
      </c>
      <c r="F663" s="9">
        <v>213.0</v>
      </c>
      <c r="G663" s="9">
        <v>1.0</v>
      </c>
      <c r="H663" s="9" t="s">
        <v>1468</v>
      </c>
      <c r="I663" s="9">
        <v>23.0</v>
      </c>
      <c r="J663" s="9" t="str">
        <f t="array" ref="J663">LET(
    _xlpm.thresholds, XLOOKUP('2. Результаты'!$D663, Sections!$F$27:$F$47, Sections!$G$27:$I$47),
    XLOOKUP('2. Результаты'!$I663, _xlpm.thresholds, Sections!$G$26:$I$26, "Ниже базового", -1)
)</f>
        <v>Средний</v>
      </c>
      <c r="K663" s="9">
        <v>16.0</v>
      </c>
      <c r="L663" s="9" t="str">
        <f t="array" ref="L663">LET(
    _xlpm.thresholds, XLOOKUP('2. Результаты'!$D663, Sections!$P$27:$P$47, Sections!$Q$27:$S$47),
    XLOOKUP('2. Результаты'!$K663, _xlpm.thresholds, Sections!$Q$26:$S$26, "Ниже базового", -1)
)</f>
        <v>Высокий</v>
      </c>
      <c r="M663" s="9">
        <v>17.0</v>
      </c>
      <c r="N663" s="9" t="str">
        <f t="array" ref="N663">LET(
    _xlpm.thresholds, XLOOKUP('2. Результаты'!$D663, Sections!$K$27:$K$47, Sections!$L$27:$N$47),
    XLOOKUP('2. Результаты'!$M663, _xlpm.thresholds, Sections!$L$26:$N$26, "Ниже базового", -1)
)</f>
        <v>Высокий</v>
      </c>
      <c r="O663" s="9">
        <v>21.0</v>
      </c>
      <c r="P663" s="9" t="str">
        <f t="array" ref="P663">LET(
    _xlpm.thresholds, XLOOKUP('2. Результаты'!$D663, Sections!$P$3:$P$23, Sections!$Q$3:$S$23),
    XLOOKUP('2. Результаты'!$O663, _xlpm.thresholds, Sections!$Q$2:$S$2, "Ниже базового", -1)
)</f>
        <v>Высокий</v>
      </c>
      <c r="Q663" s="9">
        <v>21.0</v>
      </c>
      <c r="R663" s="9" t="str">
        <f t="array" ref="R663">LET(
    _xlpm.thresholds, XLOOKUP('2. Результаты'!$D663, Sections!$F$3:$F$23, Sections!$G$3:$I$23),
    XLOOKUP('2. Результаты'!$Q663, _xlpm.thresholds, Sections!$G$2:$I$2, "Ниже базового", -1)
)</f>
        <v>Высокий</v>
      </c>
      <c r="S663" s="9">
        <v>0.0</v>
      </c>
      <c r="T663" s="9" t="str">
        <f t="array" ref="T663">LET(
    _xlpm.thresholds, XLOOKUP('2. Результаты'!$D663, Sections!$A$3:$A$23, Sections!$B$3:$D$23),
    XLOOKUP('2. Результаты'!$S663, _xlpm.thresholds, Sections!$B$2:$D$2, "Ниже базового", -1)
)</f>
        <v>Ниже базового</v>
      </c>
      <c r="U663" s="9">
        <v>14.0</v>
      </c>
      <c r="V663" s="9" t="str">
        <f t="array" ref="V663">LET(
    _xlpm.thresholds, XLOOKUP('2. Результаты'!$D663, Sections!$A$27:$A$47, Sections!$B$27:$D$47),
    XLOOKUP('2. Результаты'!$U663, _xlpm.thresholds, Sections!$B$26:$D$26, "Ниже базового", -1)
)</f>
        <v>Высокий</v>
      </c>
      <c r="W663" s="9">
        <v>26.0</v>
      </c>
      <c r="X663" s="9" t="str">
        <f t="array" ref="X663">LET(
    _xlpm.thresholds, XLOOKUP('2. Результаты'!$D663, Sections!$K$3:$K$23, Sections!$L$3:$N$23),
    XLOOKUP('2. Результаты'!$W663, _xlpm.thresholds, Sections!$L$2:$N$2, "Ниже базового", -1)
)</f>
        <v>Высокий</v>
      </c>
    </row>
    <row r="664" ht="15.75" customHeight="1">
      <c r="A664" s="7">
        <v>5.2500588E8</v>
      </c>
      <c r="B664" s="6" t="s">
        <v>886</v>
      </c>
      <c r="C664" s="6" t="s">
        <v>898</v>
      </c>
      <c r="D664" s="9">
        <v>1.0</v>
      </c>
      <c r="E664" s="9">
        <v>165.0</v>
      </c>
      <c r="F664" s="9">
        <v>213.0</v>
      </c>
      <c r="G664" s="9">
        <v>3.0</v>
      </c>
      <c r="H664" s="9" t="s">
        <v>1465</v>
      </c>
      <c r="I664" s="9">
        <v>24.0</v>
      </c>
      <c r="J664" s="9" t="str">
        <f t="array" ref="J664">LET(
    _xlpm.thresholds, XLOOKUP('2. Результаты'!$D664, Sections!$F$27:$F$47, Sections!$G$27:$I$47),
    XLOOKUP('2. Результаты'!$I664, _xlpm.thresholds, Sections!$G$26:$I$26, "Ниже базового", -1)
)</f>
        <v>Средний</v>
      </c>
      <c r="K664" s="9">
        <v>17.0</v>
      </c>
      <c r="L664" s="9" t="str">
        <f t="array" ref="L664">LET(
    _xlpm.thresholds, XLOOKUP('2. Результаты'!$D664, Sections!$P$27:$P$47, Sections!$Q$27:$S$47),
    XLOOKUP('2. Результаты'!$K664, _xlpm.thresholds, Sections!$Q$26:$S$26, "Ниже базового", -1)
)</f>
        <v>Высокий</v>
      </c>
      <c r="M664" s="9">
        <v>13.0</v>
      </c>
      <c r="N664" s="9" t="str">
        <f t="array" ref="N664">LET(
    _xlpm.thresholds, XLOOKUP('2. Результаты'!$D664, Sections!$K$27:$K$47, Sections!$L$27:$N$47),
    XLOOKUP('2. Результаты'!$M664, _xlpm.thresholds, Sections!$L$26:$N$26, "Ниже базового", -1)
)</f>
        <v>Базовый</v>
      </c>
      <c r="O664" s="9">
        <v>20.0</v>
      </c>
      <c r="P664" s="9" t="str">
        <f t="array" ref="P664">LET(
    _xlpm.thresholds, XLOOKUP('2. Результаты'!$D664, Sections!$P$3:$P$23, Sections!$Q$3:$S$23),
    XLOOKUP('2. Результаты'!$O664, _xlpm.thresholds, Sections!$Q$2:$S$2, "Ниже базового", -1)
)</f>
        <v>Высокий</v>
      </c>
      <c r="Q664" s="9">
        <v>18.0</v>
      </c>
      <c r="R664" s="9" t="str">
        <f t="array" ref="R664">LET(
    _xlpm.thresholds, XLOOKUP('2. Результаты'!$D664, Sections!$F$3:$F$23, Sections!$G$3:$I$23),
    XLOOKUP('2. Результаты'!$Q664, _xlpm.thresholds, Sections!$G$2:$I$2, "Ниже базового", -1)
)</f>
        <v>Средний</v>
      </c>
      <c r="S664" s="9">
        <v>33.0</v>
      </c>
      <c r="T664" s="9" t="str">
        <f t="array" ref="T664">LET(
    _xlpm.thresholds, XLOOKUP('2. Результаты'!$D664, Sections!$A$3:$A$23, Sections!$B$3:$D$23),
    XLOOKUP('2. Результаты'!$S664, _xlpm.thresholds, Sections!$B$2:$D$2, "Ниже базового", -1)
)</f>
        <v>Средний</v>
      </c>
      <c r="U664" s="9">
        <v>12.0</v>
      </c>
      <c r="V664" s="9" t="str">
        <f t="array" ref="V664">LET(
    _xlpm.thresholds, XLOOKUP('2. Результаты'!$D664, Sections!$A$27:$A$47, Sections!$B$27:$D$47),
    XLOOKUP('2. Результаты'!$U664, _xlpm.thresholds, Sections!$B$26:$D$26, "Ниже базового", -1)
)</f>
        <v>Высокий</v>
      </c>
      <c r="W664" s="9">
        <v>28.0</v>
      </c>
      <c r="X664" s="9" t="str">
        <f t="array" ref="X664">LET(
    _xlpm.thresholds, XLOOKUP('2. Результаты'!$D664, Sections!$K$3:$K$23, Sections!$L$3:$N$23),
    XLOOKUP('2. Результаты'!$W664, _xlpm.thresholds, Sections!$L$2:$N$2, "Ниже базового", -1)
)</f>
        <v>Высокий</v>
      </c>
    </row>
    <row r="665" ht="15.75" customHeight="1">
      <c r="A665" s="7">
        <v>5.25005961E8</v>
      </c>
      <c r="B665" s="6" t="s">
        <v>886</v>
      </c>
      <c r="C665" s="6" t="s">
        <v>899</v>
      </c>
      <c r="D665" s="9">
        <v>6.0</v>
      </c>
      <c r="E665" s="9">
        <v>149.0</v>
      </c>
      <c r="F665" s="9">
        <v>192.0</v>
      </c>
      <c r="G665" s="9">
        <v>3.0</v>
      </c>
      <c r="H665" s="9" t="s">
        <v>1465</v>
      </c>
      <c r="I665" s="9">
        <v>27.0</v>
      </c>
      <c r="J665" s="9" t="str">
        <f t="array" ref="J665">LET(
    _xlpm.thresholds, XLOOKUP('2. Результаты'!$D665, Sections!$F$27:$F$47, Sections!$G$27:$I$47),
    XLOOKUP('2. Результаты'!$I665, _xlpm.thresholds, Sections!$G$26:$I$26, "Ниже базового", -1)
)</f>
        <v>Высокий</v>
      </c>
      <c r="K665" s="9">
        <v>18.0</v>
      </c>
      <c r="L665" s="9" t="str">
        <f t="array" ref="L665">LET(
    _xlpm.thresholds, XLOOKUP('2. Результаты'!$D665, Sections!$P$27:$P$47, Sections!$Q$27:$S$47),
    XLOOKUP('2. Результаты'!$K665, _xlpm.thresholds, Sections!$Q$26:$S$26, "Ниже базового", -1)
)</f>
        <v>Высокий</v>
      </c>
      <c r="M665" s="9">
        <v>12.0</v>
      </c>
      <c r="N665" s="9" t="str">
        <f t="array" ref="N665">LET(
    _xlpm.thresholds, XLOOKUP('2. Результаты'!$D665, Sections!$K$27:$K$47, Sections!$L$27:$N$47),
    XLOOKUP('2. Результаты'!$M665, _xlpm.thresholds, Sections!$L$26:$N$26, "Ниже базового", -1)
)</f>
        <v>Базовый</v>
      </c>
      <c r="O665" s="9">
        <v>18.0</v>
      </c>
      <c r="P665" s="9" t="str">
        <f t="array" ref="P665">LET(
    _xlpm.thresholds, XLOOKUP('2. Результаты'!$D665, Sections!$P$3:$P$23, Sections!$Q$3:$S$23),
    XLOOKUP('2. Результаты'!$O665, _xlpm.thresholds, Sections!$Q$2:$S$2, "Ниже базового", -1)
)</f>
        <v>Средний</v>
      </c>
      <c r="Q665" s="9">
        <v>16.0</v>
      </c>
      <c r="R665" s="9" t="str">
        <f t="array" ref="R665">LET(
    _xlpm.thresholds, XLOOKUP('2. Результаты'!$D665, Sections!$F$3:$F$23, Sections!$G$3:$I$23),
    XLOOKUP('2. Результаты'!$Q665, _xlpm.thresholds, Sections!$G$2:$I$2, "Ниже базового", -1)
)</f>
        <v>Средний</v>
      </c>
      <c r="S665" s="9">
        <v>23.0</v>
      </c>
      <c r="T665" s="9" t="str">
        <f t="array" ref="T665">LET(
    _xlpm.thresholds, XLOOKUP('2. Результаты'!$D665, Sections!$A$3:$A$23, Sections!$B$3:$D$23),
    XLOOKUP('2. Результаты'!$S665, _xlpm.thresholds, Sections!$B$2:$D$2, "Ниже базового", -1)
)</f>
        <v>Средний</v>
      </c>
      <c r="U665" s="9">
        <v>11.0</v>
      </c>
      <c r="V665" s="9" t="str">
        <f t="array" ref="V665">LET(
    _xlpm.thresholds, XLOOKUP('2. Результаты'!$D665, Sections!$A$27:$A$47, Sections!$B$27:$D$47),
    XLOOKUP('2. Результаты'!$U665, _xlpm.thresholds, Sections!$B$26:$D$26, "Ниже базового", -1)
)</f>
        <v>Средний</v>
      </c>
      <c r="W665" s="9">
        <v>24.0</v>
      </c>
      <c r="X665" s="9" t="str">
        <f t="array" ref="X665">LET(
    _xlpm.thresholds, XLOOKUP('2. Результаты'!$D665, Sections!$K$3:$K$23, Sections!$L$3:$N$23),
    XLOOKUP('2. Результаты'!$W665, _xlpm.thresholds, Sections!$L$2:$N$2, "Ниже базового", -1)
)</f>
        <v>Средний</v>
      </c>
    </row>
    <row r="666" ht="15.75" customHeight="1">
      <c r="A666" s="7">
        <v>5.25005898E8</v>
      </c>
      <c r="B666" s="6" t="s">
        <v>886</v>
      </c>
      <c r="C666" s="6" t="s">
        <v>900</v>
      </c>
      <c r="D666" s="9">
        <v>1.0</v>
      </c>
      <c r="E666" s="9">
        <v>179.0</v>
      </c>
      <c r="F666" s="9">
        <v>213.0</v>
      </c>
      <c r="G666" s="9">
        <v>4.0</v>
      </c>
      <c r="H666" s="9" t="s">
        <v>1466</v>
      </c>
      <c r="I666" s="9">
        <v>29.0</v>
      </c>
      <c r="J666" s="9" t="str">
        <f t="array" ref="J666">LET(
    _xlpm.thresholds, XLOOKUP('2. Результаты'!$D666, Sections!$F$27:$F$47, Sections!$G$27:$I$47),
    XLOOKUP('2. Результаты'!$I666, _xlpm.thresholds, Sections!$G$26:$I$26, "Ниже базового", -1)
)</f>
        <v>Высокий</v>
      </c>
      <c r="K666" s="9">
        <v>20.0</v>
      </c>
      <c r="L666" s="9" t="str">
        <f t="array" ref="L666">LET(
    _xlpm.thresholds, XLOOKUP('2. Результаты'!$D666, Sections!$P$27:$P$47, Sections!$Q$27:$S$47),
    XLOOKUP('2. Результаты'!$K666, _xlpm.thresholds, Sections!$Q$26:$S$26, "Ниже базового", -1)
)</f>
        <v>Высокий</v>
      </c>
      <c r="M666" s="9">
        <v>15.0</v>
      </c>
      <c r="N666" s="9" t="str">
        <f t="array" ref="N666">LET(
    _xlpm.thresholds, XLOOKUP('2. Результаты'!$D666, Sections!$K$27:$K$47, Sections!$L$27:$N$47),
    XLOOKUP('2. Результаты'!$M666, _xlpm.thresholds, Sections!$L$26:$N$26, "Ниже базового", -1)
)</f>
        <v>Средний</v>
      </c>
      <c r="O666" s="9">
        <v>20.0</v>
      </c>
      <c r="P666" s="9" t="str">
        <f t="array" ref="P666">LET(
    _xlpm.thresholds, XLOOKUP('2. Результаты'!$D666, Sections!$P$3:$P$23, Sections!$Q$3:$S$23),
    XLOOKUP('2. Результаты'!$O666, _xlpm.thresholds, Sections!$Q$2:$S$2, "Ниже базового", -1)
)</f>
        <v>Высокий</v>
      </c>
      <c r="Q666" s="9">
        <v>18.0</v>
      </c>
      <c r="R666" s="9" t="str">
        <f t="array" ref="R666">LET(
    _xlpm.thresholds, XLOOKUP('2. Результаты'!$D666, Sections!$F$3:$F$23, Sections!$G$3:$I$23),
    XLOOKUP('2. Результаты'!$Q666, _xlpm.thresholds, Sections!$G$2:$I$2, "Ниже базового", -1)
)</f>
        <v>Средний</v>
      </c>
      <c r="S666" s="9">
        <v>41.0</v>
      </c>
      <c r="T666" s="9" t="str">
        <f t="array" ref="T666">LET(
    _xlpm.thresholds, XLOOKUP('2. Результаты'!$D666, Sections!$A$3:$A$23, Sections!$B$3:$D$23),
    XLOOKUP('2. Результаты'!$S666, _xlpm.thresholds, Sections!$B$2:$D$2, "Ниже базового", -1)
)</f>
        <v>Высокий</v>
      </c>
      <c r="U666" s="9">
        <v>10.0</v>
      </c>
      <c r="V666" s="9" t="str">
        <f t="array" ref="V666">LET(
    _xlpm.thresholds, XLOOKUP('2. Результаты'!$D666, Sections!$A$27:$A$47, Sections!$B$27:$D$47),
    XLOOKUP('2. Результаты'!$U666, _xlpm.thresholds, Sections!$B$26:$D$26, "Ниже базового", -1)
)</f>
        <v>Средний</v>
      </c>
      <c r="W666" s="9">
        <v>26.0</v>
      </c>
      <c r="X666" s="9" t="str">
        <f t="array" ref="X666">LET(
    _xlpm.thresholds, XLOOKUP('2. Результаты'!$D666, Sections!$K$3:$K$23, Sections!$L$3:$N$23),
    XLOOKUP('2. Результаты'!$W666, _xlpm.thresholds, Sections!$L$2:$N$2, "Ниже базового", -1)
)</f>
        <v>Высокий</v>
      </c>
    </row>
    <row r="667" ht="15.75" customHeight="1">
      <c r="A667" s="7">
        <v>5.2500625E8</v>
      </c>
      <c r="B667" s="6" t="s">
        <v>886</v>
      </c>
      <c r="C667" s="6" t="s">
        <v>901</v>
      </c>
      <c r="D667" s="9">
        <v>1.0</v>
      </c>
      <c r="E667" s="9">
        <v>126.0</v>
      </c>
      <c r="F667" s="9">
        <v>213.0</v>
      </c>
      <c r="G667" s="9">
        <v>1.0</v>
      </c>
      <c r="H667" s="9" t="s">
        <v>1468</v>
      </c>
      <c r="I667" s="9">
        <v>18.0</v>
      </c>
      <c r="J667" s="9" t="str">
        <f t="array" ref="J667">LET(
    _xlpm.thresholds, XLOOKUP('2. Результаты'!$D667, Sections!$F$27:$F$47, Sections!$G$27:$I$47),
    XLOOKUP('2. Результаты'!$I667, _xlpm.thresholds, Sections!$G$26:$I$26, "Ниже базового", -1)
)</f>
        <v>Средний</v>
      </c>
      <c r="K667" s="9">
        <v>20.0</v>
      </c>
      <c r="L667" s="9" t="str">
        <f t="array" ref="L667">LET(
    _xlpm.thresholds, XLOOKUP('2. Результаты'!$D667, Sections!$P$27:$P$47, Sections!$Q$27:$S$47),
    XLOOKUP('2. Результаты'!$K667, _xlpm.thresholds, Sections!$Q$26:$S$26, "Ниже базового", -1)
)</f>
        <v>Высокий</v>
      </c>
      <c r="M667" s="9">
        <v>9.0</v>
      </c>
      <c r="N667" s="9" t="str">
        <f t="array" ref="N667">LET(
    _xlpm.thresholds, XLOOKUP('2. Результаты'!$D667, Sections!$K$27:$K$47, Sections!$L$27:$N$47),
    XLOOKUP('2. Результаты'!$M667, _xlpm.thresholds, Sections!$L$26:$N$26, "Ниже базового", -1)
)</f>
        <v>Базовый</v>
      </c>
      <c r="O667" s="9">
        <v>19.0</v>
      </c>
      <c r="P667" s="9" t="str">
        <f t="array" ref="P667">LET(
    _xlpm.thresholds, XLOOKUP('2. Результаты'!$D667, Sections!$P$3:$P$23, Sections!$Q$3:$S$23),
    XLOOKUP('2. Результаты'!$O667, _xlpm.thresholds, Sections!$Q$2:$S$2, "Ниже базового", -1)
)</f>
        <v>Средний</v>
      </c>
      <c r="Q667" s="9">
        <v>15.0</v>
      </c>
      <c r="R667" s="9" t="str">
        <f t="array" ref="R667">LET(
    _xlpm.thresholds, XLOOKUP('2. Результаты'!$D667, Sections!$F$3:$F$23, Sections!$G$3:$I$23),
    XLOOKUP('2. Результаты'!$Q667, _xlpm.thresholds, Sections!$G$2:$I$2, "Ниже базового", -1)
)</f>
        <v>Средний</v>
      </c>
      <c r="S667" s="9">
        <v>38.0</v>
      </c>
      <c r="T667" s="9" t="str">
        <f t="array" ref="T667">LET(
    _xlpm.thresholds, XLOOKUP('2. Результаты'!$D667, Sections!$A$3:$A$23, Sections!$B$3:$D$23),
    XLOOKUP('2. Результаты'!$S667, _xlpm.thresholds, Sections!$B$2:$D$2, "Ниже базового", -1)
)</f>
        <v>Средний</v>
      </c>
      <c r="U667" s="9">
        <v>7.0</v>
      </c>
      <c r="V667" s="9" t="str">
        <f t="array" ref="V667">LET(
    _xlpm.thresholds, XLOOKUP('2. Результаты'!$D667, Sections!$A$27:$A$47, Sections!$B$27:$D$47),
    XLOOKUP('2. Результаты'!$U667, _xlpm.thresholds, Sections!$B$26:$D$26, "Ниже базового", -1)
)</f>
        <v>Базовый</v>
      </c>
      <c r="W667" s="9">
        <v>0.0</v>
      </c>
      <c r="X667" s="9" t="str">
        <f t="array" ref="X667">LET(
    _xlpm.thresholds, XLOOKUP('2. Результаты'!$D667, Sections!$K$3:$K$23, Sections!$L$3:$N$23),
    XLOOKUP('2. Результаты'!$W667, _xlpm.thresholds, Sections!$L$2:$N$2, "Ниже базового", -1)
)</f>
        <v>Ниже базового</v>
      </c>
    </row>
    <row r="668" ht="15.75" customHeight="1">
      <c r="A668" s="7">
        <v>5.25005922E8</v>
      </c>
      <c r="B668" s="6" t="s">
        <v>886</v>
      </c>
      <c r="C668" s="6" t="s">
        <v>902</v>
      </c>
      <c r="D668" s="9">
        <v>5.0</v>
      </c>
      <c r="E668" s="9">
        <v>163.0</v>
      </c>
      <c r="F668" s="9">
        <v>208.0</v>
      </c>
      <c r="G668" s="9">
        <v>3.0</v>
      </c>
      <c r="H668" s="9" t="s">
        <v>1465</v>
      </c>
      <c r="I668" s="9">
        <v>23.0</v>
      </c>
      <c r="J668" s="9" t="str">
        <f t="array" ref="J668">LET(
    _xlpm.thresholds, XLOOKUP('2. Результаты'!$D668, Sections!$F$27:$F$47, Sections!$G$27:$I$47),
    XLOOKUP('2. Результаты'!$I668, _xlpm.thresholds, Sections!$G$26:$I$26, "Ниже базового", -1)
)</f>
        <v>Средний</v>
      </c>
      <c r="K668" s="9">
        <v>20.0</v>
      </c>
      <c r="L668" s="9" t="str">
        <f t="array" ref="L668">LET(
    _xlpm.thresholds, XLOOKUP('2. Результаты'!$D668, Sections!$P$27:$P$47, Sections!$Q$27:$S$47),
    XLOOKUP('2. Результаты'!$K668, _xlpm.thresholds, Sections!$Q$26:$S$26, "Ниже базового", -1)
)</f>
        <v>Высокий</v>
      </c>
      <c r="M668" s="9">
        <v>17.0</v>
      </c>
      <c r="N668" s="9" t="str">
        <f t="array" ref="N668">LET(
    _xlpm.thresholds, XLOOKUP('2. Результаты'!$D668, Sections!$K$27:$K$47, Sections!$L$27:$N$47),
    XLOOKUP('2. Результаты'!$M668, _xlpm.thresholds, Sections!$L$26:$N$26, "Ниже базового", -1)
)</f>
        <v>Высокий</v>
      </c>
      <c r="O668" s="9">
        <v>20.0</v>
      </c>
      <c r="P668" s="9" t="str">
        <f t="array" ref="P668">LET(
    _xlpm.thresholds, XLOOKUP('2. Результаты'!$D668, Sections!$P$3:$P$23, Sections!$Q$3:$S$23),
    XLOOKUP('2. Результаты'!$O668, _xlpm.thresholds, Sections!$Q$2:$S$2, "Ниже базового", -1)
)</f>
        <v>Высокий</v>
      </c>
      <c r="Q668" s="9">
        <v>15.0</v>
      </c>
      <c r="R668" s="9" t="str">
        <f t="array" ref="R668">LET(
    _xlpm.thresholds, XLOOKUP('2. Результаты'!$D668, Sections!$F$3:$F$23, Sections!$G$3:$I$23),
    XLOOKUP('2. Результаты'!$Q668, _xlpm.thresholds, Sections!$G$2:$I$2, "Ниже базового", -1)
)</f>
        <v>Средний</v>
      </c>
      <c r="S668" s="9">
        <v>30.0</v>
      </c>
      <c r="T668" s="9" t="str">
        <f t="array" ref="T668">LET(
    _xlpm.thresholds, XLOOKUP('2. Результаты'!$D668, Sections!$A$3:$A$23, Sections!$B$3:$D$23),
    XLOOKUP('2. Результаты'!$S668, _xlpm.thresholds, Sections!$B$2:$D$2, "Ниже базового", -1)
)</f>
        <v>Средний</v>
      </c>
      <c r="U668" s="9">
        <v>12.0</v>
      </c>
      <c r="V668" s="9" t="str">
        <f t="array" ref="V668">LET(
    _xlpm.thresholds, XLOOKUP('2. Результаты'!$D668, Sections!$A$27:$A$47, Sections!$B$27:$D$47),
    XLOOKUP('2. Результаты'!$U668, _xlpm.thresholds, Sections!$B$26:$D$26, "Ниже базового", -1)
)</f>
        <v>Высокий</v>
      </c>
      <c r="W668" s="9">
        <v>26.0</v>
      </c>
      <c r="X668" s="9" t="str">
        <f t="array" ref="X668">LET(
    _xlpm.thresholds, XLOOKUP('2. Результаты'!$D668, Sections!$K$3:$K$23, Sections!$L$3:$N$23),
    XLOOKUP('2. Результаты'!$W668, _xlpm.thresholds, Sections!$L$2:$N$2, "Ниже базового", -1)
)</f>
        <v>Высокий</v>
      </c>
    </row>
    <row r="669" ht="15.75" customHeight="1">
      <c r="A669" s="7">
        <v>5.07017058E8</v>
      </c>
      <c r="B669" s="6" t="s">
        <v>903</v>
      </c>
      <c r="C669" s="6" t="s">
        <v>904</v>
      </c>
      <c r="D669" s="9">
        <v>10.0</v>
      </c>
      <c r="E669" s="9">
        <v>170.0</v>
      </c>
      <c r="F669" s="9">
        <v>195.0</v>
      </c>
      <c r="G669" s="9">
        <v>4.0</v>
      </c>
      <c r="H669" s="9" t="s">
        <v>1466</v>
      </c>
      <c r="I669" s="9">
        <v>25.0</v>
      </c>
      <c r="J669" s="9" t="str">
        <f t="array" ref="J669">LET(
    _xlpm.thresholds, XLOOKUP('2. Результаты'!$D669, Sections!$F$27:$F$47, Sections!$G$27:$I$47),
    XLOOKUP('2. Результаты'!$I669, _xlpm.thresholds, Sections!$G$26:$I$26, "Ниже базового", -1)
)</f>
        <v>Средний</v>
      </c>
      <c r="K669" s="9">
        <v>18.0</v>
      </c>
      <c r="L669" s="9" t="str">
        <f t="array" ref="L669">LET(
    _xlpm.thresholds, XLOOKUP('2. Результаты'!$D669, Sections!$P$27:$P$47, Sections!$Q$27:$S$47),
    XLOOKUP('2. Результаты'!$K669, _xlpm.thresholds, Sections!$Q$26:$S$26, "Ниже базового", -1)
)</f>
        <v>Высокий</v>
      </c>
      <c r="M669" s="9">
        <v>17.0</v>
      </c>
      <c r="N669" s="9" t="str">
        <f t="array" ref="N669">LET(
    _xlpm.thresholds, XLOOKUP('2. Результаты'!$D669, Sections!$K$27:$K$47, Sections!$L$27:$N$47),
    XLOOKUP('2. Результаты'!$M669, _xlpm.thresholds, Sections!$L$26:$N$26, "Ниже базового", -1)
)</f>
        <v>Высокий</v>
      </c>
      <c r="O669" s="9">
        <v>20.0</v>
      </c>
      <c r="P669" s="9" t="str">
        <f t="array" ref="P669">LET(
    _xlpm.thresholds, XLOOKUP('2. Результаты'!$D669, Sections!$P$3:$P$23, Sections!$Q$3:$S$23),
    XLOOKUP('2. Результаты'!$O669, _xlpm.thresholds, Sections!$Q$2:$S$2, "Ниже базового", -1)
)</f>
        <v>Высокий</v>
      </c>
      <c r="Q669" s="9">
        <v>17.0</v>
      </c>
      <c r="R669" s="9" t="str">
        <f t="array" ref="R669">LET(
    _xlpm.thresholds, XLOOKUP('2. Результаты'!$D669, Sections!$F$3:$F$23, Sections!$G$3:$I$23),
    XLOOKUP('2. Результаты'!$Q669, _xlpm.thresholds, Sections!$G$2:$I$2, "Ниже базового", -1)
)</f>
        <v>Средний</v>
      </c>
      <c r="S669" s="9">
        <v>34.0</v>
      </c>
      <c r="T669" s="9" t="str">
        <f t="array" ref="T669">LET(
    _xlpm.thresholds, XLOOKUP('2. Результаты'!$D669, Sections!$A$3:$A$23, Sections!$B$3:$D$23),
    XLOOKUP('2. Результаты'!$S669, _xlpm.thresholds, Sections!$B$2:$D$2, "Ниже базового", -1)
)</f>
        <v>Высокий</v>
      </c>
      <c r="U669" s="9">
        <v>13.0</v>
      </c>
      <c r="V669" s="9" t="str">
        <f t="array" ref="V669">LET(
    _xlpm.thresholds, XLOOKUP('2. Результаты'!$D669, Sections!$A$27:$A$47, Sections!$B$27:$D$47),
    XLOOKUP('2. Результаты'!$U669, _xlpm.thresholds, Sections!$B$26:$D$26, "Ниже базового", -1)
)</f>
        <v>Высокий</v>
      </c>
      <c r="W669" s="9">
        <v>26.0</v>
      </c>
      <c r="X669" s="9" t="str">
        <f t="array" ref="X669">LET(
    _xlpm.thresholds, XLOOKUP('2. Результаты'!$D669, Sections!$K$3:$K$23, Sections!$L$3:$N$23),
    XLOOKUP('2. Результаты'!$W669, _xlpm.thresholds, Sections!$L$2:$N$2, "Ниже базового", -1)
)</f>
        <v>Высокий</v>
      </c>
    </row>
    <row r="670" ht="15.75" customHeight="1">
      <c r="A670" s="7">
        <v>5.62044856E8</v>
      </c>
      <c r="B670" s="6" t="s">
        <v>903</v>
      </c>
      <c r="C670" s="6" t="s">
        <v>905</v>
      </c>
      <c r="D670" s="9">
        <v>10.0</v>
      </c>
      <c r="E670" s="9">
        <v>180.0</v>
      </c>
      <c r="F670" s="9">
        <v>195.0</v>
      </c>
      <c r="G670" s="9">
        <v>4.0</v>
      </c>
      <c r="H670" s="9" t="s">
        <v>1466</v>
      </c>
      <c r="I670" s="9">
        <v>28.0</v>
      </c>
      <c r="J670" s="9" t="str">
        <f t="array" ref="J670">LET(
    _xlpm.thresholds, XLOOKUP('2. Результаты'!$D670, Sections!$F$27:$F$47, Sections!$G$27:$I$47),
    XLOOKUP('2. Результаты'!$I670, _xlpm.thresholds, Sections!$G$26:$I$26, "Ниже базового", -1)
)</f>
        <v>Высокий</v>
      </c>
      <c r="K670" s="9">
        <v>21.0</v>
      </c>
      <c r="L670" s="9" t="str">
        <f t="array" ref="L670">LET(
    _xlpm.thresholds, XLOOKUP('2. Результаты'!$D670, Sections!$P$27:$P$47, Sections!$Q$27:$S$47),
    XLOOKUP('2. Результаты'!$K670, _xlpm.thresholds, Sections!$Q$26:$S$26, "Ниже базового", -1)
)</f>
        <v>Высокий</v>
      </c>
      <c r="M670" s="9">
        <v>17.0</v>
      </c>
      <c r="N670" s="9" t="str">
        <f t="array" ref="N670">LET(
    _xlpm.thresholds, XLOOKUP('2. Результаты'!$D670, Sections!$K$27:$K$47, Sections!$L$27:$N$47),
    XLOOKUP('2. Результаты'!$M670, _xlpm.thresholds, Sections!$L$26:$N$26, "Ниже базового", -1)
)</f>
        <v>Высокий</v>
      </c>
      <c r="O670" s="9">
        <v>20.0</v>
      </c>
      <c r="P670" s="9" t="str">
        <f t="array" ref="P670">LET(
    _xlpm.thresholds, XLOOKUP('2. Результаты'!$D670, Sections!$P$3:$P$23, Sections!$Q$3:$S$23),
    XLOOKUP('2. Результаты'!$O670, _xlpm.thresholds, Sections!$Q$2:$S$2, "Ниже базового", -1)
)</f>
        <v>Высокий</v>
      </c>
      <c r="Q670" s="9">
        <v>20.0</v>
      </c>
      <c r="R670" s="9" t="str">
        <f t="array" ref="R670">LET(
    _xlpm.thresholds, XLOOKUP('2. Результаты'!$D670, Sections!$F$3:$F$23, Sections!$G$3:$I$23),
    XLOOKUP('2. Результаты'!$Q670, _xlpm.thresholds, Sections!$G$2:$I$2, "Ниже базового", -1)
)</f>
        <v>Высокий</v>
      </c>
      <c r="S670" s="9">
        <v>32.0</v>
      </c>
      <c r="T670" s="9" t="str">
        <f t="array" ref="T670">LET(
    _xlpm.thresholds, XLOOKUP('2. Результаты'!$D670, Sections!$A$3:$A$23, Sections!$B$3:$D$23),
    XLOOKUP('2. Результаты'!$S670, _xlpm.thresholds, Sections!$B$2:$D$2, "Ниже базового", -1)
)</f>
        <v>Высокий</v>
      </c>
      <c r="U670" s="9">
        <v>14.0</v>
      </c>
      <c r="V670" s="9" t="str">
        <f t="array" ref="V670">LET(
    _xlpm.thresholds, XLOOKUP('2. Результаты'!$D670, Sections!$A$27:$A$47, Sections!$B$27:$D$47),
    XLOOKUP('2. Результаты'!$U670, _xlpm.thresholds, Sections!$B$26:$D$26, "Ниже базового", -1)
)</f>
        <v>Высокий</v>
      </c>
      <c r="W670" s="9">
        <v>28.0</v>
      </c>
      <c r="X670" s="9" t="str">
        <f t="array" ref="X670">LET(
    _xlpm.thresholds, XLOOKUP('2. Результаты'!$D670, Sections!$K$3:$K$23, Sections!$L$3:$N$23),
    XLOOKUP('2. Результаты'!$W670, _xlpm.thresholds, Sections!$L$2:$N$2, "Ниже базового", -1)
)</f>
        <v>Высокий</v>
      </c>
    </row>
    <row r="671" ht="15.75" customHeight="1">
      <c r="A671" s="7">
        <v>5.62055216E8</v>
      </c>
      <c r="B671" s="6" t="s">
        <v>903</v>
      </c>
      <c r="C671" s="6" t="s">
        <v>906</v>
      </c>
      <c r="D671" s="9">
        <v>2.0</v>
      </c>
      <c r="E671" s="9">
        <v>171.0</v>
      </c>
      <c r="F671" s="9">
        <v>197.0</v>
      </c>
      <c r="G671" s="9">
        <v>4.0</v>
      </c>
      <c r="H671" s="9" t="s">
        <v>1466</v>
      </c>
      <c r="I671" s="9">
        <v>25.0</v>
      </c>
      <c r="J671" s="9" t="str">
        <f t="array" ref="J671">LET(
    _xlpm.thresholds, XLOOKUP('2. Результаты'!$D671, Sections!$F$27:$F$47, Sections!$G$27:$I$47),
    XLOOKUP('2. Результаты'!$I671, _xlpm.thresholds, Sections!$G$26:$I$26, "Ниже базового", -1)
)</f>
        <v>Средний</v>
      </c>
      <c r="K671" s="9">
        <v>19.0</v>
      </c>
      <c r="L671" s="9" t="str">
        <f t="array" ref="L671">LET(
    _xlpm.thresholds, XLOOKUP('2. Результаты'!$D671, Sections!$P$27:$P$47, Sections!$Q$27:$S$47),
    XLOOKUP('2. Результаты'!$K671, _xlpm.thresholds, Sections!$Q$26:$S$26, "Ниже базового", -1)
)</f>
        <v>Высокий</v>
      </c>
      <c r="M671" s="9">
        <v>18.0</v>
      </c>
      <c r="N671" s="9" t="str">
        <f t="array" ref="N671">LET(
    _xlpm.thresholds, XLOOKUP('2. Результаты'!$D671, Sections!$K$27:$K$47, Sections!$L$27:$N$47),
    XLOOKUP('2. Результаты'!$M671, _xlpm.thresholds, Sections!$L$26:$N$26, "Ниже базового", -1)
)</f>
        <v>Высокий</v>
      </c>
      <c r="O671" s="9">
        <v>20.0</v>
      </c>
      <c r="P671" s="9" t="str">
        <f t="array" ref="P671">LET(
    _xlpm.thresholds, XLOOKUP('2. Результаты'!$D671, Sections!$P$3:$P$23, Sections!$Q$3:$S$23),
    XLOOKUP('2. Результаты'!$O671, _xlpm.thresholds, Sections!$Q$2:$S$2, "Ниже базового", -1)
)</f>
        <v>Высокий</v>
      </c>
      <c r="Q671" s="9">
        <v>20.0</v>
      </c>
      <c r="R671" s="9" t="str">
        <f t="array" ref="R671">LET(
    _xlpm.thresholds, XLOOKUP('2. Результаты'!$D671, Sections!$F$3:$F$23, Sections!$G$3:$I$23),
    XLOOKUP('2. Результаты'!$Q671, _xlpm.thresholds, Sections!$G$2:$I$2, "Ниже базового", -1)
)</f>
        <v>Высокий</v>
      </c>
      <c r="S671" s="9">
        <v>32.0</v>
      </c>
      <c r="T671" s="9" t="str">
        <f t="array" ref="T671">LET(
    _xlpm.thresholds, XLOOKUP('2. Результаты'!$D671, Sections!$A$3:$A$23, Sections!$B$3:$D$23),
    XLOOKUP('2. Результаты'!$S671, _xlpm.thresholds, Sections!$B$2:$D$2, "Ниже базового", -1)
)</f>
        <v>Высокий</v>
      </c>
      <c r="U671" s="9">
        <v>12.0</v>
      </c>
      <c r="V671" s="9" t="str">
        <f t="array" ref="V671">LET(
    _xlpm.thresholds, XLOOKUP('2. Результаты'!$D671, Sections!$A$27:$A$47, Sections!$B$27:$D$47),
    XLOOKUP('2. Результаты'!$U671, _xlpm.thresholds, Sections!$B$26:$D$26, "Ниже базового", -1)
)</f>
        <v>Высокий</v>
      </c>
      <c r="W671" s="9">
        <v>25.0</v>
      </c>
      <c r="X671" s="9" t="str">
        <f t="array" ref="X671">LET(
    _xlpm.thresholds, XLOOKUP('2. Результаты'!$D671, Sections!$K$3:$K$23, Sections!$L$3:$N$23),
    XLOOKUP('2. Результаты'!$W671, _xlpm.thresholds, Sections!$L$2:$N$2, "Ниже базового", -1)
)</f>
        <v>Высокий</v>
      </c>
    </row>
    <row r="672" ht="15.75" customHeight="1">
      <c r="A672" s="7">
        <v>5.54003246E8</v>
      </c>
      <c r="B672" s="6" t="s">
        <v>903</v>
      </c>
      <c r="C672" s="6" t="s">
        <v>907</v>
      </c>
      <c r="D672" s="9">
        <v>1.0</v>
      </c>
      <c r="E672" s="9">
        <v>177.0</v>
      </c>
      <c r="F672" s="9">
        <v>213.0</v>
      </c>
      <c r="G672" s="9">
        <v>4.0</v>
      </c>
      <c r="H672" s="9" t="s">
        <v>1466</v>
      </c>
      <c r="I672" s="9">
        <v>25.0</v>
      </c>
      <c r="J672" s="9" t="str">
        <f t="array" ref="J672">LET(
    _xlpm.thresholds, XLOOKUP('2. Результаты'!$D672, Sections!$F$27:$F$47, Sections!$G$27:$I$47),
    XLOOKUP('2. Результаты'!$I672, _xlpm.thresholds, Sections!$G$26:$I$26, "Ниже базового", -1)
)</f>
        <v>Средний</v>
      </c>
      <c r="K672" s="9">
        <v>19.0</v>
      </c>
      <c r="L672" s="9" t="str">
        <f t="array" ref="L672">LET(
    _xlpm.thresholds, XLOOKUP('2. Результаты'!$D672, Sections!$P$27:$P$47, Sections!$Q$27:$S$47),
    XLOOKUP('2. Результаты'!$K672, _xlpm.thresholds, Sections!$Q$26:$S$26, "Ниже базового", -1)
)</f>
        <v>Высокий</v>
      </c>
      <c r="M672" s="9">
        <v>17.0</v>
      </c>
      <c r="N672" s="9" t="str">
        <f t="array" ref="N672">LET(
    _xlpm.thresholds, XLOOKUP('2. Результаты'!$D672, Sections!$K$27:$K$47, Sections!$L$27:$N$47),
    XLOOKUP('2. Результаты'!$M672, _xlpm.thresholds, Sections!$L$26:$N$26, "Ниже базового", -1)
)</f>
        <v>Высокий</v>
      </c>
      <c r="O672" s="9">
        <v>20.0</v>
      </c>
      <c r="P672" s="9" t="str">
        <f t="array" ref="P672">LET(
    _xlpm.thresholds, XLOOKUP('2. Результаты'!$D672, Sections!$P$3:$P$23, Sections!$Q$3:$S$23),
    XLOOKUP('2. Результаты'!$O672, _xlpm.thresholds, Sections!$Q$2:$S$2, "Ниже базового", -1)
)</f>
        <v>Высокий</v>
      </c>
      <c r="Q672" s="9">
        <v>20.0</v>
      </c>
      <c r="R672" s="9" t="str">
        <f t="array" ref="R672">LET(
    _xlpm.thresholds, XLOOKUP('2. Результаты'!$D672, Sections!$F$3:$F$23, Sections!$G$3:$I$23),
    XLOOKUP('2. Результаты'!$Q672, _xlpm.thresholds, Sections!$G$2:$I$2, "Ниже базового", -1)
)</f>
        <v>Средний</v>
      </c>
      <c r="S672" s="9">
        <v>34.0</v>
      </c>
      <c r="T672" s="9" t="str">
        <f t="array" ref="T672">LET(
    _xlpm.thresholds, XLOOKUP('2. Результаты'!$D672, Sections!$A$3:$A$23, Sections!$B$3:$D$23),
    XLOOKUP('2. Результаты'!$S672, _xlpm.thresholds, Sections!$B$2:$D$2, "Ниже базового", -1)
)</f>
        <v>Средний</v>
      </c>
      <c r="U672" s="9">
        <v>13.0</v>
      </c>
      <c r="V672" s="9" t="str">
        <f t="array" ref="V672">LET(
    _xlpm.thresholds, XLOOKUP('2. Результаты'!$D672, Sections!$A$27:$A$47, Sections!$B$27:$D$47),
    XLOOKUP('2. Результаты'!$U672, _xlpm.thresholds, Sections!$B$26:$D$26, "Ниже базового", -1)
)</f>
        <v>Высокий</v>
      </c>
      <c r="W672" s="9">
        <v>29.0</v>
      </c>
      <c r="X672" s="9" t="str">
        <f t="array" ref="X672">LET(
    _xlpm.thresholds, XLOOKUP('2. Результаты'!$D672, Sections!$K$3:$K$23, Sections!$L$3:$N$23),
    XLOOKUP('2. Результаты'!$W672, _xlpm.thresholds, Sections!$L$2:$N$2, "Ниже базового", -1)
)</f>
        <v>Высокий</v>
      </c>
    </row>
    <row r="673" ht="15.75" customHeight="1">
      <c r="A673" s="7">
        <v>5.4101838E8</v>
      </c>
      <c r="B673" s="6" t="s">
        <v>903</v>
      </c>
      <c r="C673" s="6" t="s">
        <v>908</v>
      </c>
      <c r="D673" s="9">
        <v>15.0</v>
      </c>
      <c r="E673" s="9">
        <v>191.0</v>
      </c>
      <c r="F673" s="9">
        <v>210.0</v>
      </c>
      <c r="G673" s="9">
        <v>4.0</v>
      </c>
      <c r="H673" s="9" t="s">
        <v>1466</v>
      </c>
      <c r="I673" s="9">
        <v>29.0</v>
      </c>
      <c r="J673" s="9" t="str">
        <f t="array" ref="J673">LET(
    _xlpm.thresholds, XLOOKUP('2. Результаты'!$D673, Sections!$F$27:$F$47, Sections!$G$27:$I$47),
    XLOOKUP('2. Результаты'!$I673, _xlpm.thresholds, Sections!$G$26:$I$26, "Ниже базового", -1)
)</f>
        <v>Высокий</v>
      </c>
      <c r="K673" s="9">
        <v>20.0</v>
      </c>
      <c r="L673" s="9" t="str">
        <f t="array" ref="L673">LET(
    _xlpm.thresholds, XLOOKUP('2. Результаты'!$D673, Sections!$P$27:$P$47, Sections!$Q$27:$S$47),
    XLOOKUP('2. Результаты'!$K673, _xlpm.thresholds, Sections!$Q$26:$S$26, "Ниже базового", -1)
)</f>
        <v>Высокий</v>
      </c>
      <c r="M673" s="9">
        <v>19.0</v>
      </c>
      <c r="N673" s="9" t="str">
        <f t="array" ref="N673">LET(
    _xlpm.thresholds, XLOOKUP('2. Результаты'!$D673, Sections!$K$27:$K$47, Sections!$L$27:$N$47),
    XLOOKUP('2. Результаты'!$M673, _xlpm.thresholds, Sections!$L$26:$N$26, "Ниже базового", -1)
)</f>
        <v>Высокий</v>
      </c>
      <c r="O673" s="9">
        <v>19.0</v>
      </c>
      <c r="P673" s="9" t="str">
        <f t="array" ref="P673">LET(
    _xlpm.thresholds, XLOOKUP('2. Результаты'!$D673, Sections!$P$3:$P$23, Sections!$Q$3:$S$23),
    XLOOKUP('2. Результаты'!$O673, _xlpm.thresholds, Sections!$Q$2:$S$2, "Ниже базового", -1)
)</f>
        <v>Средний</v>
      </c>
      <c r="Q673" s="9">
        <v>23.0</v>
      </c>
      <c r="R673" s="9" t="str">
        <f t="array" ref="R673">LET(
    _xlpm.thresholds, XLOOKUP('2. Результаты'!$D673, Sections!$F$3:$F$23, Sections!$G$3:$I$23),
    XLOOKUP('2. Результаты'!$Q673, _xlpm.thresholds, Sections!$G$2:$I$2, "Ниже базового", -1)
)</f>
        <v>Высокий</v>
      </c>
      <c r="S673" s="9">
        <v>44.0</v>
      </c>
      <c r="T673" s="9" t="str">
        <f t="array" ref="T673">LET(
    _xlpm.thresholds, XLOOKUP('2. Результаты'!$D673, Sections!$A$3:$A$23, Sections!$B$3:$D$23),
    XLOOKUP('2. Результаты'!$S673, _xlpm.thresholds, Sections!$B$2:$D$2, "Ниже базового", -1)
)</f>
        <v>Высокий</v>
      </c>
      <c r="U673" s="9">
        <v>13.0</v>
      </c>
      <c r="V673" s="9" t="str">
        <f t="array" ref="V673">LET(
    _xlpm.thresholds, XLOOKUP('2. Результаты'!$D673, Sections!$A$27:$A$47, Sections!$B$27:$D$47),
    XLOOKUP('2. Результаты'!$U673, _xlpm.thresholds, Sections!$B$26:$D$26, "Ниже базового", -1)
)</f>
        <v>Высокий</v>
      </c>
      <c r="W673" s="9">
        <v>24.0</v>
      </c>
      <c r="X673" s="9" t="str">
        <f t="array" ref="X673">LET(
    _xlpm.thresholds, XLOOKUP('2. Результаты'!$D673, Sections!$K$3:$K$23, Sections!$L$3:$N$23),
    XLOOKUP('2. Результаты'!$W673, _xlpm.thresholds, Sections!$L$2:$N$2, "Ниже базового", -1)
)</f>
        <v>Средний</v>
      </c>
    </row>
    <row r="674" ht="15.75" customHeight="1">
      <c r="A674" s="7">
        <v>5.46011349E8</v>
      </c>
      <c r="B674" s="6" t="s">
        <v>903</v>
      </c>
      <c r="C674" s="6" t="s">
        <v>909</v>
      </c>
      <c r="D674" s="9">
        <v>2.0</v>
      </c>
      <c r="E674" s="9">
        <v>156.0</v>
      </c>
      <c r="F674" s="9">
        <v>197.0</v>
      </c>
      <c r="G674" s="9">
        <v>3.0</v>
      </c>
      <c r="H674" s="9" t="s">
        <v>1465</v>
      </c>
      <c r="I674" s="9">
        <v>21.0</v>
      </c>
      <c r="J674" s="9" t="str">
        <f t="array" ref="J674">LET(
    _xlpm.thresholds, XLOOKUP('2. Результаты'!$D674, Sections!$F$27:$F$47, Sections!$G$27:$I$47),
    XLOOKUP('2. Результаты'!$I674, _xlpm.thresholds, Sections!$G$26:$I$26, "Ниже базового", -1)
)</f>
        <v>Средний</v>
      </c>
      <c r="K674" s="9">
        <v>18.0</v>
      </c>
      <c r="L674" s="9" t="str">
        <f t="array" ref="L674">LET(
    _xlpm.thresholds, XLOOKUP('2. Результаты'!$D674, Sections!$P$27:$P$47, Sections!$Q$27:$S$47),
    XLOOKUP('2. Результаты'!$K674, _xlpm.thresholds, Sections!$Q$26:$S$26, "Ниже базового", -1)
)</f>
        <v>Высокий</v>
      </c>
      <c r="M674" s="9">
        <v>17.0</v>
      </c>
      <c r="N674" s="9" t="str">
        <f t="array" ref="N674">LET(
    _xlpm.thresholds, XLOOKUP('2. Результаты'!$D674, Sections!$K$27:$K$47, Sections!$L$27:$N$47),
    XLOOKUP('2. Результаты'!$M674, _xlpm.thresholds, Sections!$L$26:$N$26, "Ниже базового", -1)
)</f>
        <v>Высокий</v>
      </c>
      <c r="O674" s="9">
        <v>19.0</v>
      </c>
      <c r="P674" s="9" t="str">
        <f t="array" ref="P674">LET(
    _xlpm.thresholds, XLOOKUP('2. Результаты'!$D674, Sections!$P$3:$P$23, Sections!$Q$3:$S$23),
    XLOOKUP('2. Результаты'!$O674, _xlpm.thresholds, Sections!$Q$2:$S$2, "Ниже базового", -1)
)</f>
        <v>Средний</v>
      </c>
      <c r="Q674" s="9">
        <v>17.0</v>
      </c>
      <c r="R674" s="9" t="str">
        <f t="array" ref="R674">LET(
    _xlpm.thresholds, XLOOKUP('2. Результаты'!$D674, Sections!$F$3:$F$23, Sections!$G$3:$I$23),
    XLOOKUP('2. Результаты'!$Q674, _xlpm.thresholds, Sections!$G$2:$I$2, "Ниже базового", -1)
)</f>
        <v>Средний</v>
      </c>
      <c r="S674" s="9">
        <v>30.0</v>
      </c>
      <c r="T674" s="9" t="str">
        <f t="array" ref="T674">LET(
    _xlpm.thresholds, XLOOKUP('2. Результаты'!$D674, Sections!$A$3:$A$23, Sections!$B$3:$D$23),
    XLOOKUP('2. Результаты'!$S674, _xlpm.thresholds, Sections!$B$2:$D$2, "Ниже базового", -1)
)</f>
        <v>Средний</v>
      </c>
      <c r="U674" s="9">
        <v>13.0</v>
      </c>
      <c r="V674" s="9" t="str">
        <f t="array" ref="V674">LET(
    _xlpm.thresholds, XLOOKUP('2. Результаты'!$D674, Sections!$A$27:$A$47, Sections!$B$27:$D$47),
    XLOOKUP('2. Результаты'!$U674, _xlpm.thresholds, Sections!$B$26:$D$26, "Ниже базового", -1)
)</f>
        <v>Высокий</v>
      </c>
      <c r="W674" s="9">
        <v>21.0</v>
      </c>
      <c r="X674" s="9" t="str">
        <f t="array" ref="X674">LET(
    _xlpm.thresholds, XLOOKUP('2. Результаты'!$D674, Sections!$K$3:$K$23, Sections!$L$3:$N$23),
    XLOOKUP('2. Результаты'!$W674, _xlpm.thresholds, Sections!$L$2:$N$2, "Ниже базового", -1)
)</f>
        <v>Средний</v>
      </c>
    </row>
    <row r="675" ht="15.75" customHeight="1">
      <c r="A675" s="7">
        <v>5.43001134E8</v>
      </c>
      <c r="B675" s="6" t="s">
        <v>903</v>
      </c>
      <c r="C675" s="6" t="s">
        <v>910</v>
      </c>
      <c r="D675" s="9">
        <v>6.0</v>
      </c>
      <c r="E675" s="9">
        <v>152.0</v>
      </c>
      <c r="F675" s="9">
        <v>192.0</v>
      </c>
      <c r="G675" s="9">
        <v>3.0</v>
      </c>
      <c r="H675" s="9" t="s">
        <v>1465</v>
      </c>
      <c r="I675" s="9">
        <v>27.0</v>
      </c>
      <c r="J675" s="9" t="str">
        <f t="array" ref="J675">LET(
    _xlpm.thresholds, XLOOKUP('2. Результаты'!$D675, Sections!$F$27:$F$47, Sections!$G$27:$I$47),
    XLOOKUP('2. Результаты'!$I675, _xlpm.thresholds, Sections!$G$26:$I$26, "Ниже базового", -1)
)</f>
        <v>Высокий</v>
      </c>
      <c r="K675" s="9">
        <v>17.0</v>
      </c>
      <c r="L675" s="9" t="str">
        <f t="array" ref="L675">LET(
    _xlpm.thresholds, XLOOKUP('2. Результаты'!$D675, Sections!$P$27:$P$47, Sections!$Q$27:$S$47),
    XLOOKUP('2. Результаты'!$K675, _xlpm.thresholds, Sections!$Q$26:$S$26, "Ниже базового", -1)
)</f>
        <v>Высокий</v>
      </c>
      <c r="M675" s="9">
        <v>16.0</v>
      </c>
      <c r="N675" s="9" t="str">
        <f t="array" ref="N675">LET(
    _xlpm.thresholds, XLOOKUP('2. Результаты'!$D675, Sections!$K$27:$K$47, Sections!$L$27:$N$47),
    XLOOKUP('2. Результаты'!$M675, _xlpm.thresholds, Sections!$L$26:$N$26, "Ниже базового", -1)
)</f>
        <v>Высокий</v>
      </c>
      <c r="O675" s="9">
        <v>19.0</v>
      </c>
      <c r="P675" s="9" t="str">
        <f t="array" ref="P675">LET(
    _xlpm.thresholds, XLOOKUP('2. Результаты'!$D675, Sections!$P$3:$P$23, Sections!$Q$3:$S$23),
    XLOOKUP('2. Результаты'!$O675, _xlpm.thresholds, Sections!$Q$2:$S$2, "Ниже базового", -1)
)</f>
        <v>Средний</v>
      </c>
      <c r="Q675" s="9">
        <v>14.0</v>
      </c>
      <c r="R675" s="9" t="str">
        <f t="array" ref="R675">LET(
    _xlpm.thresholds, XLOOKUP('2. Результаты'!$D675, Sections!$F$3:$F$23, Sections!$G$3:$I$23),
    XLOOKUP('2. Результаты'!$Q675, _xlpm.thresholds, Sections!$G$2:$I$2, "Ниже базового", -1)
)</f>
        <v>Средний</v>
      </c>
      <c r="S675" s="9">
        <v>25.0</v>
      </c>
      <c r="T675" s="9" t="str">
        <f t="array" ref="T675">LET(
    _xlpm.thresholds, XLOOKUP('2. Результаты'!$D675, Sections!$A$3:$A$23, Sections!$B$3:$D$23),
    XLOOKUP('2. Результаты'!$S675, _xlpm.thresholds, Sections!$B$2:$D$2, "Ниже базового", -1)
)</f>
        <v>Средний</v>
      </c>
      <c r="U675" s="9">
        <v>10.0</v>
      </c>
      <c r="V675" s="9" t="str">
        <f t="array" ref="V675">LET(
    _xlpm.thresholds, XLOOKUP('2. Результаты'!$D675, Sections!$A$27:$A$47, Sections!$B$27:$D$47),
    XLOOKUP('2. Результаты'!$U675, _xlpm.thresholds, Sections!$B$26:$D$26, "Ниже базового", -1)
)</f>
        <v>Средний</v>
      </c>
      <c r="W675" s="9">
        <v>24.0</v>
      </c>
      <c r="X675" s="9" t="str">
        <f t="array" ref="X675">LET(
    _xlpm.thresholds, XLOOKUP('2. Результаты'!$D675, Sections!$K$3:$K$23, Sections!$L$3:$N$23),
    XLOOKUP('2. Результаты'!$W675, _xlpm.thresholds, Sections!$L$2:$N$2, "Ниже базового", -1)
)</f>
        <v>Средний</v>
      </c>
    </row>
    <row r="676" ht="15.75" customHeight="1">
      <c r="A676" s="7">
        <v>5.45011138E8</v>
      </c>
      <c r="B676" s="6" t="s">
        <v>903</v>
      </c>
      <c r="C676" s="6" t="s">
        <v>911</v>
      </c>
      <c r="D676" s="9">
        <v>1.0</v>
      </c>
      <c r="E676" s="9">
        <v>162.0</v>
      </c>
      <c r="F676" s="9">
        <v>213.0</v>
      </c>
      <c r="G676" s="9">
        <v>3.0</v>
      </c>
      <c r="H676" s="9" t="s">
        <v>1465</v>
      </c>
      <c r="I676" s="9">
        <v>20.0</v>
      </c>
      <c r="J676" s="9" t="str">
        <f t="array" ref="J676">LET(
    _xlpm.thresholds, XLOOKUP('2. Результаты'!$D676, Sections!$F$27:$F$47, Sections!$G$27:$I$47),
    XLOOKUP('2. Результаты'!$I676, _xlpm.thresholds, Sections!$G$26:$I$26, "Ниже базового", -1)
)</f>
        <v>Средний</v>
      </c>
      <c r="K676" s="9">
        <v>17.0</v>
      </c>
      <c r="L676" s="9" t="str">
        <f t="array" ref="L676">LET(
    _xlpm.thresholds, XLOOKUP('2. Результаты'!$D676, Sections!$P$27:$P$47, Sections!$Q$27:$S$47),
    XLOOKUP('2. Результаты'!$K676, _xlpm.thresholds, Sections!$Q$26:$S$26, "Ниже базового", -1)
)</f>
        <v>Высокий</v>
      </c>
      <c r="M676" s="9">
        <v>16.0</v>
      </c>
      <c r="N676" s="9" t="str">
        <f t="array" ref="N676">LET(
    _xlpm.thresholds, XLOOKUP('2. Результаты'!$D676, Sections!$K$27:$K$47, Sections!$L$27:$N$47),
    XLOOKUP('2. Результаты'!$M676, _xlpm.thresholds, Sections!$L$26:$N$26, "Ниже базового", -1)
)</f>
        <v>Средний</v>
      </c>
      <c r="O676" s="9">
        <v>19.0</v>
      </c>
      <c r="P676" s="9" t="str">
        <f t="array" ref="P676">LET(
    _xlpm.thresholds, XLOOKUP('2. Результаты'!$D676, Sections!$P$3:$P$23, Sections!$Q$3:$S$23),
    XLOOKUP('2. Результаты'!$O676, _xlpm.thresholds, Sections!$Q$2:$S$2, "Ниже базового", -1)
)</f>
        <v>Средний</v>
      </c>
      <c r="Q676" s="9">
        <v>20.0</v>
      </c>
      <c r="R676" s="9" t="str">
        <f t="array" ref="R676">LET(
    _xlpm.thresholds, XLOOKUP('2. Результаты'!$D676, Sections!$F$3:$F$23, Sections!$G$3:$I$23),
    XLOOKUP('2. Результаты'!$Q676, _xlpm.thresholds, Sections!$G$2:$I$2, "Ниже базового", -1)
)</f>
        <v>Средний</v>
      </c>
      <c r="S676" s="9">
        <v>34.0</v>
      </c>
      <c r="T676" s="9" t="str">
        <f t="array" ref="T676">LET(
    _xlpm.thresholds, XLOOKUP('2. Результаты'!$D676, Sections!$A$3:$A$23, Sections!$B$3:$D$23),
    XLOOKUP('2. Результаты'!$S676, _xlpm.thresholds, Sections!$B$2:$D$2, "Ниже базового", -1)
)</f>
        <v>Средний</v>
      </c>
      <c r="U676" s="9">
        <v>10.0</v>
      </c>
      <c r="V676" s="9" t="str">
        <f t="array" ref="V676">LET(
    _xlpm.thresholds, XLOOKUP('2. Результаты'!$D676, Sections!$A$27:$A$47, Sections!$B$27:$D$47),
    XLOOKUP('2. Результаты'!$U676, _xlpm.thresholds, Sections!$B$26:$D$26, "Ниже базового", -1)
)</f>
        <v>Средний</v>
      </c>
      <c r="W676" s="9">
        <v>26.0</v>
      </c>
      <c r="X676" s="9" t="str">
        <f t="array" ref="X676">LET(
    _xlpm.thresholds, XLOOKUP('2. Результаты'!$D676, Sections!$K$3:$K$23, Sections!$L$3:$N$23),
    XLOOKUP('2. Результаты'!$W676, _xlpm.thresholds, Sections!$L$2:$N$2, "Ниже базового", -1)
)</f>
        <v>Высокий</v>
      </c>
    </row>
    <row r="677" ht="15.75" customHeight="1">
      <c r="A677" s="7">
        <v>5.45011434E8</v>
      </c>
      <c r="B677" s="6" t="s">
        <v>903</v>
      </c>
      <c r="C677" s="6" t="s">
        <v>912</v>
      </c>
      <c r="D677" s="9">
        <v>1.0</v>
      </c>
      <c r="E677" s="9">
        <v>140.0</v>
      </c>
      <c r="F677" s="9">
        <v>213.0</v>
      </c>
      <c r="G677" s="9">
        <v>1.0</v>
      </c>
      <c r="H677" s="9" t="s">
        <v>1468</v>
      </c>
      <c r="I677" s="9">
        <v>0.0</v>
      </c>
      <c r="J677" s="9" t="str">
        <f t="array" ref="J677">LET(
    _xlpm.thresholds, XLOOKUP('2. Результаты'!$D677, Sections!$F$27:$F$47, Sections!$G$27:$I$47),
    XLOOKUP('2. Результаты'!$I677, _xlpm.thresholds, Sections!$G$26:$I$26, "Ниже базового", -1)
)</f>
        <v>Ниже базового</v>
      </c>
      <c r="K677" s="9">
        <v>18.0</v>
      </c>
      <c r="L677" s="9" t="str">
        <f t="array" ref="L677">LET(
    _xlpm.thresholds, XLOOKUP('2. Результаты'!$D677, Sections!$P$27:$P$47, Sections!$Q$27:$S$47),
    XLOOKUP('2. Результаты'!$K677, _xlpm.thresholds, Sections!$Q$26:$S$26, "Ниже базового", -1)
)</f>
        <v>Высокий</v>
      </c>
      <c r="M677" s="9">
        <v>17.0</v>
      </c>
      <c r="N677" s="9" t="str">
        <f t="array" ref="N677">LET(
    _xlpm.thresholds, XLOOKUP('2. Результаты'!$D677, Sections!$K$27:$K$47, Sections!$L$27:$N$47),
    XLOOKUP('2. Результаты'!$M677, _xlpm.thresholds, Sections!$L$26:$N$26, "Ниже базового", -1)
)</f>
        <v>Высокий</v>
      </c>
      <c r="O677" s="9">
        <v>18.0</v>
      </c>
      <c r="P677" s="9" t="str">
        <f t="array" ref="P677">LET(
    _xlpm.thresholds, XLOOKUP('2. Результаты'!$D677, Sections!$P$3:$P$23, Sections!$Q$3:$S$23),
    XLOOKUP('2. Результаты'!$O677, _xlpm.thresholds, Sections!$Q$2:$S$2, "Ниже базового", -1)
)</f>
        <v>Средний</v>
      </c>
      <c r="Q677" s="9">
        <v>19.0</v>
      </c>
      <c r="R677" s="9" t="str">
        <f t="array" ref="R677">LET(
    _xlpm.thresholds, XLOOKUP('2. Результаты'!$D677, Sections!$F$3:$F$23, Sections!$G$3:$I$23),
    XLOOKUP('2. Результаты'!$Q677, _xlpm.thresholds, Sections!$G$2:$I$2, "Ниже базового", -1)
)</f>
        <v>Средний</v>
      </c>
      <c r="S677" s="9">
        <v>36.0</v>
      </c>
      <c r="T677" s="9" t="str">
        <f t="array" ref="T677">LET(
    _xlpm.thresholds, XLOOKUP('2. Результаты'!$D677, Sections!$A$3:$A$23, Sections!$B$3:$D$23),
    XLOOKUP('2. Результаты'!$S677, _xlpm.thresholds, Sections!$B$2:$D$2, "Ниже базового", -1)
)</f>
        <v>Средний</v>
      </c>
      <c r="U677" s="9">
        <v>10.0</v>
      </c>
      <c r="V677" s="9" t="str">
        <f t="array" ref="V677">LET(
    _xlpm.thresholds, XLOOKUP('2. Результаты'!$D677, Sections!$A$27:$A$47, Sections!$B$27:$D$47),
    XLOOKUP('2. Результаты'!$U677, _xlpm.thresholds, Sections!$B$26:$D$26, "Ниже базового", -1)
)</f>
        <v>Средний</v>
      </c>
      <c r="W677" s="9">
        <v>22.0</v>
      </c>
      <c r="X677" s="9" t="str">
        <f t="array" ref="X677">LET(
    _xlpm.thresholds, XLOOKUP('2. Результаты'!$D677, Sections!$K$3:$K$23, Sections!$L$3:$N$23),
    XLOOKUP('2. Результаты'!$W677, _xlpm.thresholds, Sections!$L$2:$N$2, "Ниже базового", -1)
)</f>
        <v>Средний</v>
      </c>
    </row>
    <row r="678" ht="15.75" customHeight="1">
      <c r="A678" s="7">
        <v>5.2200894E8</v>
      </c>
      <c r="B678" s="6" t="s">
        <v>903</v>
      </c>
      <c r="C678" s="6" t="s">
        <v>913</v>
      </c>
      <c r="D678" s="9">
        <v>17.0</v>
      </c>
      <c r="E678" s="9">
        <v>138.0</v>
      </c>
      <c r="F678" s="9">
        <v>208.0</v>
      </c>
      <c r="G678" s="9">
        <v>3.0</v>
      </c>
      <c r="H678" s="9" t="s">
        <v>1465</v>
      </c>
      <c r="I678" s="9">
        <v>19.0</v>
      </c>
      <c r="J678" s="9" t="str">
        <f t="array" ref="J678">LET(
    _xlpm.thresholds, XLOOKUP('2. Результаты'!$D678, Sections!$F$27:$F$47, Sections!$G$27:$I$47),
    XLOOKUP('2. Результаты'!$I678, _xlpm.thresholds, Sections!$G$26:$I$26, "Ниже базового", -1)
)</f>
        <v>Средний</v>
      </c>
      <c r="K678" s="9">
        <v>14.0</v>
      </c>
      <c r="L678" s="9" t="str">
        <f t="array" ref="L678">LET(
    _xlpm.thresholds, XLOOKUP('2. Результаты'!$D678, Sections!$P$27:$P$47, Sections!$Q$27:$S$47),
    XLOOKUP('2. Результаты'!$K678, _xlpm.thresholds, Sections!$Q$26:$S$26, "Ниже базового", -1)
)</f>
        <v>Средний</v>
      </c>
      <c r="M678" s="9">
        <v>13.0</v>
      </c>
      <c r="N678" s="9" t="str">
        <f t="array" ref="N678">LET(
    _xlpm.thresholds, XLOOKUP('2. Результаты'!$D678, Sections!$K$27:$K$47, Sections!$L$27:$N$47),
    XLOOKUP('2. Результаты'!$M678, _xlpm.thresholds, Sections!$L$26:$N$26, "Ниже базового", -1)
)</f>
        <v>Базовый</v>
      </c>
      <c r="O678" s="9">
        <v>14.0</v>
      </c>
      <c r="P678" s="9" t="str">
        <f t="array" ref="P678">LET(
    _xlpm.thresholds, XLOOKUP('2. Результаты'!$D678, Sections!$P$3:$P$23, Sections!$Q$3:$S$23),
    XLOOKUP('2. Результаты'!$O678, _xlpm.thresholds, Sections!$Q$2:$S$2, "Ниже базового", -1)
)</f>
        <v>Базовый</v>
      </c>
      <c r="Q678" s="9">
        <v>16.0</v>
      </c>
      <c r="R678" s="9" t="str">
        <f t="array" ref="R678">LET(
    _xlpm.thresholds, XLOOKUP('2. Результаты'!$D678, Sections!$F$3:$F$23, Sections!$G$3:$I$23),
    XLOOKUP('2. Результаты'!$Q678, _xlpm.thresholds, Sections!$G$2:$I$2, "Ниже базового", -1)
)</f>
        <v>Средний</v>
      </c>
      <c r="S678" s="9">
        <v>33.0</v>
      </c>
      <c r="T678" s="9" t="str">
        <f t="array" ref="T678">LET(
    _xlpm.thresholds, XLOOKUP('2. Результаты'!$D678, Sections!$A$3:$A$23, Sections!$B$3:$D$23),
    XLOOKUP('2. Результаты'!$S678, _xlpm.thresholds, Sections!$B$2:$D$2, "Ниже базового", -1)
)</f>
        <v>Средний</v>
      </c>
      <c r="U678" s="9">
        <v>9.0</v>
      </c>
      <c r="V678" s="9" t="str">
        <f t="array" ref="V678">LET(
    _xlpm.thresholds, XLOOKUP('2. Результаты'!$D678, Sections!$A$27:$A$47, Sections!$B$27:$D$47),
    XLOOKUP('2. Результаты'!$U678, _xlpm.thresholds, Sections!$B$26:$D$26, "Ниже базового", -1)
)</f>
        <v>Средний</v>
      </c>
      <c r="W678" s="9">
        <v>20.0</v>
      </c>
      <c r="X678" s="9" t="str">
        <f t="array" ref="X678">LET(
    _xlpm.thresholds, XLOOKUP('2. Результаты'!$D678, Sections!$K$3:$K$23, Sections!$L$3:$N$23),
    XLOOKUP('2. Результаты'!$W678, _xlpm.thresholds, Sections!$L$2:$N$2, "Ниже базового", -1)
)</f>
        <v>Средний</v>
      </c>
    </row>
    <row r="679" ht="15.75" customHeight="1">
      <c r="A679" s="7">
        <v>5.23000855E8</v>
      </c>
      <c r="B679" s="6" t="s">
        <v>903</v>
      </c>
      <c r="C679" s="6" t="s">
        <v>914</v>
      </c>
      <c r="D679" s="9">
        <v>17.0</v>
      </c>
      <c r="E679" s="9">
        <v>151.0</v>
      </c>
      <c r="F679" s="9">
        <v>208.0</v>
      </c>
      <c r="G679" s="9">
        <v>3.0</v>
      </c>
      <c r="H679" s="9" t="s">
        <v>1465</v>
      </c>
      <c r="I679" s="9">
        <v>23.0</v>
      </c>
      <c r="J679" s="9" t="str">
        <f t="array" ref="J679">LET(
    _xlpm.thresholds, XLOOKUP('2. Результаты'!$D679, Sections!$F$27:$F$47, Sections!$G$27:$I$47),
    XLOOKUP('2. Результаты'!$I679, _xlpm.thresholds, Sections!$G$26:$I$26, "Ниже базового", -1)
)</f>
        <v>Средний</v>
      </c>
      <c r="K679" s="9">
        <v>15.0</v>
      </c>
      <c r="L679" s="9" t="str">
        <f t="array" ref="L679">LET(
    _xlpm.thresholds, XLOOKUP('2. Результаты'!$D679, Sections!$P$27:$P$47, Sections!$Q$27:$S$47),
    XLOOKUP('2. Результаты'!$K679, _xlpm.thresholds, Sections!$Q$26:$S$26, "Ниже базового", -1)
)</f>
        <v>Средний</v>
      </c>
      <c r="M679" s="9">
        <v>16.0</v>
      </c>
      <c r="N679" s="9" t="str">
        <f t="array" ref="N679">LET(
    _xlpm.thresholds, XLOOKUP('2. Результаты'!$D679, Sections!$K$27:$K$47, Sections!$L$27:$N$47),
    XLOOKUP('2. Результаты'!$M679, _xlpm.thresholds, Sections!$L$26:$N$26, "Ниже базового", -1)
)</f>
        <v>Средний</v>
      </c>
      <c r="O679" s="9">
        <v>15.0</v>
      </c>
      <c r="P679" s="9" t="str">
        <f t="array" ref="P679">LET(
    _xlpm.thresholds, XLOOKUP('2. Результаты'!$D679, Sections!$P$3:$P$23, Sections!$Q$3:$S$23),
    XLOOKUP('2. Результаты'!$O679, _xlpm.thresholds, Sections!$Q$2:$S$2, "Ниже базового", -1)
)</f>
        <v>Базовый</v>
      </c>
      <c r="Q679" s="9">
        <v>19.0</v>
      </c>
      <c r="R679" s="9" t="str">
        <f t="array" ref="R679">LET(
    _xlpm.thresholds, XLOOKUP('2. Результаты'!$D679, Sections!$F$3:$F$23, Sections!$G$3:$I$23),
    XLOOKUP('2. Результаты'!$Q679, _xlpm.thresholds, Sections!$G$2:$I$2, "Ниже базового", -1)
)</f>
        <v>Средний</v>
      </c>
      <c r="S679" s="9">
        <v>31.0</v>
      </c>
      <c r="T679" s="9" t="str">
        <f t="array" ref="T679">LET(
    _xlpm.thresholds, XLOOKUP('2. Результаты'!$D679, Sections!$A$3:$A$23, Sections!$B$3:$D$23),
    XLOOKUP('2. Результаты'!$S679, _xlpm.thresholds, Sections!$B$2:$D$2, "Ниже базового", -1)
)</f>
        <v>Средний</v>
      </c>
      <c r="U679" s="9">
        <v>12.0</v>
      </c>
      <c r="V679" s="9" t="str">
        <f t="array" ref="V679">LET(
    _xlpm.thresholds, XLOOKUP('2. Результаты'!$D679, Sections!$A$27:$A$47, Sections!$B$27:$D$47),
    XLOOKUP('2. Результаты'!$U679, _xlpm.thresholds, Sections!$B$26:$D$26, "Ниже базового", -1)
)</f>
        <v>Высокий</v>
      </c>
      <c r="W679" s="9">
        <v>20.0</v>
      </c>
      <c r="X679" s="9" t="str">
        <f t="array" ref="X679">LET(
    _xlpm.thresholds, XLOOKUP('2. Результаты'!$D679, Sections!$K$3:$K$23, Sections!$L$3:$N$23),
    XLOOKUP('2. Результаты'!$W679, _xlpm.thresholds, Sections!$L$2:$N$2, "Ниже базового", -1)
)</f>
        <v>Средний</v>
      </c>
    </row>
    <row r="680" ht="15.75" customHeight="1">
      <c r="A680" s="7">
        <v>5.62076449E8</v>
      </c>
      <c r="B680" s="6" t="s">
        <v>903</v>
      </c>
      <c r="C680" s="6" t="s">
        <v>915</v>
      </c>
      <c r="D680" s="9">
        <v>1.0</v>
      </c>
      <c r="E680" s="9">
        <v>164.0</v>
      </c>
      <c r="F680" s="9">
        <v>213.0</v>
      </c>
      <c r="G680" s="9">
        <v>3.0</v>
      </c>
      <c r="H680" s="9" t="s">
        <v>1465</v>
      </c>
      <c r="I680" s="9">
        <v>31.0</v>
      </c>
      <c r="J680" s="9" t="str">
        <f t="array" ref="J680">LET(
    _xlpm.thresholds, XLOOKUP('2. Результаты'!$D680, Sections!$F$27:$F$47, Sections!$G$27:$I$47),
    XLOOKUP('2. Результаты'!$I680, _xlpm.thresholds, Sections!$G$26:$I$26, "Ниже базового", -1)
)</f>
        <v>Высокий</v>
      </c>
      <c r="K680" s="9">
        <v>17.0</v>
      </c>
      <c r="L680" s="9" t="str">
        <f t="array" ref="L680">LET(
    _xlpm.thresholds, XLOOKUP('2. Результаты'!$D680, Sections!$P$27:$P$47, Sections!$Q$27:$S$47),
    XLOOKUP('2. Результаты'!$K680, _xlpm.thresholds, Sections!$Q$26:$S$26, "Ниже базового", -1)
)</f>
        <v>Высокий</v>
      </c>
      <c r="M680" s="9">
        <v>18.0</v>
      </c>
      <c r="N680" s="9" t="str">
        <f t="array" ref="N680">LET(
    _xlpm.thresholds, XLOOKUP('2. Результаты'!$D680, Sections!$K$27:$K$47, Sections!$L$27:$N$47),
    XLOOKUP('2. Результаты'!$M680, _xlpm.thresholds, Sections!$L$26:$N$26, "Ниже базового", -1)
)</f>
        <v>Высокий</v>
      </c>
      <c r="O680" s="9">
        <v>14.0</v>
      </c>
      <c r="P680" s="9" t="str">
        <f t="array" ref="P680">LET(
    _xlpm.thresholds, XLOOKUP('2. Результаты'!$D680, Sections!$P$3:$P$23, Sections!$Q$3:$S$23),
    XLOOKUP('2. Результаты'!$O680, _xlpm.thresholds, Sections!$Q$2:$S$2, "Ниже базового", -1)
)</f>
        <v>Базовый</v>
      </c>
      <c r="Q680" s="9">
        <v>13.0</v>
      </c>
      <c r="R680" s="9" t="str">
        <f t="array" ref="R680">LET(
    _xlpm.thresholds, XLOOKUP('2. Результаты'!$D680, Sections!$F$3:$F$23, Sections!$G$3:$I$23),
    XLOOKUP('2. Результаты'!$Q680, _xlpm.thresholds, Sections!$G$2:$I$2, "Ниже базового", -1)
)</f>
        <v>Средний</v>
      </c>
      <c r="S680" s="9">
        <v>43.0</v>
      </c>
      <c r="T680" s="9" t="str">
        <f t="array" ref="T680">LET(
    _xlpm.thresholds, XLOOKUP('2. Результаты'!$D680, Sections!$A$3:$A$23, Sections!$B$3:$D$23),
    XLOOKUP('2. Результаты'!$S680, _xlpm.thresholds, Sections!$B$2:$D$2, "Ниже базового", -1)
)</f>
        <v>Высокий</v>
      </c>
      <c r="U680" s="9">
        <v>13.0</v>
      </c>
      <c r="V680" s="9" t="str">
        <f t="array" ref="V680">LET(
    _xlpm.thresholds, XLOOKUP('2. Результаты'!$D680, Sections!$A$27:$A$47, Sections!$B$27:$D$47),
    XLOOKUP('2. Результаты'!$U680, _xlpm.thresholds, Sections!$B$26:$D$26, "Ниже базового", -1)
)</f>
        <v>Высокий</v>
      </c>
      <c r="W680" s="9">
        <v>15.0</v>
      </c>
      <c r="X680" s="9" t="str">
        <f t="array" ref="X680">LET(
    _xlpm.thresholds, XLOOKUP('2. Результаты'!$D680, Sections!$K$3:$K$23, Sections!$L$3:$N$23),
    XLOOKUP('2. Результаты'!$W680, _xlpm.thresholds, Sections!$L$2:$N$2, "Ниже базового", -1)
)</f>
        <v>Базовый</v>
      </c>
    </row>
    <row r="681" ht="15.75" customHeight="1">
      <c r="A681" s="7">
        <v>5.44002532E8</v>
      </c>
      <c r="B681" s="6" t="s">
        <v>903</v>
      </c>
      <c r="C681" s="6" t="s">
        <v>916</v>
      </c>
      <c r="D681" s="9">
        <v>10.0</v>
      </c>
      <c r="E681" s="9">
        <v>148.0</v>
      </c>
      <c r="F681" s="9">
        <v>195.0</v>
      </c>
      <c r="G681" s="9">
        <v>3.0</v>
      </c>
      <c r="H681" s="9" t="s">
        <v>1465</v>
      </c>
      <c r="I681" s="9">
        <v>21.0</v>
      </c>
      <c r="J681" s="9" t="str">
        <f t="array" ref="J681">LET(
    _xlpm.thresholds, XLOOKUP('2. Результаты'!$D681, Sections!$F$27:$F$47, Sections!$G$27:$I$47),
    XLOOKUP('2. Результаты'!$I681, _xlpm.thresholds, Sections!$G$26:$I$26, "Ниже базового", -1)
)</f>
        <v>Средний</v>
      </c>
      <c r="K681" s="9">
        <v>20.0</v>
      </c>
      <c r="L681" s="9" t="str">
        <f t="array" ref="L681">LET(
    _xlpm.thresholds, XLOOKUP('2. Результаты'!$D681, Sections!$P$27:$P$47, Sections!$Q$27:$S$47),
    XLOOKUP('2. Результаты'!$K681, _xlpm.thresholds, Sections!$Q$26:$S$26, "Ниже базового", -1)
)</f>
        <v>Высокий</v>
      </c>
      <c r="M681" s="9">
        <v>15.0</v>
      </c>
      <c r="N681" s="9" t="str">
        <f t="array" ref="N681">LET(
    _xlpm.thresholds, XLOOKUP('2. Результаты'!$D681, Sections!$K$27:$K$47, Sections!$L$27:$N$47),
    XLOOKUP('2. Результаты'!$M681, _xlpm.thresholds, Sections!$L$26:$N$26, "Ниже базового", -1)
)</f>
        <v>Средний</v>
      </c>
      <c r="O681" s="9">
        <v>17.0</v>
      </c>
      <c r="P681" s="9" t="str">
        <f t="array" ref="P681">LET(
    _xlpm.thresholds, XLOOKUP('2. Результаты'!$D681, Sections!$P$3:$P$23, Sections!$Q$3:$S$23),
    XLOOKUP('2. Результаты'!$O681, _xlpm.thresholds, Sections!$Q$2:$S$2, "Ниже базового", -1)
)</f>
        <v>Средний</v>
      </c>
      <c r="Q681" s="9">
        <v>19.0</v>
      </c>
      <c r="R681" s="9" t="str">
        <f t="array" ref="R681">LET(
    _xlpm.thresholds, XLOOKUP('2. Результаты'!$D681, Sections!$F$3:$F$23, Sections!$G$3:$I$23),
    XLOOKUP('2. Результаты'!$Q681, _xlpm.thresholds, Sections!$G$2:$I$2, "Ниже базового", -1)
)</f>
        <v>Высокий</v>
      </c>
      <c r="S681" s="9">
        <v>27.0</v>
      </c>
      <c r="T681" s="9" t="str">
        <f t="array" ref="T681">LET(
    _xlpm.thresholds, XLOOKUP('2. Результаты'!$D681, Sections!$A$3:$A$23, Sections!$B$3:$D$23),
    XLOOKUP('2. Результаты'!$S681, _xlpm.thresholds, Sections!$B$2:$D$2, "Ниже базового", -1)
)</f>
        <v>Средний</v>
      </c>
      <c r="U681" s="9">
        <v>12.0</v>
      </c>
      <c r="V681" s="9" t="str">
        <f t="array" ref="V681">LET(
    _xlpm.thresholds, XLOOKUP('2. Результаты'!$D681, Sections!$A$27:$A$47, Sections!$B$27:$D$47),
    XLOOKUP('2. Результаты'!$U681, _xlpm.thresholds, Sections!$B$26:$D$26, "Ниже базового", -1)
)</f>
        <v>Высокий</v>
      </c>
      <c r="W681" s="9">
        <v>17.0</v>
      </c>
      <c r="X681" s="9" t="str">
        <f t="array" ref="X681">LET(
    _xlpm.thresholds, XLOOKUP('2. Результаты'!$D681, Sections!$K$3:$K$23, Sections!$L$3:$N$23),
    XLOOKUP('2. Результаты'!$W681, _xlpm.thresholds, Sections!$L$2:$N$2, "Ниже базового", -1)
)</f>
        <v>Средний</v>
      </c>
    </row>
    <row r="682" ht="15.75" customHeight="1">
      <c r="A682" s="7">
        <v>5.42009645E8</v>
      </c>
      <c r="B682" s="6" t="s">
        <v>903</v>
      </c>
      <c r="C682" s="6" t="s">
        <v>917</v>
      </c>
      <c r="D682" s="9">
        <v>1.0</v>
      </c>
      <c r="E682" s="9">
        <v>171.0</v>
      </c>
      <c r="F682" s="9">
        <v>213.0</v>
      </c>
      <c r="G682" s="9">
        <v>3.0</v>
      </c>
      <c r="H682" s="9" t="s">
        <v>1465</v>
      </c>
      <c r="I682" s="9">
        <v>24.0</v>
      </c>
      <c r="J682" s="9" t="str">
        <f t="array" ref="J682">LET(
    _xlpm.thresholds, XLOOKUP('2. Результаты'!$D682, Sections!$F$27:$F$47, Sections!$G$27:$I$47),
    XLOOKUP('2. Результаты'!$I682, _xlpm.thresholds, Sections!$G$26:$I$26, "Ниже базового", -1)
)</f>
        <v>Средний</v>
      </c>
      <c r="K682" s="9">
        <v>19.0</v>
      </c>
      <c r="L682" s="9" t="str">
        <f t="array" ref="L682">LET(
    _xlpm.thresholds, XLOOKUP('2. Результаты'!$D682, Sections!$P$27:$P$47, Sections!$Q$27:$S$47),
    XLOOKUP('2. Результаты'!$K682, _xlpm.thresholds, Sections!$Q$26:$S$26, "Ниже базового", -1)
)</f>
        <v>Высокий</v>
      </c>
      <c r="M682" s="9">
        <v>18.0</v>
      </c>
      <c r="N682" s="9" t="str">
        <f t="array" ref="N682">LET(
    _xlpm.thresholds, XLOOKUP('2. Результаты'!$D682, Sections!$K$27:$K$47, Sections!$L$27:$N$47),
    XLOOKUP('2. Результаты'!$M682, _xlpm.thresholds, Sections!$L$26:$N$26, "Ниже базового", -1)
)</f>
        <v>Высокий</v>
      </c>
      <c r="O682" s="9">
        <v>19.0</v>
      </c>
      <c r="P682" s="9" t="str">
        <f t="array" ref="P682">LET(
    _xlpm.thresholds, XLOOKUP('2. Результаты'!$D682, Sections!$P$3:$P$23, Sections!$Q$3:$S$23),
    XLOOKUP('2. Результаты'!$O682, _xlpm.thresholds, Sections!$Q$2:$S$2, "Ниже базового", -1)
)</f>
        <v>Средний</v>
      </c>
      <c r="Q682" s="9">
        <v>20.0</v>
      </c>
      <c r="R682" s="9" t="str">
        <f t="array" ref="R682">LET(
    _xlpm.thresholds, XLOOKUP('2. Результаты'!$D682, Sections!$F$3:$F$23, Sections!$G$3:$I$23),
    XLOOKUP('2. Результаты'!$Q682, _xlpm.thresholds, Sections!$G$2:$I$2, "Ниже базового", -1)
)</f>
        <v>Средний</v>
      </c>
      <c r="S682" s="9">
        <v>35.0</v>
      </c>
      <c r="T682" s="9" t="str">
        <f t="array" ref="T682">LET(
    _xlpm.thresholds, XLOOKUP('2. Результаты'!$D682, Sections!$A$3:$A$23, Sections!$B$3:$D$23),
    XLOOKUP('2. Результаты'!$S682, _xlpm.thresholds, Sections!$B$2:$D$2, "Ниже базового", -1)
)</f>
        <v>Средний</v>
      </c>
      <c r="U682" s="9">
        <v>12.0</v>
      </c>
      <c r="V682" s="9" t="str">
        <f t="array" ref="V682">LET(
    _xlpm.thresholds, XLOOKUP('2. Результаты'!$D682, Sections!$A$27:$A$47, Sections!$B$27:$D$47),
    XLOOKUP('2. Результаты'!$U682, _xlpm.thresholds, Sections!$B$26:$D$26, "Ниже базового", -1)
)</f>
        <v>Высокий</v>
      </c>
      <c r="W682" s="9">
        <v>24.0</v>
      </c>
      <c r="X682" s="9" t="str">
        <f t="array" ref="X682">LET(
    _xlpm.thresholds, XLOOKUP('2. Результаты'!$D682, Sections!$K$3:$K$23, Sections!$L$3:$N$23),
    XLOOKUP('2. Результаты'!$W682, _xlpm.thresholds, Sections!$L$2:$N$2, "Ниже базового", -1)
)</f>
        <v>Средний</v>
      </c>
    </row>
    <row r="683" ht="15.75" customHeight="1">
      <c r="A683" s="7">
        <v>5.44013446E8</v>
      </c>
      <c r="B683" s="6" t="s">
        <v>903</v>
      </c>
      <c r="C683" s="6" t="s">
        <v>918</v>
      </c>
      <c r="D683" s="9">
        <v>6.0</v>
      </c>
      <c r="E683" s="9">
        <v>105.0</v>
      </c>
      <c r="F683" s="9">
        <v>192.0</v>
      </c>
      <c r="G683" s="9">
        <v>2.0</v>
      </c>
      <c r="H683" s="9" t="s">
        <v>1467</v>
      </c>
      <c r="I683" s="9">
        <v>11.0</v>
      </c>
      <c r="J683" s="9" t="str">
        <f t="array" ref="J683">LET(
    _xlpm.thresholds, XLOOKUP('2. Результаты'!$D683, Sections!$F$27:$F$47, Sections!$G$27:$I$47),
    XLOOKUP('2. Результаты'!$I683, _xlpm.thresholds, Sections!$G$26:$I$26, "Ниже базового", -1)
)</f>
        <v>Базовый</v>
      </c>
      <c r="K683" s="9">
        <v>16.0</v>
      </c>
      <c r="L683" s="9" t="str">
        <f t="array" ref="L683">LET(
    _xlpm.thresholds, XLOOKUP('2. Результаты'!$D683, Sections!$P$27:$P$47, Sections!$Q$27:$S$47),
    XLOOKUP('2. Результаты'!$K683, _xlpm.thresholds, Sections!$Q$26:$S$26, "Ниже базового", -1)
)</f>
        <v>Высокий</v>
      </c>
      <c r="M683" s="9">
        <v>11.0</v>
      </c>
      <c r="N683" s="9" t="str">
        <f t="array" ref="N683">LET(
    _xlpm.thresholds, XLOOKUP('2. Результаты'!$D683, Sections!$K$27:$K$47, Sections!$L$27:$N$47),
    XLOOKUP('2. Результаты'!$M683, _xlpm.thresholds, Sections!$L$26:$N$26, "Ниже базового", -1)
)</f>
        <v>Базовый</v>
      </c>
      <c r="O683" s="9">
        <v>14.0</v>
      </c>
      <c r="P683" s="9" t="str">
        <f t="array" ref="P683">LET(
    _xlpm.thresholds, XLOOKUP('2. Результаты'!$D683, Sections!$P$3:$P$23, Sections!$Q$3:$S$23),
    XLOOKUP('2. Результаты'!$O683, _xlpm.thresholds, Sections!$Q$2:$S$2, "Ниже базового", -1)
)</f>
        <v>Базовый</v>
      </c>
      <c r="Q683" s="9">
        <v>11.0</v>
      </c>
      <c r="R683" s="9" t="str">
        <f t="array" ref="R683">LET(
    _xlpm.thresholds, XLOOKUP('2. Результаты'!$D683, Sections!$F$3:$F$23, Sections!$G$3:$I$23),
    XLOOKUP('2. Результаты'!$Q683, _xlpm.thresholds, Sections!$G$2:$I$2, "Ниже базового", -1)
)</f>
        <v>Базовый</v>
      </c>
      <c r="S683" s="9">
        <v>18.0</v>
      </c>
      <c r="T683" s="9" t="str">
        <f t="array" ref="T683">LET(
    _xlpm.thresholds, XLOOKUP('2. Результаты'!$D683, Sections!$A$3:$A$23, Sections!$B$3:$D$23),
    XLOOKUP('2. Результаты'!$S683, _xlpm.thresholds, Sections!$B$2:$D$2, "Ниже базового", -1)
)</f>
        <v>Базовый</v>
      </c>
      <c r="U683" s="9">
        <v>10.0</v>
      </c>
      <c r="V683" s="9" t="str">
        <f t="array" ref="V683">LET(
    _xlpm.thresholds, XLOOKUP('2. Результаты'!$D683, Sections!$A$27:$A$47, Sections!$B$27:$D$47),
    XLOOKUP('2. Результаты'!$U683, _xlpm.thresholds, Sections!$B$26:$D$26, "Ниже базового", -1)
)</f>
        <v>Средний</v>
      </c>
      <c r="W683" s="9">
        <v>14.0</v>
      </c>
      <c r="X683" s="9" t="str">
        <f t="array" ref="X683">LET(
    _xlpm.thresholds, XLOOKUP('2. Результаты'!$D683, Sections!$K$3:$K$23, Sections!$L$3:$N$23),
    XLOOKUP('2. Результаты'!$W683, _xlpm.thresholds, Sections!$L$2:$N$2, "Ниже базового", -1)
)</f>
        <v>Базовый</v>
      </c>
    </row>
    <row r="684" ht="15.75" customHeight="1">
      <c r="A684" s="7">
        <v>5.26005562E8</v>
      </c>
      <c r="B684" s="6" t="s">
        <v>919</v>
      </c>
      <c r="C684" s="6" t="s">
        <v>920</v>
      </c>
      <c r="D684" s="9">
        <v>1.0</v>
      </c>
      <c r="E684" s="9">
        <v>171.0</v>
      </c>
      <c r="F684" s="9">
        <v>213.0</v>
      </c>
      <c r="G684" s="9">
        <v>3.0</v>
      </c>
      <c r="H684" s="9" t="s">
        <v>1465</v>
      </c>
      <c r="I684" s="9">
        <v>24.0</v>
      </c>
      <c r="J684" s="9" t="str">
        <f t="array" ref="J684">LET(
    _xlpm.thresholds, XLOOKUP('2. Результаты'!$D684, Sections!$F$27:$F$47, Sections!$G$27:$I$47),
    XLOOKUP('2. Результаты'!$I684, _xlpm.thresholds, Sections!$G$26:$I$26, "Ниже базового", -1)
)</f>
        <v>Средний</v>
      </c>
      <c r="K684" s="9">
        <v>19.0</v>
      </c>
      <c r="L684" s="9" t="str">
        <f t="array" ref="L684">LET(
    _xlpm.thresholds, XLOOKUP('2. Результаты'!$D684, Sections!$P$27:$P$47, Sections!$Q$27:$S$47),
    XLOOKUP('2. Результаты'!$K684, _xlpm.thresholds, Sections!$Q$26:$S$26, "Ниже базового", -1)
)</f>
        <v>Высокий</v>
      </c>
      <c r="M684" s="9">
        <v>18.0</v>
      </c>
      <c r="N684" s="9" t="str">
        <f t="array" ref="N684">LET(
    _xlpm.thresholds, XLOOKUP('2. Результаты'!$D684, Sections!$K$27:$K$47, Sections!$L$27:$N$47),
    XLOOKUP('2. Результаты'!$M684, _xlpm.thresholds, Sections!$L$26:$N$26, "Ниже базового", -1)
)</f>
        <v>Высокий</v>
      </c>
      <c r="O684" s="9">
        <v>20.0</v>
      </c>
      <c r="P684" s="9" t="str">
        <f t="array" ref="P684">LET(
    _xlpm.thresholds, XLOOKUP('2. Результаты'!$D684, Sections!$P$3:$P$23, Sections!$Q$3:$S$23),
    XLOOKUP('2. Результаты'!$O684, _xlpm.thresholds, Sections!$Q$2:$S$2, "Ниже базового", -1)
)</f>
        <v>Высокий</v>
      </c>
      <c r="Q684" s="9">
        <v>19.0</v>
      </c>
      <c r="R684" s="9" t="str">
        <f t="array" ref="R684">LET(
    _xlpm.thresholds, XLOOKUP('2. Результаты'!$D684, Sections!$F$3:$F$23, Sections!$G$3:$I$23),
    XLOOKUP('2. Результаты'!$Q684, _xlpm.thresholds, Sections!$G$2:$I$2, "Ниже базового", -1)
)</f>
        <v>Средний</v>
      </c>
      <c r="S684" s="9">
        <v>37.0</v>
      </c>
      <c r="T684" s="9" t="str">
        <f t="array" ref="T684">LET(
    _xlpm.thresholds, XLOOKUP('2. Результаты'!$D684, Sections!$A$3:$A$23, Sections!$B$3:$D$23),
    XLOOKUP('2. Результаты'!$S684, _xlpm.thresholds, Sections!$B$2:$D$2, "Ниже базового", -1)
)</f>
        <v>Средний</v>
      </c>
      <c r="U684" s="9">
        <v>12.0</v>
      </c>
      <c r="V684" s="9" t="str">
        <f t="array" ref="V684">LET(
    _xlpm.thresholds, XLOOKUP('2. Результаты'!$D684, Sections!$A$27:$A$47, Sections!$B$27:$D$47),
    XLOOKUP('2. Результаты'!$U684, _xlpm.thresholds, Sections!$B$26:$D$26, "Ниже базового", -1)
)</f>
        <v>Высокий</v>
      </c>
      <c r="W684" s="9">
        <v>22.0</v>
      </c>
      <c r="X684" s="9" t="str">
        <f t="array" ref="X684">LET(
    _xlpm.thresholds, XLOOKUP('2. Результаты'!$D684, Sections!$K$3:$K$23, Sections!$L$3:$N$23),
    XLOOKUP('2. Результаты'!$W684, _xlpm.thresholds, Sections!$L$2:$N$2, "Ниже базового", -1)
)</f>
        <v>Средний</v>
      </c>
    </row>
    <row r="685" ht="15.75" customHeight="1">
      <c r="A685" s="7">
        <v>5.26013186E8</v>
      </c>
      <c r="B685" s="6" t="s">
        <v>919</v>
      </c>
      <c r="C685" s="6" t="s">
        <v>921</v>
      </c>
      <c r="D685" s="9">
        <v>3.0</v>
      </c>
      <c r="E685" s="9">
        <v>148.0</v>
      </c>
      <c r="F685" s="9">
        <v>182.0</v>
      </c>
      <c r="G685" s="9">
        <v>2.0</v>
      </c>
      <c r="H685" s="9" t="s">
        <v>1467</v>
      </c>
      <c r="I685" s="9">
        <v>24.0</v>
      </c>
      <c r="J685" s="9" t="str">
        <f t="array" ref="J685">LET(
    _xlpm.thresholds, XLOOKUP('2. Результаты'!$D685, Sections!$F$27:$F$47, Sections!$G$27:$I$47),
    XLOOKUP('2. Результаты'!$I685, _xlpm.thresholds, Sections!$G$26:$I$26, "Ниже базового", -1)
)</f>
        <v>Средний</v>
      </c>
      <c r="K685" s="9">
        <v>20.0</v>
      </c>
      <c r="L685" s="9" t="str">
        <f t="array" ref="L685">LET(
    _xlpm.thresholds, XLOOKUP('2. Результаты'!$D685, Sections!$P$27:$P$47, Sections!$Q$27:$S$47),
    XLOOKUP('2. Результаты'!$K685, _xlpm.thresholds, Sections!$Q$26:$S$26, "Ниже базового", -1)
)</f>
        <v>Высокий</v>
      </c>
      <c r="M685" s="9">
        <v>13.0</v>
      </c>
      <c r="N685" s="9" t="str">
        <f t="array" ref="N685">LET(
    _xlpm.thresholds, XLOOKUP('2. Результаты'!$D685, Sections!$K$27:$K$47, Sections!$L$27:$N$47),
    XLOOKUP('2. Результаты'!$M685, _xlpm.thresholds, Sections!$L$26:$N$26, "Ниже базового", -1)
)</f>
        <v>Средний</v>
      </c>
      <c r="O685" s="9">
        <v>19.0</v>
      </c>
      <c r="P685" s="9" t="str">
        <f t="array" ref="P685">LET(
    _xlpm.thresholds, XLOOKUP('2. Результаты'!$D685, Sections!$P$3:$P$23, Sections!$Q$3:$S$23),
    XLOOKUP('2. Результаты'!$O685, _xlpm.thresholds, Sections!$Q$2:$S$2, "Ниже базового", -1)
)</f>
        <v>Высокий</v>
      </c>
      <c r="Q685" s="9">
        <v>19.0</v>
      </c>
      <c r="R685" s="9" t="str">
        <f t="array" ref="R685">LET(
    _xlpm.thresholds, XLOOKUP('2. Результаты'!$D685, Sections!$F$3:$F$23, Sections!$G$3:$I$23),
    XLOOKUP('2. Результаты'!$Q685, _xlpm.thresholds, Sections!$G$2:$I$2, "Ниже базового", -1)
)</f>
        <v>Средний</v>
      </c>
      <c r="S685" s="9">
        <v>33.0</v>
      </c>
      <c r="T685" s="9" t="str">
        <f t="array" ref="T685">LET(
    _xlpm.thresholds, XLOOKUP('2. Результаты'!$D685, Sections!$A$3:$A$23, Sections!$B$3:$D$23),
    XLOOKUP('2. Результаты'!$S685, _xlpm.thresholds, Sections!$B$2:$D$2, "Ниже базового", -1)
)</f>
        <v>Высокий</v>
      </c>
      <c r="U685" s="9">
        <v>0.0</v>
      </c>
      <c r="V685" s="9" t="str">
        <f t="array" ref="V685">LET(
    _xlpm.thresholds, XLOOKUP('2. Результаты'!$D685, Sections!$A$27:$A$47, Sections!$B$27:$D$47),
    XLOOKUP('2. Результаты'!$U685, _xlpm.thresholds, Sections!$B$26:$D$26, "Ниже базового", -1)
)</f>
        <v>Базовый</v>
      </c>
      <c r="W685" s="9">
        <v>20.0</v>
      </c>
      <c r="X685" s="9" t="str">
        <f t="array" ref="X685">LET(
    _xlpm.thresholds, XLOOKUP('2. Результаты'!$D685, Sections!$K$3:$K$23, Sections!$L$3:$N$23),
    XLOOKUP('2. Результаты'!$W685, _xlpm.thresholds, Sections!$L$2:$N$2, "Ниже базового", -1)
)</f>
        <v>Средний</v>
      </c>
    </row>
    <row r="686" ht="15.75" customHeight="1">
      <c r="A686" s="7">
        <v>5.26013316E8</v>
      </c>
      <c r="B686" s="6" t="s">
        <v>919</v>
      </c>
      <c r="C686" s="6" t="s">
        <v>923</v>
      </c>
      <c r="D686" s="9">
        <v>2.0</v>
      </c>
      <c r="E686" s="9">
        <v>167.0</v>
      </c>
      <c r="F686" s="9">
        <v>197.0</v>
      </c>
      <c r="G686" s="9">
        <v>4.0</v>
      </c>
      <c r="H686" s="9" t="s">
        <v>1466</v>
      </c>
      <c r="I686" s="9">
        <v>27.0</v>
      </c>
      <c r="J686" s="9" t="str">
        <f t="array" ref="J686">LET(
    _xlpm.thresholds, XLOOKUP('2. Результаты'!$D686, Sections!$F$27:$F$47, Sections!$G$27:$I$47),
    XLOOKUP('2. Результаты'!$I686, _xlpm.thresholds, Sections!$G$26:$I$26, "Ниже базового", -1)
)</f>
        <v>Высокий</v>
      </c>
      <c r="K686" s="9">
        <v>20.0</v>
      </c>
      <c r="L686" s="9" t="str">
        <f t="array" ref="L686">LET(
    _xlpm.thresholds, XLOOKUP('2. Результаты'!$D686, Sections!$P$27:$P$47, Sections!$Q$27:$S$47),
    XLOOKUP('2. Результаты'!$K686, _xlpm.thresholds, Sections!$Q$26:$S$26, "Ниже базового", -1)
)</f>
        <v>Высокий</v>
      </c>
      <c r="M686" s="9">
        <v>17.0</v>
      </c>
      <c r="N686" s="9" t="str">
        <f t="array" ref="N686">LET(
    _xlpm.thresholds, XLOOKUP('2. Результаты'!$D686, Sections!$K$27:$K$47, Sections!$L$27:$N$47),
    XLOOKUP('2. Результаты'!$M686, _xlpm.thresholds, Sections!$L$26:$N$26, "Ниже базового", -1)
)</f>
        <v>Высокий</v>
      </c>
      <c r="O686" s="9">
        <v>21.0</v>
      </c>
      <c r="P686" s="9" t="str">
        <f t="array" ref="P686">LET(
    _xlpm.thresholds, XLOOKUP('2. Результаты'!$D686, Sections!$P$3:$P$23, Sections!$Q$3:$S$23),
    XLOOKUP('2. Результаты'!$O686, _xlpm.thresholds, Sections!$Q$2:$S$2, "Ниже базового", -1)
)</f>
        <v>Высокий</v>
      </c>
      <c r="Q686" s="9">
        <v>19.0</v>
      </c>
      <c r="R686" s="9" t="str">
        <f t="array" ref="R686">LET(
    _xlpm.thresholds, XLOOKUP('2. Результаты'!$D686, Sections!$F$3:$F$23, Sections!$G$3:$I$23),
    XLOOKUP('2. Результаты'!$Q686, _xlpm.thresholds, Sections!$G$2:$I$2, "Ниже базового", -1)
)</f>
        <v>Средний</v>
      </c>
      <c r="S686" s="9">
        <v>28.0</v>
      </c>
      <c r="T686" s="9" t="str">
        <f t="array" ref="T686">LET(
    _xlpm.thresholds, XLOOKUP('2. Результаты'!$D686, Sections!$A$3:$A$23, Sections!$B$3:$D$23),
    XLOOKUP('2. Результаты'!$S686, _xlpm.thresholds, Sections!$B$2:$D$2, "Ниже базового", -1)
)</f>
        <v>Средний</v>
      </c>
      <c r="U686" s="9">
        <v>13.0</v>
      </c>
      <c r="V686" s="9" t="str">
        <f t="array" ref="V686">LET(
    _xlpm.thresholds, XLOOKUP('2. Результаты'!$D686, Sections!$A$27:$A$47, Sections!$B$27:$D$47),
    XLOOKUP('2. Результаты'!$U686, _xlpm.thresholds, Sections!$B$26:$D$26, "Ниже базового", -1)
)</f>
        <v>Высокий</v>
      </c>
      <c r="W686" s="9">
        <v>22.0</v>
      </c>
      <c r="X686" s="9" t="str">
        <f t="array" ref="X686">LET(
    _xlpm.thresholds, XLOOKUP('2. Результаты'!$D686, Sections!$K$3:$K$23, Sections!$L$3:$N$23),
    XLOOKUP('2. Результаты'!$W686, _xlpm.thresholds, Sections!$L$2:$N$2, "Ниже базового", -1)
)</f>
        <v>Средний</v>
      </c>
    </row>
    <row r="687" ht="15.75" customHeight="1">
      <c r="A687" s="7">
        <v>5.26013161E8</v>
      </c>
      <c r="B687" s="6" t="s">
        <v>919</v>
      </c>
      <c r="C687" s="6" t="s">
        <v>924</v>
      </c>
      <c r="D687" s="9">
        <v>2.0</v>
      </c>
      <c r="E687" s="9">
        <v>143.0</v>
      </c>
      <c r="F687" s="9">
        <v>197.0</v>
      </c>
      <c r="G687" s="9">
        <v>3.0</v>
      </c>
      <c r="H687" s="9" t="s">
        <v>1465</v>
      </c>
      <c r="I687" s="9">
        <v>21.0</v>
      </c>
      <c r="J687" s="9" t="str">
        <f t="array" ref="J687">LET(
    _xlpm.thresholds, XLOOKUP('2. Результаты'!$D687, Sections!$F$27:$F$47, Sections!$G$27:$I$47),
    XLOOKUP('2. Результаты'!$I687, _xlpm.thresholds, Sections!$G$26:$I$26, "Ниже базового", -1)
)</f>
        <v>Средний</v>
      </c>
      <c r="K687" s="9">
        <v>16.0</v>
      </c>
      <c r="L687" s="9" t="str">
        <f t="array" ref="L687">LET(
    _xlpm.thresholds, XLOOKUP('2. Результаты'!$D687, Sections!$P$27:$P$47, Sections!$Q$27:$S$47),
    XLOOKUP('2. Результаты'!$K687, _xlpm.thresholds, Sections!$Q$26:$S$26, "Ниже базового", -1)
)</f>
        <v>Высокий</v>
      </c>
      <c r="M687" s="9">
        <v>11.0</v>
      </c>
      <c r="N687" s="9" t="str">
        <f t="array" ref="N687">LET(
    _xlpm.thresholds, XLOOKUP('2. Результаты'!$D687, Sections!$K$27:$K$47, Sections!$L$27:$N$47),
    XLOOKUP('2. Результаты'!$M687, _xlpm.thresholds, Sections!$L$26:$N$26, "Ниже базового", -1)
)</f>
        <v>Базовый</v>
      </c>
      <c r="O687" s="9">
        <v>20.0</v>
      </c>
      <c r="P687" s="9" t="str">
        <f t="array" ref="P687">LET(
    _xlpm.thresholds, XLOOKUP('2. Результаты'!$D687, Sections!$P$3:$P$23, Sections!$Q$3:$S$23),
    XLOOKUP('2. Результаты'!$O687, _xlpm.thresholds, Sections!$Q$2:$S$2, "Ниже базового", -1)
)</f>
        <v>Высокий</v>
      </c>
      <c r="Q687" s="9">
        <v>16.0</v>
      </c>
      <c r="R687" s="9" t="str">
        <f t="array" ref="R687">LET(
    _xlpm.thresholds, XLOOKUP('2. Результаты'!$D687, Sections!$F$3:$F$23, Sections!$G$3:$I$23),
    XLOOKUP('2. Результаты'!$Q687, _xlpm.thresholds, Sections!$G$2:$I$2, "Ниже базового", -1)
)</f>
        <v>Средний</v>
      </c>
      <c r="S687" s="9">
        <v>23.0</v>
      </c>
      <c r="T687" s="9" t="str">
        <f t="array" ref="T687">LET(
    _xlpm.thresholds, XLOOKUP('2. Результаты'!$D687, Sections!$A$3:$A$23, Sections!$B$3:$D$23),
    XLOOKUP('2. Результаты'!$S687, _xlpm.thresholds, Sections!$B$2:$D$2, "Ниже базового", -1)
)</f>
        <v>Средний</v>
      </c>
      <c r="U687" s="9">
        <v>13.0</v>
      </c>
      <c r="V687" s="9" t="str">
        <f t="array" ref="V687">LET(
    _xlpm.thresholds, XLOOKUP('2. Результаты'!$D687, Sections!$A$27:$A$47, Sections!$B$27:$D$47),
    XLOOKUP('2. Результаты'!$U687, _xlpm.thresholds, Sections!$B$26:$D$26, "Ниже базового", -1)
)</f>
        <v>Высокий</v>
      </c>
      <c r="W687" s="9">
        <v>23.0</v>
      </c>
      <c r="X687" s="9" t="str">
        <f t="array" ref="X687">LET(
    _xlpm.thresholds, XLOOKUP('2. Результаты'!$D687, Sections!$K$3:$K$23, Sections!$L$3:$N$23),
    XLOOKUP('2. Результаты'!$W687, _xlpm.thresholds, Sections!$L$2:$N$2, "Ниже базового", -1)
)</f>
        <v>Средний</v>
      </c>
    </row>
    <row r="688" ht="15.75" customHeight="1">
      <c r="A688" s="7">
        <v>5.26013193E8</v>
      </c>
      <c r="B688" s="6" t="s">
        <v>919</v>
      </c>
      <c r="C688" s="6" t="s">
        <v>925</v>
      </c>
      <c r="D688" s="9">
        <v>2.0</v>
      </c>
      <c r="E688" s="9">
        <v>159.0</v>
      </c>
      <c r="F688" s="9">
        <v>197.0</v>
      </c>
      <c r="G688" s="9">
        <v>3.0</v>
      </c>
      <c r="H688" s="9" t="s">
        <v>1465</v>
      </c>
      <c r="I688" s="9">
        <v>26.0</v>
      </c>
      <c r="J688" s="9" t="str">
        <f t="array" ref="J688">LET(
    _xlpm.thresholds, XLOOKUP('2. Результаты'!$D688, Sections!$F$27:$F$47, Sections!$G$27:$I$47),
    XLOOKUP('2. Результаты'!$I688, _xlpm.thresholds, Sections!$G$26:$I$26, "Ниже базового", -1)
)</f>
        <v>Средний</v>
      </c>
      <c r="K688" s="9">
        <v>17.0</v>
      </c>
      <c r="L688" s="9" t="str">
        <f t="array" ref="L688">LET(
    _xlpm.thresholds, XLOOKUP('2. Результаты'!$D688, Sections!$P$27:$P$47, Sections!$Q$27:$S$47),
    XLOOKUP('2. Результаты'!$K688, _xlpm.thresholds, Sections!$Q$26:$S$26, "Ниже базового", -1)
)</f>
        <v>Высокий</v>
      </c>
      <c r="M688" s="9">
        <v>15.0</v>
      </c>
      <c r="N688" s="9" t="str">
        <f t="array" ref="N688">LET(
    _xlpm.thresholds, XLOOKUP('2. Результаты'!$D688, Sections!$K$27:$K$47, Sections!$L$27:$N$47),
    XLOOKUP('2. Результаты'!$M688, _xlpm.thresholds, Sections!$L$26:$N$26, "Ниже базового", -1)
)</f>
        <v>Средний</v>
      </c>
      <c r="O688" s="9">
        <v>20.0</v>
      </c>
      <c r="P688" s="9" t="str">
        <f t="array" ref="P688">LET(
    _xlpm.thresholds, XLOOKUP('2. Результаты'!$D688, Sections!$P$3:$P$23, Sections!$Q$3:$S$23),
    XLOOKUP('2. Результаты'!$O688, _xlpm.thresholds, Sections!$Q$2:$S$2, "Ниже базового", -1)
)</f>
        <v>Высокий</v>
      </c>
      <c r="Q688" s="9">
        <v>19.0</v>
      </c>
      <c r="R688" s="9" t="str">
        <f t="array" ref="R688">LET(
    _xlpm.thresholds, XLOOKUP('2. Результаты'!$D688, Sections!$F$3:$F$23, Sections!$G$3:$I$23),
    XLOOKUP('2. Результаты'!$Q688, _xlpm.thresholds, Sections!$G$2:$I$2, "Ниже базового", -1)
)</f>
        <v>Средний</v>
      </c>
      <c r="S688" s="9">
        <v>27.0</v>
      </c>
      <c r="T688" s="9" t="str">
        <f t="array" ref="T688">LET(
    _xlpm.thresholds, XLOOKUP('2. Результаты'!$D688, Sections!$A$3:$A$23, Sections!$B$3:$D$23),
    XLOOKUP('2. Результаты'!$S688, _xlpm.thresholds, Sections!$B$2:$D$2, "Ниже базового", -1)
)</f>
        <v>Средний</v>
      </c>
      <c r="U688" s="9">
        <v>13.0</v>
      </c>
      <c r="V688" s="9" t="str">
        <f t="array" ref="V688">LET(
    _xlpm.thresholds, XLOOKUP('2. Результаты'!$D688, Sections!$A$27:$A$47, Sections!$B$27:$D$47),
    XLOOKUP('2. Результаты'!$U688, _xlpm.thresholds, Sections!$B$26:$D$26, "Ниже базового", -1)
)</f>
        <v>Высокий</v>
      </c>
      <c r="W688" s="9">
        <v>22.0</v>
      </c>
      <c r="X688" s="9" t="str">
        <f t="array" ref="X688">LET(
    _xlpm.thresholds, XLOOKUP('2. Результаты'!$D688, Sections!$K$3:$K$23, Sections!$L$3:$N$23),
    XLOOKUP('2. Результаты'!$W688, _xlpm.thresholds, Sections!$L$2:$N$2, "Ниже базового", -1)
)</f>
        <v>Средний</v>
      </c>
    </row>
    <row r="689" ht="15.75" customHeight="1">
      <c r="A689" s="7">
        <v>5.26013355E8</v>
      </c>
      <c r="B689" s="6" t="s">
        <v>919</v>
      </c>
      <c r="C689" s="6" t="s">
        <v>926</v>
      </c>
      <c r="D689" s="9">
        <v>2.0</v>
      </c>
      <c r="E689" s="9">
        <v>150.0</v>
      </c>
      <c r="F689" s="9">
        <v>197.0</v>
      </c>
      <c r="G689" s="9">
        <v>3.0</v>
      </c>
      <c r="H689" s="9" t="s">
        <v>1465</v>
      </c>
      <c r="I689" s="9">
        <v>24.0</v>
      </c>
      <c r="J689" s="9" t="str">
        <f t="array" ref="J689">LET(
    _xlpm.thresholds, XLOOKUP('2. Результаты'!$D689, Sections!$F$27:$F$47, Sections!$G$27:$I$47),
    XLOOKUP('2. Результаты'!$I689, _xlpm.thresholds, Sections!$G$26:$I$26, "Ниже базового", -1)
)</f>
        <v>Средний</v>
      </c>
      <c r="K689" s="9">
        <v>18.0</v>
      </c>
      <c r="L689" s="9" t="str">
        <f t="array" ref="L689">LET(
    _xlpm.thresholds, XLOOKUP('2. Результаты'!$D689, Sections!$P$27:$P$47, Sections!$Q$27:$S$47),
    XLOOKUP('2. Результаты'!$K689, _xlpm.thresholds, Sections!$Q$26:$S$26, "Ниже базового", -1)
)</f>
        <v>Высокий</v>
      </c>
      <c r="M689" s="9">
        <v>14.0</v>
      </c>
      <c r="N689" s="9" t="str">
        <f t="array" ref="N689">LET(
    _xlpm.thresholds, XLOOKUP('2. Результаты'!$D689, Sections!$K$27:$K$47, Sections!$L$27:$N$47),
    XLOOKUP('2. Результаты'!$M689, _xlpm.thresholds, Sections!$L$26:$N$26, "Ниже базового", -1)
)</f>
        <v>Средний</v>
      </c>
      <c r="O689" s="9">
        <v>19.0</v>
      </c>
      <c r="P689" s="9" t="str">
        <f t="array" ref="P689">LET(
    _xlpm.thresholds, XLOOKUP('2. Результаты'!$D689, Sections!$P$3:$P$23, Sections!$Q$3:$S$23),
    XLOOKUP('2. Результаты'!$O689, _xlpm.thresholds, Sections!$Q$2:$S$2, "Ниже базового", -1)
)</f>
        <v>Средний</v>
      </c>
      <c r="Q689" s="9">
        <v>16.0</v>
      </c>
      <c r="R689" s="9" t="str">
        <f t="array" ref="R689">LET(
    _xlpm.thresholds, XLOOKUP('2. Результаты'!$D689, Sections!$F$3:$F$23, Sections!$G$3:$I$23),
    XLOOKUP('2. Результаты'!$Q689, _xlpm.thresholds, Sections!$G$2:$I$2, "Ниже базового", -1)
)</f>
        <v>Средний</v>
      </c>
      <c r="S689" s="9">
        <v>27.0</v>
      </c>
      <c r="T689" s="9" t="str">
        <f t="array" ref="T689">LET(
    _xlpm.thresholds, XLOOKUP('2. Результаты'!$D689, Sections!$A$3:$A$23, Sections!$B$3:$D$23),
    XLOOKUP('2. Результаты'!$S689, _xlpm.thresholds, Sections!$B$2:$D$2, "Ниже базового", -1)
)</f>
        <v>Средний</v>
      </c>
      <c r="U689" s="9">
        <v>11.0</v>
      </c>
      <c r="V689" s="9" t="str">
        <f t="array" ref="V689">LET(
    _xlpm.thresholds, XLOOKUP('2. Результаты'!$D689, Sections!$A$27:$A$47, Sections!$B$27:$D$47),
    XLOOKUP('2. Результаты'!$U689, _xlpm.thresholds, Sections!$B$26:$D$26, "Ниже базового", -1)
)</f>
        <v>Средний</v>
      </c>
      <c r="W689" s="9">
        <v>21.0</v>
      </c>
      <c r="X689" s="9" t="str">
        <f t="array" ref="X689">LET(
    _xlpm.thresholds, XLOOKUP('2. Результаты'!$D689, Sections!$K$3:$K$23, Sections!$L$3:$N$23),
    XLOOKUP('2. Результаты'!$W689, _xlpm.thresholds, Sections!$L$2:$N$2, "Ниже базового", -1)
)</f>
        <v>Средний</v>
      </c>
    </row>
    <row r="690" ht="15.75" customHeight="1">
      <c r="A690" s="7">
        <v>5.26013348E8</v>
      </c>
      <c r="B690" s="6" t="s">
        <v>919</v>
      </c>
      <c r="C690" s="6" t="s">
        <v>927</v>
      </c>
      <c r="D690" s="9">
        <v>2.0</v>
      </c>
      <c r="E690" s="9">
        <v>169.0</v>
      </c>
      <c r="F690" s="9">
        <v>197.0</v>
      </c>
      <c r="G690" s="9">
        <v>4.0</v>
      </c>
      <c r="H690" s="9" t="s">
        <v>1466</v>
      </c>
      <c r="I690" s="9">
        <v>27.0</v>
      </c>
      <c r="J690" s="9" t="str">
        <f t="array" ref="J690">LET(
    _xlpm.thresholds, XLOOKUP('2. Результаты'!$D690, Sections!$F$27:$F$47, Sections!$G$27:$I$47),
    XLOOKUP('2. Результаты'!$I690, _xlpm.thresholds, Sections!$G$26:$I$26, "Ниже базового", -1)
)</f>
        <v>Высокий</v>
      </c>
      <c r="K690" s="9">
        <v>20.0</v>
      </c>
      <c r="L690" s="9" t="str">
        <f t="array" ref="L690">LET(
    _xlpm.thresholds, XLOOKUP('2. Результаты'!$D690, Sections!$P$27:$P$47, Sections!$Q$27:$S$47),
    XLOOKUP('2. Результаты'!$K690, _xlpm.thresholds, Sections!$Q$26:$S$26, "Ниже базового", -1)
)</f>
        <v>Высокий</v>
      </c>
      <c r="M690" s="9">
        <v>17.0</v>
      </c>
      <c r="N690" s="9" t="str">
        <f t="array" ref="N690">LET(
    _xlpm.thresholds, XLOOKUP('2. Результаты'!$D690, Sections!$K$27:$K$47, Sections!$L$27:$N$47),
    XLOOKUP('2. Результаты'!$M690, _xlpm.thresholds, Sections!$L$26:$N$26, "Ниже базового", -1)
)</f>
        <v>Высокий</v>
      </c>
      <c r="O690" s="9">
        <v>21.0</v>
      </c>
      <c r="P690" s="9" t="str">
        <f t="array" ref="P690">LET(
    _xlpm.thresholds, XLOOKUP('2. Результаты'!$D690, Sections!$P$3:$P$23, Sections!$Q$3:$S$23),
    XLOOKUP('2. Результаты'!$O690, _xlpm.thresholds, Sections!$Q$2:$S$2, "Ниже базового", -1)
)</f>
        <v>Высокий</v>
      </c>
      <c r="Q690" s="9">
        <v>18.0</v>
      </c>
      <c r="R690" s="9" t="str">
        <f t="array" ref="R690">LET(
    _xlpm.thresholds, XLOOKUP('2. Результаты'!$D690, Sections!$F$3:$F$23, Sections!$G$3:$I$23),
    XLOOKUP('2. Результаты'!$Q690, _xlpm.thresholds, Sections!$G$2:$I$2, "Ниже базового", -1)
)</f>
        <v>Средний</v>
      </c>
      <c r="S690" s="9">
        <v>30.0</v>
      </c>
      <c r="T690" s="9" t="str">
        <f t="array" ref="T690">LET(
    _xlpm.thresholds, XLOOKUP('2. Результаты'!$D690, Sections!$A$3:$A$23, Sections!$B$3:$D$23),
    XLOOKUP('2. Результаты'!$S690, _xlpm.thresholds, Sections!$B$2:$D$2, "Ниже базового", -1)
)</f>
        <v>Средний</v>
      </c>
      <c r="U690" s="9">
        <v>13.0</v>
      </c>
      <c r="V690" s="9" t="str">
        <f t="array" ref="V690">LET(
    _xlpm.thresholds, XLOOKUP('2. Результаты'!$D690, Sections!$A$27:$A$47, Sections!$B$27:$D$47),
    XLOOKUP('2. Результаты'!$U690, _xlpm.thresholds, Sections!$B$26:$D$26, "Ниже базового", -1)
)</f>
        <v>Высокий</v>
      </c>
      <c r="W690" s="9">
        <v>23.0</v>
      </c>
      <c r="X690" s="9" t="str">
        <f t="array" ref="X690">LET(
    _xlpm.thresholds, XLOOKUP('2. Результаты'!$D690, Sections!$K$3:$K$23, Sections!$L$3:$N$23),
    XLOOKUP('2. Результаты'!$W690, _xlpm.thresholds, Sections!$L$2:$N$2, "Ниже базового", -1)
)</f>
        <v>Средний</v>
      </c>
    </row>
    <row r="691" ht="15.75" customHeight="1">
      <c r="A691" s="7">
        <v>5.26003766E8</v>
      </c>
      <c r="B691" s="6" t="s">
        <v>919</v>
      </c>
      <c r="C691" s="6" t="s">
        <v>928</v>
      </c>
      <c r="D691" s="9">
        <v>1.0</v>
      </c>
      <c r="E691" s="9">
        <v>174.0</v>
      </c>
      <c r="F691" s="9">
        <v>213.0</v>
      </c>
      <c r="G691" s="9">
        <v>4.0</v>
      </c>
      <c r="H691" s="9" t="s">
        <v>1466</v>
      </c>
      <c r="I691" s="9">
        <v>26.0</v>
      </c>
      <c r="J691" s="9" t="str">
        <f t="array" ref="J691">LET(
    _xlpm.thresholds, XLOOKUP('2. Результаты'!$D691, Sections!$F$27:$F$47, Sections!$G$27:$I$47),
    XLOOKUP('2. Результаты'!$I691, _xlpm.thresholds, Sections!$G$26:$I$26, "Ниже базового", -1)
)</f>
        <v>Средний</v>
      </c>
      <c r="K691" s="9">
        <v>19.0</v>
      </c>
      <c r="L691" s="9" t="str">
        <f t="array" ref="L691">LET(
    _xlpm.thresholds, XLOOKUP('2. Результаты'!$D691, Sections!$P$27:$P$47, Sections!$Q$27:$S$47),
    XLOOKUP('2. Результаты'!$K691, _xlpm.thresholds, Sections!$Q$26:$S$26, "Ниже базового", -1)
)</f>
        <v>Высокий</v>
      </c>
      <c r="M691" s="9">
        <v>18.0</v>
      </c>
      <c r="N691" s="9" t="str">
        <f t="array" ref="N691">LET(
    _xlpm.thresholds, XLOOKUP('2. Результаты'!$D691, Sections!$K$27:$K$47, Sections!$L$27:$N$47),
    XLOOKUP('2. Результаты'!$M691, _xlpm.thresholds, Sections!$L$26:$N$26, "Ниже базового", -1)
)</f>
        <v>Высокий</v>
      </c>
      <c r="O691" s="9">
        <v>20.0</v>
      </c>
      <c r="P691" s="9" t="str">
        <f t="array" ref="P691">LET(
    _xlpm.thresholds, XLOOKUP('2. Результаты'!$D691, Sections!$P$3:$P$23, Sections!$Q$3:$S$23),
    XLOOKUP('2. Результаты'!$O691, _xlpm.thresholds, Sections!$Q$2:$S$2, "Ниже базового", -1)
)</f>
        <v>Высокий</v>
      </c>
      <c r="Q691" s="9">
        <v>21.0</v>
      </c>
      <c r="R691" s="9" t="str">
        <f t="array" ref="R691">LET(
    _xlpm.thresholds, XLOOKUP('2. Результаты'!$D691, Sections!$F$3:$F$23, Sections!$G$3:$I$23),
    XLOOKUP('2. Результаты'!$Q691, _xlpm.thresholds, Sections!$G$2:$I$2, "Ниже базового", -1)
)</f>
        <v>Высокий</v>
      </c>
      <c r="S691" s="9">
        <v>34.0</v>
      </c>
      <c r="T691" s="9" t="str">
        <f t="array" ref="T691">LET(
    _xlpm.thresholds, XLOOKUP('2. Результаты'!$D691, Sections!$A$3:$A$23, Sections!$B$3:$D$23),
    XLOOKUP('2. Результаты'!$S691, _xlpm.thresholds, Sections!$B$2:$D$2, "Ниже базового", -1)
)</f>
        <v>Средний</v>
      </c>
      <c r="U691" s="9">
        <v>13.0</v>
      </c>
      <c r="V691" s="9" t="str">
        <f t="array" ref="V691">LET(
    _xlpm.thresholds, XLOOKUP('2. Результаты'!$D691, Sections!$A$27:$A$47, Sections!$B$27:$D$47),
    XLOOKUP('2. Результаты'!$U691, _xlpm.thresholds, Sections!$B$26:$D$26, "Ниже базового", -1)
)</f>
        <v>Высокий</v>
      </c>
      <c r="W691" s="9">
        <v>23.0</v>
      </c>
      <c r="X691" s="9" t="str">
        <f t="array" ref="X691">LET(
    _xlpm.thresholds, XLOOKUP('2. Результаты'!$D691, Sections!$K$3:$K$23, Sections!$L$3:$N$23),
    XLOOKUP('2. Результаты'!$W691, _xlpm.thresholds, Sections!$L$2:$N$2, "Ниже базового", -1)
)</f>
        <v>Средний</v>
      </c>
    </row>
    <row r="692" ht="15.75" customHeight="1">
      <c r="A692" s="7">
        <v>5.26013154E8</v>
      </c>
      <c r="B692" s="6" t="s">
        <v>919</v>
      </c>
      <c r="C692" s="6" t="s">
        <v>929</v>
      </c>
      <c r="D692" s="9">
        <v>2.0</v>
      </c>
      <c r="E692" s="9">
        <v>162.0</v>
      </c>
      <c r="F692" s="9">
        <v>197.0</v>
      </c>
      <c r="G692" s="9">
        <v>3.0</v>
      </c>
      <c r="H692" s="9" t="s">
        <v>1465</v>
      </c>
      <c r="I692" s="9">
        <v>26.0</v>
      </c>
      <c r="J692" s="9" t="str">
        <f t="array" ref="J692">LET(
    _xlpm.thresholds, XLOOKUP('2. Результаты'!$D692, Sections!$F$27:$F$47, Sections!$G$27:$I$47),
    XLOOKUP('2. Результаты'!$I692, _xlpm.thresholds, Sections!$G$26:$I$26, "Ниже базового", -1)
)</f>
        <v>Средний</v>
      </c>
      <c r="K692" s="9">
        <v>19.0</v>
      </c>
      <c r="L692" s="9" t="str">
        <f t="array" ref="L692">LET(
    _xlpm.thresholds, XLOOKUP('2. Результаты'!$D692, Sections!$P$27:$P$47, Sections!$Q$27:$S$47),
    XLOOKUP('2. Результаты'!$K692, _xlpm.thresholds, Sections!$Q$26:$S$26, "Ниже базового", -1)
)</f>
        <v>Высокий</v>
      </c>
      <c r="M692" s="9">
        <v>15.0</v>
      </c>
      <c r="N692" s="9" t="str">
        <f t="array" ref="N692">LET(
    _xlpm.thresholds, XLOOKUP('2. Результаты'!$D692, Sections!$K$27:$K$47, Sections!$L$27:$N$47),
    XLOOKUP('2. Результаты'!$M692, _xlpm.thresholds, Sections!$L$26:$N$26, "Ниже базового", -1)
)</f>
        <v>Средний</v>
      </c>
      <c r="O692" s="9">
        <v>21.0</v>
      </c>
      <c r="P692" s="9" t="str">
        <f t="array" ref="P692">LET(
    _xlpm.thresholds, XLOOKUP('2. Результаты'!$D692, Sections!$P$3:$P$23, Sections!$Q$3:$S$23),
    XLOOKUP('2. Результаты'!$O692, _xlpm.thresholds, Sections!$Q$2:$S$2, "Ниже базового", -1)
)</f>
        <v>Высокий</v>
      </c>
      <c r="Q692" s="9">
        <v>19.0</v>
      </c>
      <c r="R692" s="9" t="str">
        <f t="array" ref="R692">LET(
    _xlpm.thresholds, XLOOKUP('2. Результаты'!$D692, Sections!$F$3:$F$23, Sections!$G$3:$I$23),
    XLOOKUP('2. Результаты'!$Q692, _xlpm.thresholds, Sections!$G$2:$I$2, "Ниже базового", -1)
)</f>
        <v>Средний</v>
      </c>
      <c r="S692" s="9">
        <v>27.0</v>
      </c>
      <c r="T692" s="9" t="str">
        <f t="array" ref="T692">LET(
    _xlpm.thresholds, XLOOKUP('2. Результаты'!$D692, Sections!$A$3:$A$23, Sections!$B$3:$D$23),
    XLOOKUP('2. Результаты'!$S692, _xlpm.thresholds, Sections!$B$2:$D$2, "Ниже базового", -1)
)</f>
        <v>Средний</v>
      </c>
      <c r="U692" s="9">
        <v>13.0</v>
      </c>
      <c r="V692" s="9" t="str">
        <f t="array" ref="V692">LET(
    _xlpm.thresholds, XLOOKUP('2. Результаты'!$D692, Sections!$A$27:$A$47, Sections!$B$27:$D$47),
    XLOOKUP('2. Результаты'!$U692, _xlpm.thresholds, Sections!$B$26:$D$26, "Ниже базового", -1)
)</f>
        <v>Высокий</v>
      </c>
      <c r="W692" s="9">
        <v>22.0</v>
      </c>
      <c r="X692" s="9" t="str">
        <f t="array" ref="X692">LET(
    _xlpm.thresholds, XLOOKUP('2. Результаты'!$D692, Sections!$K$3:$K$23, Sections!$L$3:$N$23),
    XLOOKUP('2. Результаты'!$W692, _xlpm.thresholds, Sections!$L$2:$N$2, "Ниже базового", -1)
)</f>
        <v>Средний</v>
      </c>
    </row>
    <row r="693" ht="15.75" customHeight="1">
      <c r="A693" s="7">
        <v>5.26013098E8</v>
      </c>
      <c r="B693" s="6" t="s">
        <v>919</v>
      </c>
      <c r="C693" s="6" t="s">
        <v>930</v>
      </c>
      <c r="D693" s="9">
        <v>2.0</v>
      </c>
      <c r="E693" s="9">
        <v>98.0</v>
      </c>
      <c r="F693" s="9">
        <v>197.0</v>
      </c>
      <c r="G693" s="9">
        <v>1.0</v>
      </c>
      <c r="H693" s="9" t="s">
        <v>1468</v>
      </c>
      <c r="I693" s="9">
        <v>17.0</v>
      </c>
      <c r="J693" s="9" t="str">
        <f t="array" ref="J693">LET(
    _xlpm.thresholds, XLOOKUP('2. Результаты'!$D693, Sections!$F$27:$F$47, Sections!$G$27:$I$47),
    XLOOKUP('2. Результаты'!$I693, _xlpm.thresholds, Sections!$G$26:$I$26, "Ниже базового", -1)
)</f>
        <v>Средний</v>
      </c>
      <c r="K693" s="9">
        <v>19.0</v>
      </c>
      <c r="L693" s="9" t="str">
        <f t="array" ref="L693">LET(
    _xlpm.thresholds, XLOOKUP('2. Результаты'!$D693, Sections!$P$27:$P$47, Sections!$Q$27:$S$47),
    XLOOKUP('2. Результаты'!$K693, _xlpm.thresholds, Sections!$Q$26:$S$26, "Ниже базового", -1)
)</f>
        <v>Высокий</v>
      </c>
      <c r="M693" s="9">
        <v>11.0</v>
      </c>
      <c r="N693" s="9" t="str">
        <f t="array" ref="N693">LET(
    _xlpm.thresholds, XLOOKUP('2. Результаты'!$D693, Sections!$K$27:$K$47, Sections!$L$27:$N$47),
    XLOOKUP('2. Результаты'!$M693, _xlpm.thresholds, Sections!$L$26:$N$26, "Ниже базового", -1)
)</f>
        <v>Базовый</v>
      </c>
      <c r="O693" s="9">
        <v>16.0</v>
      </c>
      <c r="P693" s="9" t="str">
        <f t="array" ref="P693">LET(
    _xlpm.thresholds, XLOOKUP('2. Результаты'!$D693, Sections!$P$3:$P$23, Sections!$Q$3:$S$23),
    XLOOKUP('2. Результаты'!$O693, _xlpm.thresholds, Sections!$Q$2:$S$2, "Ниже базового", -1)
)</f>
        <v>Средний</v>
      </c>
      <c r="Q693" s="9">
        <v>10.0</v>
      </c>
      <c r="R693" s="9" t="str">
        <f t="array" ref="R693">LET(
    _xlpm.thresholds, XLOOKUP('2. Результаты'!$D693, Sections!$F$3:$F$23, Sections!$G$3:$I$23),
    XLOOKUP('2. Результаты'!$Q693, _xlpm.thresholds, Sections!$G$2:$I$2, "Ниже базового", -1)
)</f>
        <v>Базовый</v>
      </c>
      <c r="S693" s="9">
        <v>0.0</v>
      </c>
      <c r="T693" s="9" t="str">
        <f t="array" ref="T693">LET(
    _xlpm.thresholds, XLOOKUP('2. Результаты'!$D693, Sections!$A$3:$A$23, Sections!$B$3:$D$23),
    XLOOKUP('2. Результаты'!$S693, _xlpm.thresholds, Sections!$B$2:$D$2, "Ниже базового", -1)
)</f>
        <v>Ниже базового</v>
      </c>
      <c r="U693" s="9">
        <v>10.0</v>
      </c>
      <c r="V693" s="9" t="str">
        <f t="array" ref="V693">LET(
    _xlpm.thresholds, XLOOKUP('2. Результаты'!$D693, Sections!$A$27:$A$47, Sections!$B$27:$D$47),
    XLOOKUP('2. Результаты'!$U693, _xlpm.thresholds, Sections!$B$26:$D$26, "Ниже базового", -1)
)</f>
        <v>Средний</v>
      </c>
      <c r="W693" s="9">
        <v>15.0</v>
      </c>
      <c r="X693" s="9" t="str">
        <f t="array" ref="X693">LET(
    _xlpm.thresholds, XLOOKUP('2. Результаты'!$D693, Sections!$K$3:$K$23, Sections!$L$3:$N$23),
    XLOOKUP('2. Результаты'!$W693, _xlpm.thresholds, Sections!$L$2:$N$2, "Ниже базового", -1)
)</f>
        <v>Базовый</v>
      </c>
    </row>
    <row r="694" ht="15.75" customHeight="1">
      <c r="A694" s="7">
        <v>5.26013387E8</v>
      </c>
      <c r="B694" s="6" t="s">
        <v>919</v>
      </c>
      <c r="C694" s="6" t="s">
        <v>932</v>
      </c>
      <c r="D694" s="9">
        <v>2.0</v>
      </c>
      <c r="E694" s="9">
        <v>158.0</v>
      </c>
      <c r="F694" s="9">
        <v>197.0</v>
      </c>
      <c r="G694" s="9">
        <v>3.0</v>
      </c>
      <c r="H694" s="9" t="s">
        <v>1465</v>
      </c>
      <c r="I694" s="9">
        <v>28.0</v>
      </c>
      <c r="J694" s="9" t="str">
        <f t="array" ref="J694">LET(
    _xlpm.thresholds, XLOOKUP('2. Результаты'!$D694, Sections!$F$27:$F$47, Sections!$G$27:$I$47),
    XLOOKUP('2. Результаты'!$I694, _xlpm.thresholds, Sections!$G$26:$I$26, "Ниже базового", -1)
)</f>
        <v>Высокий</v>
      </c>
      <c r="K694" s="9">
        <v>18.0</v>
      </c>
      <c r="L694" s="9" t="str">
        <f t="array" ref="L694">LET(
    _xlpm.thresholds, XLOOKUP('2. Результаты'!$D694, Sections!$P$27:$P$47, Sections!$Q$27:$S$47),
    XLOOKUP('2. Результаты'!$K694, _xlpm.thresholds, Sections!$Q$26:$S$26, "Ниже базового", -1)
)</f>
        <v>Высокий</v>
      </c>
      <c r="M694" s="9">
        <v>16.0</v>
      </c>
      <c r="N694" s="9" t="str">
        <f t="array" ref="N694">LET(
    _xlpm.thresholds, XLOOKUP('2. Результаты'!$D694, Sections!$K$27:$K$47, Sections!$L$27:$N$47),
    XLOOKUP('2. Результаты'!$M694, _xlpm.thresholds, Sections!$L$26:$N$26, "Ниже базового", -1)
)</f>
        <v>Высокий</v>
      </c>
      <c r="O694" s="9">
        <v>21.0</v>
      </c>
      <c r="P694" s="9" t="str">
        <f t="array" ref="P694">LET(
    _xlpm.thresholds, XLOOKUP('2. Результаты'!$D694, Sections!$P$3:$P$23, Sections!$Q$3:$S$23),
    XLOOKUP('2. Результаты'!$O694, _xlpm.thresholds, Sections!$Q$2:$S$2, "Ниже базового", -1)
)</f>
        <v>Высокий</v>
      </c>
      <c r="Q694" s="9">
        <v>17.0</v>
      </c>
      <c r="R694" s="9" t="str">
        <f t="array" ref="R694">LET(
    _xlpm.thresholds, XLOOKUP('2. Результаты'!$D694, Sections!$F$3:$F$23, Sections!$G$3:$I$23),
    XLOOKUP('2. Результаты'!$Q694, _xlpm.thresholds, Sections!$G$2:$I$2, "Ниже базового", -1)
)</f>
        <v>Средний</v>
      </c>
      <c r="S694" s="9">
        <v>25.0</v>
      </c>
      <c r="T694" s="9" t="str">
        <f t="array" ref="T694">LET(
    _xlpm.thresholds, XLOOKUP('2. Результаты'!$D694, Sections!$A$3:$A$23, Sections!$B$3:$D$23),
    XLOOKUP('2. Результаты'!$S694, _xlpm.thresholds, Sections!$B$2:$D$2, "Ниже базового", -1)
)</f>
        <v>Средний</v>
      </c>
      <c r="U694" s="9">
        <v>13.0</v>
      </c>
      <c r="V694" s="9" t="str">
        <f t="array" ref="V694">LET(
    _xlpm.thresholds, XLOOKUP('2. Результаты'!$D694, Sections!$A$27:$A$47, Sections!$B$27:$D$47),
    XLOOKUP('2. Результаты'!$U694, _xlpm.thresholds, Sections!$B$26:$D$26, "Ниже базового", -1)
)</f>
        <v>Высокий</v>
      </c>
      <c r="W694" s="9">
        <v>20.0</v>
      </c>
      <c r="X694" s="9" t="str">
        <f t="array" ref="X694">LET(
    _xlpm.thresholds, XLOOKUP('2. Результаты'!$D694, Sections!$K$3:$K$23, Sections!$L$3:$N$23),
    XLOOKUP('2. Результаты'!$W694, _xlpm.thresholds, Sections!$L$2:$N$2, "Ниже базового", -1)
)</f>
        <v>Средний</v>
      </c>
    </row>
    <row r="695" ht="15.75" customHeight="1">
      <c r="A695" s="7">
        <v>5.2601333E8</v>
      </c>
      <c r="B695" s="6" t="s">
        <v>919</v>
      </c>
      <c r="C695" s="6" t="s">
        <v>933</v>
      </c>
      <c r="D695" s="9">
        <v>2.0</v>
      </c>
      <c r="E695" s="9">
        <v>163.0</v>
      </c>
      <c r="F695" s="9">
        <v>197.0</v>
      </c>
      <c r="G695" s="9">
        <v>3.0</v>
      </c>
      <c r="H695" s="9" t="s">
        <v>1465</v>
      </c>
      <c r="I695" s="9">
        <v>27.0</v>
      </c>
      <c r="J695" s="9" t="str">
        <f t="array" ref="J695">LET(
    _xlpm.thresholds, XLOOKUP('2. Результаты'!$D695, Sections!$F$27:$F$47, Sections!$G$27:$I$47),
    XLOOKUP('2. Результаты'!$I695, _xlpm.thresholds, Sections!$G$26:$I$26, "Ниже базового", -1)
)</f>
        <v>Высокий</v>
      </c>
      <c r="K695" s="9">
        <v>19.0</v>
      </c>
      <c r="L695" s="9" t="str">
        <f t="array" ref="L695">LET(
    _xlpm.thresholds, XLOOKUP('2. Результаты'!$D695, Sections!$P$27:$P$47, Sections!$Q$27:$S$47),
    XLOOKUP('2. Результаты'!$K695, _xlpm.thresholds, Sections!$Q$26:$S$26, "Ниже базового", -1)
)</f>
        <v>Высокий</v>
      </c>
      <c r="M695" s="9">
        <v>17.0</v>
      </c>
      <c r="N695" s="9" t="str">
        <f t="array" ref="N695">LET(
    _xlpm.thresholds, XLOOKUP('2. Результаты'!$D695, Sections!$K$27:$K$47, Sections!$L$27:$N$47),
    XLOOKUP('2. Результаты'!$M695, _xlpm.thresholds, Sections!$L$26:$N$26, "Ниже базового", -1)
)</f>
        <v>Высокий</v>
      </c>
      <c r="O695" s="9">
        <v>20.0</v>
      </c>
      <c r="P695" s="9" t="str">
        <f t="array" ref="P695">LET(
    _xlpm.thresholds, XLOOKUP('2. Результаты'!$D695, Sections!$P$3:$P$23, Sections!$Q$3:$S$23),
    XLOOKUP('2. Результаты'!$O695, _xlpm.thresholds, Sections!$Q$2:$S$2, "Ниже базового", -1)
)</f>
        <v>Высокий</v>
      </c>
      <c r="Q695" s="9">
        <v>17.0</v>
      </c>
      <c r="R695" s="9" t="str">
        <f t="array" ref="R695">LET(
    _xlpm.thresholds, XLOOKUP('2. Результаты'!$D695, Sections!$F$3:$F$23, Sections!$G$3:$I$23),
    XLOOKUP('2. Результаты'!$Q695, _xlpm.thresholds, Sections!$G$2:$I$2, "Ниже базового", -1)
)</f>
        <v>Средний</v>
      </c>
      <c r="S695" s="9">
        <v>27.0</v>
      </c>
      <c r="T695" s="9" t="str">
        <f t="array" ref="T695">LET(
    _xlpm.thresholds, XLOOKUP('2. Результаты'!$D695, Sections!$A$3:$A$23, Sections!$B$3:$D$23),
    XLOOKUP('2. Результаты'!$S695, _xlpm.thresholds, Sections!$B$2:$D$2, "Ниже базового", -1)
)</f>
        <v>Средний</v>
      </c>
      <c r="U695" s="9">
        <v>13.0</v>
      </c>
      <c r="V695" s="9" t="str">
        <f t="array" ref="V695">LET(
    _xlpm.thresholds, XLOOKUP('2. Результаты'!$D695, Sections!$A$27:$A$47, Sections!$B$27:$D$47),
    XLOOKUP('2. Результаты'!$U695, _xlpm.thresholds, Sections!$B$26:$D$26, "Ниже базового", -1)
)</f>
        <v>Высокий</v>
      </c>
      <c r="W695" s="9">
        <v>23.0</v>
      </c>
      <c r="X695" s="9" t="str">
        <f t="array" ref="X695">LET(
    _xlpm.thresholds, XLOOKUP('2. Результаты'!$D695, Sections!$K$3:$K$23, Sections!$L$3:$N$23),
    XLOOKUP('2. Результаты'!$W695, _xlpm.thresholds, Sections!$L$2:$N$2, "Ниже базового", -1)
)</f>
        <v>Средний</v>
      </c>
    </row>
    <row r="696" ht="15.75" customHeight="1">
      <c r="A696" s="7">
        <v>5.26013235E8</v>
      </c>
      <c r="B696" s="6" t="s">
        <v>919</v>
      </c>
      <c r="C696" s="6" t="s">
        <v>934</v>
      </c>
      <c r="D696" s="9">
        <v>2.0</v>
      </c>
      <c r="E696" s="9">
        <v>162.0</v>
      </c>
      <c r="F696" s="9">
        <v>197.0</v>
      </c>
      <c r="G696" s="9">
        <v>3.0</v>
      </c>
      <c r="H696" s="9" t="s">
        <v>1465</v>
      </c>
      <c r="I696" s="9">
        <v>25.0</v>
      </c>
      <c r="J696" s="9" t="str">
        <f t="array" ref="J696">LET(
    _xlpm.thresholds, XLOOKUP('2. Результаты'!$D696, Sections!$F$27:$F$47, Sections!$G$27:$I$47),
    XLOOKUP('2. Результаты'!$I696, _xlpm.thresholds, Sections!$G$26:$I$26, "Ниже базового", -1)
)</f>
        <v>Средний</v>
      </c>
      <c r="K696" s="9">
        <v>19.0</v>
      </c>
      <c r="L696" s="9" t="str">
        <f t="array" ref="L696">LET(
    _xlpm.thresholds, XLOOKUP('2. Результаты'!$D696, Sections!$P$27:$P$47, Sections!$Q$27:$S$47),
    XLOOKUP('2. Результаты'!$K696, _xlpm.thresholds, Sections!$Q$26:$S$26, "Ниже базового", -1)
)</f>
        <v>Высокий</v>
      </c>
      <c r="M696" s="9">
        <v>17.0</v>
      </c>
      <c r="N696" s="9" t="str">
        <f t="array" ref="N696">LET(
    _xlpm.thresholds, XLOOKUP('2. Результаты'!$D696, Sections!$K$27:$K$47, Sections!$L$27:$N$47),
    XLOOKUP('2. Результаты'!$M696, _xlpm.thresholds, Sections!$L$26:$N$26, "Ниже базового", -1)
)</f>
        <v>Высокий</v>
      </c>
      <c r="O696" s="9">
        <v>20.0</v>
      </c>
      <c r="P696" s="9" t="str">
        <f t="array" ref="P696">LET(
    _xlpm.thresholds, XLOOKUP('2. Результаты'!$D696, Sections!$P$3:$P$23, Sections!$Q$3:$S$23),
    XLOOKUP('2. Результаты'!$O696, _xlpm.thresholds, Sections!$Q$2:$S$2, "Ниже базового", -1)
)</f>
        <v>Высокий</v>
      </c>
      <c r="Q696" s="9">
        <v>19.0</v>
      </c>
      <c r="R696" s="9" t="str">
        <f t="array" ref="R696">LET(
    _xlpm.thresholds, XLOOKUP('2. Результаты'!$D696, Sections!$F$3:$F$23, Sections!$G$3:$I$23),
    XLOOKUP('2. Результаты'!$Q696, _xlpm.thresholds, Sections!$G$2:$I$2, "Ниже базового", -1)
)</f>
        <v>Средний</v>
      </c>
      <c r="S696" s="9">
        <v>28.0</v>
      </c>
      <c r="T696" s="9" t="str">
        <f t="array" ref="T696">LET(
    _xlpm.thresholds, XLOOKUP('2. Результаты'!$D696, Sections!$A$3:$A$23, Sections!$B$3:$D$23),
    XLOOKUP('2. Результаты'!$S696, _xlpm.thresholds, Sections!$B$2:$D$2, "Ниже базового", -1)
)</f>
        <v>Средний</v>
      </c>
      <c r="U696" s="9">
        <v>13.0</v>
      </c>
      <c r="V696" s="9" t="str">
        <f t="array" ref="V696">LET(
    _xlpm.thresholds, XLOOKUP('2. Результаты'!$D696, Sections!$A$27:$A$47, Sections!$B$27:$D$47),
    XLOOKUP('2. Результаты'!$U696, _xlpm.thresholds, Sections!$B$26:$D$26, "Ниже базового", -1)
)</f>
        <v>Высокий</v>
      </c>
      <c r="W696" s="9">
        <v>21.0</v>
      </c>
      <c r="X696" s="9" t="str">
        <f t="array" ref="X696">LET(
    _xlpm.thresholds, XLOOKUP('2. Результаты'!$D696, Sections!$K$3:$K$23, Sections!$L$3:$N$23),
    XLOOKUP('2. Результаты'!$W696, _xlpm.thresholds, Sections!$L$2:$N$2, "Ниже базового", -1)
)</f>
        <v>Средний</v>
      </c>
    </row>
    <row r="697" ht="15.75" customHeight="1">
      <c r="A697" s="7">
        <v>5.26013274E8</v>
      </c>
      <c r="B697" s="6" t="s">
        <v>919</v>
      </c>
      <c r="C697" s="6" t="s">
        <v>935</v>
      </c>
      <c r="D697" s="9">
        <v>4.0</v>
      </c>
      <c r="E697" s="9">
        <v>116.0</v>
      </c>
      <c r="F697" s="9">
        <v>166.0</v>
      </c>
      <c r="G697" s="9">
        <v>2.0</v>
      </c>
      <c r="H697" s="9" t="s">
        <v>1467</v>
      </c>
      <c r="I697" s="9">
        <v>22.0</v>
      </c>
      <c r="J697" s="9" t="str">
        <f t="array" ref="J697">LET(
    _xlpm.thresholds, XLOOKUP('2. Результаты'!$D697, Sections!$F$27:$F$47, Sections!$G$27:$I$47),
    XLOOKUP('2. Результаты'!$I697, _xlpm.thresholds, Sections!$G$26:$I$26, "Ниже базового", -1)
)</f>
        <v>Средний</v>
      </c>
      <c r="K697" s="9">
        <v>18.0</v>
      </c>
      <c r="L697" s="9" t="str">
        <f t="array" ref="L697">LET(
    _xlpm.thresholds, XLOOKUP('2. Результаты'!$D697, Sections!$P$27:$P$47, Sections!$Q$27:$S$47),
    XLOOKUP('2. Результаты'!$K697, _xlpm.thresholds, Sections!$Q$26:$S$26, "Ниже базового", -1)
)</f>
        <v>Высокий</v>
      </c>
      <c r="M697" s="9">
        <v>12.0</v>
      </c>
      <c r="N697" s="9" t="str">
        <f t="array" ref="N697">LET(
    _xlpm.thresholds, XLOOKUP('2. Результаты'!$D697, Sections!$K$27:$K$47, Sections!$L$27:$N$47),
    XLOOKUP('2. Результаты'!$M697, _xlpm.thresholds, Sections!$L$26:$N$26, "Ниже базового", -1)
)</f>
        <v>Средний</v>
      </c>
      <c r="O697" s="9">
        <v>17.0</v>
      </c>
      <c r="P697" s="9" t="str">
        <f t="array" ref="P697">LET(
    _xlpm.thresholds, XLOOKUP('2. Результаты'!$D697, Sections!$P$3:$P$23, Sections!$Q$3:$S$23),
    XLOOKUP('2. Результаты'!$O697, _xlpm.thresholds, Sections!$Q$2:$S$2, "Ниже базового", -1)
)</f>
        <v>Средний</v>
      </c>
      <c r="Q697" s="9">
        <v>13.0</v>
      </c>
      <c r="R697" s="9" t="str">
        <f t="array" ref="R697">LET(
    _xlpm.thresholds, XLOOKUP('2. Результаты'!$D697, Sections!$F$3:$F$23, Sections!$G$3:$I$23),
    XLOOKUP('2. Результаты'!$Q697, _xlpm.thresholds, Sections!$G$2:$I$2, "Ниже базового", -1)
)</f>
        <v>Средний</v>
      </c>
      <c r="S697" s="9">
        <v>18.0</v>
      </c>
      <c r="T697" s="9" t="str">
        <f t="array" ref="T697">LET(
    _xlpm.thresholds, XLOOKUP('2. Результаты'!$D697, Sections!$A$3:$A$23, Sections!$B$3:$D$23),
    XLOOKUP('2. Результаты'!$S697, _xlpm.thresholds, Sections!$B$2:$D$2, "Ниже базового", -1)
)</f>
        <v>Средний</v>
      </c>
      <c r="U697" s="9">
        <v>0.0</v>
      </c>
      <c r="V697" s="9" t="str">
        <f t="array" ref="V697">LET(
    _xlpm.thresholds, XLOOKUP('2. Результаты'!$D697, Sections!$A$27:$A$47, Sections!$B$27:$D$47),
    XLOOKUP('2. Результаты'!$U697, _xlpm.thresholds, Sections!$B$26:$D$26, "Ниже базового", -1)
)</f>
        <v>Базовый</v>
      </c>
      <c r="W697" s="9">
        <v>16.0</v>
      </c>
      <c r="X697" s="9" t="str">
        <f t="array" ref="X697">LET(
    _xlpm.thresholds, XLOOKUP('2. Результаты'!$D697, Sections!$K$3:$K$23, Sections!$L$3:$N$23),
    XLOOKUP('2. Результаты'!$W697, _xlpm.thresholds, Sections!$L$2:$N$2, "Ниже базового", -1)
)</f>
        <v>Базовый</v>
      </c>
    </row>
    <row r="698" ht="15.75" customHeight="1">
      <c r="A698" s="7">
        <v>5.2601337E8</v>
      </c>
      <c r="B698" s="6" t="s">
        <v>919</v>
      </c>
      <c r="C698" s="6" t="s">
        <v>936</v>
      </c>
      <c r="D698" s="9">
        <v>2.0</v>
      </c>
      <c r="E698" s="9">
        <v>161.0</v>
      </c>
      <c r="F698" s="9">
        <v>197.0</v>
      </c>
      <c r="G698" s="9">
        <v>3.0</v>
      </c>
      <c r="H698" s="9" t="s">
        <v>1465</v>
      </c>
      <c r="I698" s="9">
        <v>25.0</v>
      </c>
      <c r="J698" s="9" t="str">
        <f t="array" ref="J698">LET(
    _xlpm.thresholds, XLOOKUP('2. Результаты'!$D698, Sections!$F$27:$F$47, Sections!$G$27:$I$47),
    XLOOKUP('2. Результаты'!$I698, _xlpm.thresholds, Sections!$G$26:$I$26, "Ниже базового", -1)
)</f>
        <v>Средний</v>
      </c>
      <c r="K698" s="9">
        <v>19.0</v>
      </c>
      <c r="L698" s="9" t="str">
        <f t="array" ref="L698">LET(
    _xlpm.thresholds, XLOOKUP('2. Результаты'!$D698, Sections!$P$27:$P$47, Sections!$Q$27:$S$47),
    XLOOKUP('2. Результаты'!$K698, _xlpm.thresholds, Sections!$Q$26:$S$26, "Ниже базового", -1)
)</f>
        <v>Высокий</v>
      </c>
      <c r="M698" s="9">
        <v>17.0</v>
      </c>
      <c r="N698" s="9" t="str">
        <f t="array" ref="N698">LET(
    _xlpm.thresholds, XLOOKUP('2. Результаты'!$D698, Sections!$K$27:$K$47, Sections!$L$27:$N$47),
    XLOOKUP('2. Результаты'!$M698, _xlpm.thresholds, Sections!$L$26:$N$26, "Ниже базового", -1)
)</f>
        <v>Высокий</v>
      </c>
      <c r="O698" s="9">
        <v>20.0</v>
      </c>
      <c r="P698" s="9" t="str">
        <f t="array" ref="P698">LET(
    _xlpm.thresholds, XLOOKUP('2. Результаты'!$D698, Sections!$P$3:$P$23, Sections!$Q$3:$S$23),
    XLOOKUP('2. Результаты'!$O698, _xlpm.thresholds, Sections!$Q$2:$S$2, "Ниже базового", -1)
)</f>
        <v>Высокий</v>
      </c>
      <c r="Q698" s="9">
        <v>18.0</v>
      </c>
      <c r="R698" s="9" t="str">
        <f t="array" ref="R698">LET(
    _xlpm.thresholds, XLOOKUP('2. Результаты'!$D698, Sections!$F$3:$F$23, Sections!$G$3:$I$23),
    XLOOKUP('2. Результаты'!$Q698, _xlpm.thresholds, Sections!$G$2:$I$2, "Ниже базового", -1)
)</f>
        <v>Средний</v>
      </c>
      <c r="S698" s="9">
        <v>27.0</v>
      </c>
      <c r="T698" s="9" t="str">
        <f t="array" ref="T698">LET(
    _xlpm.thresholds, XLOOKUP('2. Результаты'!$D698, Sections!$A$3:$A$23, Sections!$B$3:$D$23),
    XLOOKUP('2. Результаты'!$S698, _xlpm.thresholds, Sections!$B$2:$D$2, "Ниже базового", -1)
)</f>
        <v>Средний</v>
      </c>
      <c r="U698" s="9">
        <v>13.0</v>
      </c>
      <c r="V698" s="9" t="str">
        <f t="array" ref="V698">LET(
    _xlpm.thresholds, XLOOKUP('2. Результаты'!$D698, Sections!$A$27:$A$47, Sections!$B$27:$D$47),
    XLOOKUP('2. Результаты'!$U698, _xlpm.thresholds, Sections!$B$26:$D$26, "Ниже базового", -1)
)</f>
        <v>Высокий</v>
      </c>
      <c r="W698" s="9">
        <v>22.0</v>
      </c>
      <c r="X698" s="9" t="str">
        <f t="array" ref="X698">LET(
    _xlpm.thresholds, XLOOKUP('2. Результаты'!$D698, Sections!$K$3:$K$23, Sections!$L$3:$N$23),
    XLOOKUP('2. Результаты'!$W698, _xlpm.thresholds, Sections!$L$2:$N$2, "Ниже базового", -1)
)</f>
        <v>Средний</v>
      </c>
    </row>
    <row r="699" ht="15.75" customHeight="1">
      <c r="A699" s="7">
        <v>5.26003886E8</v>
      </c>
      <c r="B699" s="6" t="s">
        <v>919</v>
      </c>
      <c r="C699" s="6" t="s">
        <v>937</v>
      </c>
      <c r="D699" s="9">
        <v>1.0</v>
      </c>
      <c r="E699" s="9">
        <v>176.0</v>
      </c>
      <c r="F699" s="9">
        <v>213.0</v>
      </c>
      <c r="G699" s="9">
        <v>1.0</v>
      </c>
      <c r="H699" s="9" t="s">
        <v>1468</v>
      </c>
      <c r="I699" s="9">
        <v>28.0</v>
      </c>
      <c r="J699" s="9" t="str">
        <f t="array" ref="J699">LET(
    _xlpm.thresholds, XLOOKUP('2. Результаты'!$D699, Sections!$F$27:$F$47, Sections!$G$27:$I$47),
    XLOOKUP('2. Результаты'!$I699, _xlpm.thresholds, Sections!$G$26:$I$26, "Ниже базового", -1)
)</f>
        <v>Высокий</v>
      </c>
      <c r="K699" s="9">
        <v>0.0</v>
      </c>
      <c r="L699" s="9" t="str">
        <f t="array" ref="L699">LET(
    _xlpm.thresholds, XLOOKUP('2. Результаты'!$D699, Sections!$P$27:$P$47, Sections!$Q$27:$S$47),
    XLOOKUP('2. Результаты'!$K699, _xlpm.thresholds, Sections!$Q$26:$S$26, "Ниже базового", -1)
)</f>
        <v>Ниже базового</v>
      </c>
      <c r="M699" s="9">
        <v>18.0</v>
      </c>
      <c r="N699" s="9" t="str">
        <f t="array" ref="N699">LET(
    _xlpm.thresholds, XLOOKUP('2. Результаты'!$D699, Sections!$K$27:$K$47, Sections!$L$27:$N$47),
    XLOOKUP('2. Результаты'!$M699, _xlpm.thresholds, Sections!$L$26:$N$26, "Ниже базового", -1)
)</f>
        <v>Высокий</v>
      </c>
      <c r="O699" s="9">
        <v>20.0</v>
      </c>
      <c r="P699" s="9" t="str">
        <f t="array" ref="P699">LET(
    _xlpm.thresholds, XLOOKUP('2. Результаты'!$D699, Sections!$P$3:$P$23, Sections!$Q$3:$S$23),
    XLOOKUP('2. Результаты'!$O699, _xlpm.thresholds, Sections!$Q$2:$S$2, "Ниже базового", -1)
)</f>
        <v>Высокий</v>
      </c>
      <c r="Q699" s="9">
        <v>24.0</v>
      </c>
      <c r="R699" s="9" t="str">
        <f t="array" ref="R699">LET(
    _xlpm.thresholds, XLOOKUP('2. Результаты'!$D699, Sections!$F$3:$F$23, Sections!$G$3:$I$23),
    XLOOKUP('2. Результаты'!$Q699, _xlpm.thresholds, Sections!$G$2:$I$2, "Ниже базового", -1)
)</f>
        <v>Высокий</v>
      </c>
      <c r="S699" s="9">
        <v>46.0</v>
      </c>
      <c r="T699" s="9" t="str">
        <f t="array" ref="T699">LET(
    _xlpm.thresholds, XLOOKUP('2. Результаты'!$D699, Sections!$A$3:$A$23, Sections!$B$3:$D$23),
    XLOOKUP('2. Результаты'!$S699, _xlpm.thresholds, Sections!$B$2:$D$2, "Ниже базового", -1)
)</f>
        <v>Высокий</v>
      </c>
      <c r="U699" s="9">
        <v>13.0</v>
      </c>
      <c r="V699" s="9" t="str">
        <f t="array" ref="V699">LET(
    _xlpm.thresholds, XLOOKUP('2. Результаты'!$D699, Sections!$A$27:$A$47, Sections!$B$27:$D$47),
    XLOOKUP('2. Результаты'!$U699, _xlpm.thresholds, Sections!$B$26:$D$26, "Ниже базового", -1)
)</f>
        <v>Высокий</v>
      </c>
      <c r="W699" s="9">
        <v>27.0</v>
      </c>
      <c r="X699" s="9" t="str">
        <f t="array" ref="X699">LET(
    _xlpm.thresholds, XLOOKUP('2. Результаты'!$D699, Sections!$K$3:$K$23, Sections!$L$3:$N$23),
    XLOOKUP('2. Результаты'!$W699, _xlpm.thresholds, Sections!$L$2:$N$2, "Ниже базового", -1)
)</f>
        <v>Высокий</v>
      </c>
    </row>
    <row r="700" ht="15.75" customHeight="1">
      <c r="A700" s="7">
        <v>5.26013027E8</v>
      </c>
      <c r="B700" s="6" t="s">
        <v>919</v>
      </c>
      <c r="C700" s="6" t="s">
        <v>938</v>
      </c>
      <c r="D700" s="9">
        <v>2.0</v>
      </c>
      <c r="E700" s="9">
        <v>182.0</v>
      </c>
      <c r="F700" s="9">
        <v>197.0</v>
      </c>
      <c r="G700" s="9">
        <v>4.0</v>
      </c>
      <c r="H700" s="9" t="s">
        <v>1466</v>
      </c>
      <c r="I700" s="9">
        <v>29.0</v>
      </c>
      <c r="J700" s="9" t="str">
        <f t="array" ref="J700">LET(
    _xlpm.thresholds, XLOOKUP('2. Результаты'!$D700, Sections!$F$27:$F$47, Sections!$G$27:$I$47),
    XLOOKUP('2. Результаты'!$I700, _xlpm.thresholds, Sections!$G$26:$I$26, "Ниже базового", -1)
)</f>
        <v>Высокий</v>
      </c>
      <c r="K700" s="9">
        <v>21.0</v>
      </c>
      <c r="L700" s="9" t="str">
        <f t="array" ref="L700">LET(
    _xlpm.thresholds, XLOOKUP('2. Результаты'!$D700, Sections!$P$27:$P$47, Sections!$Q$27:$S$47),
    XLOOKUP('2. Результаты'!$K700, _xlpm.thresholds, Sections!$Q$26:$S$26, "Ниже базового", -1)
)</f>
        <v>Высокий</v>
      </c>
      <c r="M700" s="9">
        <v>17.0</v>
      </c>
      <c r="N700" s="9" t="str">
        <f t="array" ref="N700">LET(
    _xlpm.thresholds, XLOOKUP('2. Результаты'!$D700, Sections!$K$27:$K$47, Sections!$L$27:$N$47),
    XLOOKUP('2. Результаты'!$M700, _xlpm.thresholds, Sections!$L$26:$N$26, "Ниже базового", -1)
)</f>
        <v>Высокий</v>
      </c>
      <c r="O700" s="9">
        <v>21.0</v>
      </c>
      <c r="P700" s="9" t="str">
        <f t="array" ref="P700">LET(
    _xlpm.thresholds, XLOOKUP('2. Результаты'!$D700, Sections!$P$3:$P$23, Sections!$Q$3:$S$23),
    XLOOKUP('2. Результаты'!$O700, _xlpm.thresholds, Sections!$Q$2:$S$2, "Ниже базового", -1)
)</f>
        <v>Высокий</v>
      </c>
      <c r="Q700" s="9">
        <v>19.0</v>
      </c>
      <c r="R700" s="9" t="str">
        <f t="array" ref="R700">LET(
    _xlpm.thresholds, XLOOKUP('2. Результаты'!$D700, Sections!$F$3:$F$23, Sections!$G$3:$I$23),
    XLOOKUP('2. Результаты'!$Q700, _xlpm.thresholds, Sections!$G$2:$I$2, "Ниже базового", -1)
)</f>
        <v>Средний</v>
      </c>
      <c r="S700" s="9">
        <v>36.0</v>
      </c>
      <c r="T700" s="9" t="str">
        <f t="array" ref="T700">LET(
    _xlpm.thresholds, XLOOKUP('2. Результаты'!$D700, Sections!$A$3:$A$23, Sections!$B$3:$D$23),
    XLOOKUP('2. Результаты'!$S700, _xlpm.thresholds, Sections!$B$2:$D$2, "Ниже базового", -1)
)</f>
        <v>Высокий</v>
      </c>
      <c r="U700" s="9">
        <v>13.0</v>
      </c>
      <c r="V700" s="9" t="str">
        <f t="array" ref="V700">LET(
    _xlpm.thresholds, XLOOKUP('2. Результаты'!$D700, Sections!$A$27:$A$47, Sections!$B$27:$D$47),
    XLOOKUP('2. Результаты'!$U700, _xlpm.thresholds, Sections!$B$26:$D$26, "Ниже базового", -1)
)</f>
        <v>Высокий</v>
      </c>
      <c r="W700" s="9">
        <v>26.0</v>
      </c>
      <c r="X700" s="9" t="str">
        <f t="array" ref="X700">LET(
    _xlpm.thresholds, XLOOKUP('2. Результаты'!$D700, Sections!$K$3:$K$23, Sections!$L$3:$N$23),
    XLOOKUP('2. Результаты'!$W700, _xlpm.thresholds, Sections!$L$2:$N$2, "Ниже базового", -1)
)</f>
        <v>Высокий</v>
      </c>
    </row>
    <row r="701" ht="15.75" customHeight="1">
      <c r="A701" s="7">
        <v>5.2600793E8</v>
      </c>
      <c r="B701" s="6" t="s">
        <v>919</v>
      </c>
      <c r="C701" s="6" t="s">
        <v>940</v>
      </c>
      <c r="D701" s="9">
        <v>1.0</v>
      </c>
      <c r="E701" s="9">
        <v>195.0</v>
      </c>
      <c r="F701" s="9">
        <v>213.0</v>
      </c>
      <c r="G701" s="9">
        <v>4.0</v>
      </c>
      <c r="H701" s="9" t="s">
        <v>1466</v>
      </c>
      <c r="I701" s="9">
        <v>28.0</v>
      </c>
      <c r="J701" s="9" t="str">
        <f t="array" ref="J701">LET(
    _xlpm.thresholds, XLOOKUP('2. Результаты'!$D701, Sections!$F$27:$F$47, Sections!$G$27:$I$47),
    XLOOKUP('2. Результаты'!$I701, _xlpm.thresholds, Sections!$G$26:$I$26, "Ниже базового", -1)
)</f>
        <v>Высокий</v>
      </c>
      <c r="K701" s="9">
        <v>20.0</v>
      </c>
      <c r="L701" s="9" t="str">
        <f t="array" ref="L701">LET(
    _xlpm.thresholds, XLOOKUP('2. Результаты'!$D701, Sections!$P$27:$P$47, Sections!$Q$27:$S$47),
    XLOOKUP('2. Результаты'!$K701, _xlpm.thresholds, Sections!$Q$26:$S$26, "Ниже базового", -1)
)</f>
        <v>Высокий</v>
      </c>
      <c r="M701" s="9">
        <v>18.0</v>
      </c>
      <c r="N701" s="9" t="str">
        <f t="array" ref="N701">LET(
    _xlpm.thresholds, XLOOKUP('2. Результаты'!$D701, Sections!$K$27:$K$47, Sections!$L$27:$N$47),
    XLOOKUP('2. Результаты'!$M701, _xlpm.thresholds, Sections!$L$26:$N$26, "Ниже базового", -1)
)</f>
        <v>Высокий</v>
      </c>
      <c r="O701" s="9">
        <v>21.0</v>
      </c>
      <c r="P701" s="9" t="str">
        <f t="array" ref="P701">LET(
    _xlpm.thresholds, XLOOKUP('2. Результаты'!$D701, Sections!$P$3:$P$23, Sections!$Q$3:$S$23),
    XLOOKUP('2. Результаты'!$O701, _xlpm.thresholds, Sections!$Q$2:$S$2, "Ниже базового", -1)
)</f>
        <v>Высокий</v>
      </c>
      <c r="Q701" s="9">
        <v>21.0</v>
      </c>
      <c r="R701" s="9" t="str">
        <f t="array" ref="R701">LET(
    _xlpm.thresholds, XLOOKUP('2. Результаты'!$D701, Sections!$F$3:$F$23, Sections!$G$3:$I$23),
    XLOOKUP('2. Результаты'!$Q701, _xlpm.thresholds, Sections!$G$2:$I$2, "Ниже базового", -1)
)</f>
        <v>Высокий</v>
      </c>
      <c r="S701" s="9">
        <v>46.0</v>
      </c>
      <c r="T701" s="9" t="str">
        <f t="array" ref="T701">LET(
    _xlpm.thresholds, XLOOKUP('2. Результаты'!$D701, Sections!$A$3:$A$23, Sections!$B$3:$D$23),
    XLOOKUP('2. Результаты'!$S701, _xlpm.thresholds, Sections!$B$2:$D$2, "Ниже базового", -1)
)</f>
        <v>Высокий</v>
      </c>
      <c r="U701" s="9">
        <v>13.0</v>
      </c>
      <c r="V701" s="9" t="str">
        <f t="array" ref="V701">LET(
    _xlpm.thresholds, XLOOKUP('2. Результаты'!$D701, Sections!$A$27:$A$47, Sections!$B$27:$D$47),
    XLOOKUP('2. Результаты'!$U701, _xlpm.thresholds, Sections!$B$26:$D$26, "Ниже базового", -1)
)</f>
        <v>Высокий</v>
      </c>
      <c r="W701" s="9">
        <v>28.0</v>
      </c>
      <c r="X701" s="9" t="str">
        <f t="array" ref="X701">LET(
    _xlpm.thresholds, XLOOKUP('2. Результаты'!$D701, Sections!$K$3:$K$23, Sections!$L$3:$N$23),
    XLOOKUP('2. Результаты'!$W701, _xlpm.thresholds, Sections!$L$2:$N$2, "Ниже базового", -1)
)</f>
        <v>Высокий</v>
      </c>
    </row>
    <row r="702" ht="15.75" customHeight="1">
      <c r="A702" s="7">
        <v>5.26013179E8</v>
      </c>
      <c r="B702" s="6" t="s">
        <v>919</v>
      </c>
      <c r="C702" s="6" t="s">
        <v>941</v>
      </c>
      <c r="D702" s="9">
        <v>6.0</v>
      </c>
      <c r="E702" s="9">
        <v>158.0</v>
      </c>
      <c r="F702" s="9">
        <v>192.0</v>
      </c>
      <c r="G702" s="9">
        <v>3.0</v>
      </c>
      <c r="H702" s="9" t="s">
        <v>1465</v>
      </c>
      <c r="I702" s="9">
        <v>27.0</v>
      </c>
      <c r="J702" s="9" t="str">
        <f t="array" ref="J702">LET(
    _xlpm.thresholds, XLOOKUP('2. Результаты'!$D702, Sections!$F$27:$F$47, Sections!$G$27:$I$47),
    XLOOKUP('2. Результаты'!$I702, _xlpm.thresholds, Sections!$G$26:$I$26, "Ниже базового", -1)
)</f>
        <v>Высокий</v>
      </c>
      <c r="K702" s="9">
        <v>19.0</v>
      </c>
      <c r="L702" s="9" t="str">
        <f t="array" ref="L702">LET(
    _xlpm.thresholds, XLOOKUP('2. Результаты'!$D702, Sections!$P$27:$P$47, Sections!$Q$27:$S$47),
    XLOOKUP('2. Результаты'!$K702, _xlpm.thresholds, Sections!$Q$26:$S$26, "Ниже базового", -1)
)</f>
        <v>Высокий</v>
      </c>
      <c r="M702" s="9">
        <v>16.0</v>
      </c>
      <c r="N702" s="9" t="str">
        <f t="array" ref="N702">LET(
    _xlpm.thresholds, XLOOKUP('2. Результаты'!$D702, Sections!$K$27:$K$47, Sections!$L$27:$N$47),
    XLOOKUP('2. Результаты'!$M702, _xlpm.thresholds, Sections!$L$26:$N$26, "Ниже базового", -1)
)</f>
        <v>Высокий</v>
      </c>
      <c r="O702" s="9">
        <v>20.0</v>
      </c>
      <c r="P702" s="9" t="str">
        <f t="array" ref="P702">LET(
    _xlpm.thresholds, XLOOKUP('2. Результаты'!$D702, Sections!$P$3:$P$23, Sections!$Q$3:$S$23),
    XLOOKUP('2. Результаты'!$O702, _xlpm.thresholds, Sections!$Q$2:$S$2, "Ниже базового", -1)
)</f>
        <v>Высокий</v>
      </c>
      <c r="Q702" s="9">
        <v>17.0</v>
      </c>
      <c r="R702" s="9" t="str">
        <f t="array" ref="R702">LET(
    _xlpm.thresholds, XLOOKUP('2. Результаты'!$D702, Sections!$F$3:$F$23, Sections!$G$3:$I$23),
    XLOOKUP('2. Результаты'!$Q702, _xlpm.thresholds, Sections!$G$2:$I$2, "Ниже базового", -1)
)</f>
        <v>Средний</v>
      </c>
      <c r="S702" s="9">
        <v>26.0</v>
      </c>
      <c r="T702" s="9" t="str">
        <f t="array" ref="T702">LET(
    _xlpm.thresholds, XLOOKUP('2. Результаты'!$D702, Sections!$A$3:$A$23, Sections!$B$3:$D$23),
    XLOOKUP('2. Результаты'!$S702, _xlpm.thresholds, Sections!$B$2:$D$2, "Ниже базового", -1)
)</f>
        <v>Средний</v>
      </c>
      <c r="U702" s="9">
        <v>13.0</v>
      </c>
      <c r="V702" s="9" t="str">
        <f t="array" ref="V702">LET(
    _xlpm.thresholds, XLOOKUP('2. Результаты'!$D702, Sections!$A$27:$A$47, Sections!$B$27:$D$47),
    XLOOKUP('2. Результаты'!$U702, _xlpm.thresholds, Sections!$B$26:$D$26, "Ниже базового", -1)
)</f>
        <v>Высокий</v>
      </c>
      <c r="W702" s="9">
        <v>20.0</v>
      </c>
      <c r="X702" s="9" t="str">
        <f t="array" ref="X702">LET(
    _xlpm.thresholds, XLOOKUP('2. Результаты'!$D702, Sections!$K$3:$K$23, Sections!$L$3:$N$23),
    XLOOKUP('2. Результаты'!$W702, _xlpm.thresholds, Sections!$L$2:$N$2, "Ниже базового", -1)
)</f>
        <v>Средний</v>
      </c>
    </row>
    <row r="703" ht="15.75" customHeight="1">
      <c r="A703" s="7">
        <v>5.26013242E8</v>
      </c>
      <c r="B703" s="6" t="s">
        <v>919</v>
      </c>
      <c r="C703" s="6" t="s">
        <v>942</v>
      </c>
      <c r="D703" s="9">
        <v>2.0</v>
      </c>
      <c r="E703" s="9">
        <v>166.0</v>
      </c>
      <c r="F703" s="9">
        <v>197.0</v>
      </c>
      <c r="G703" s="9">
        <v>4.0</v>
      </c>
      <c r="H703" s="9" t="s">
        <v>1466</v>
      </c>
      <c r="I703" s="9">
        <v>26.0</v>
      </c>
      <c r="J703" s="9" t="str">
        <f t="array" ref="J703">LET(
    _xlpm.thresholds, XLOOKUP('2. Результаты'!$D703, Sections!$F$27:$F$47, Sections!$G$27:$I$47),
    XLOOKUP('2. Результаты'!$I703, _xlpm.thresholds, Sections!$G$26:$I$26, "Ниже базового", -1)
)</f>
        <v>Средний</v>
      </c>
      <c r="K703" s="9">
        <v>19.0</v>
      </c>
      <c r="L703" s="9" t="str">
        <f t="array" ref="L703">LET(
    _xlpm.thresholds, XLOOKUP('2. Результаты'!$D703, Sections!$P$27:$P$47, Sections!$Q$27:$S$47),
    XLOOKUP('2. Результаты'!$K703, _xlpm.thresholds, Sections!$Q$26:$S$26, "Ниже базового", -1)
)</f>
        <v>Высокий</v>
      </c>
      <c r="M703" s="9">
        <v>15.0</v>
      </c>
      <c r="N703" s="9" t="str">
        <f t="array" ref="N703">LET(
    _xlpm.thresholds, XLOOKUP('2. Результаты'!$D703, Sections!$K$27:$K$47, Sections!$L$27:$N$47),
    XLOOKUP('2. Результаты'!$M703, _xlpm.thresholds, Sections!$L$26:$N$26, "Ниже базового", -1)
)</f>
        <v>Средний</v>
      </c>
      <c r="O703" s="9">
        <v>21.0</v>
      </c>
      <c r="P703" s="9" t="str">
        <f t="array" ref="P703">LET(
    _xlpm.thresholds, XLOOKUP('2. Результаты'!$D703, Sections!$P$3:$P$23, Sections!$Q$3:$S$23),
    XLOOKUP('2. Результаты'!$O703, _xlpm.thresholds, Sections!$Q$2:$S$2, "Ниже базового", -1)
)</f>
        <v>Высокий</v>
      </c>
      <c r="Q703" s="9">
        <v>18.0</v>
      </c>
      <c r="R703" s="9" t="str">
        <f t="array" ref="R703">LET(
    _xlpm.thresholds, XLOOKUP('2. Результаты'!$D703, Sections!$F$3:$F$23, Sections!$G$3:$I$23),
    XLOOKUP('2. Результаты'!$Q703, _xlpm.thresholds, Sections!$G$2:$I$2, "Ниже базового", -1)
)</f>
        <v>Средний</v>
      </c>
      <c r="S703" s="9">
        <v>29.0</v>
      </c>
      <c r="T703" s="9" t="str">
        <f t="array" ref="T703">LET(
    _xlpm.thresholds, XLOOKUP('2. Результаты'!$D703, Sections!$A$3:$A$23, Sections!$B$3:$D$23),
    XLOOKUP('2. Результаты'!$S703, _xlpm.thresholds, Sections!$B$2:$D$2, "Ниже базового", -1)
)</f>
        <v>Средний</v>
      </c>
      <c r="U703" s="9">
        <v>13.0</v>
      </c>
      <c r="V703" s="9" t="str">
        <f t="array" ref="V703">LET(
    _xlpm.thresholds, XLOOKUP('2. Результаты'!$D703, Sections!$A$27:$A$47, Sections!$B$27:$D$47),
    XLOOKUP('2. Результаты'!$U703, _xlpm.thresholds, Sections!$B$26:$D$26, "Ниже базового", -1)
)</f>
        <v>Высокий</v>
      </c>
      <c r="W703" s="9">
        <v>25.0</v>
      </c>
      <c r="X703" s="9" t="str">
        <f t="array" ref="X703">LET(
    _xlpm.thresholds, XLOOKUP('2. Результаты'!$D703, Sections!$K$3:$K$23, Sections!$L$3:$N$23),
    XLOOKUP('2. Результаты'!$W703, _xlpm.thresholds, Sections!$L$2:$N$2, "Ниже базового", -1)
)</f>
        <v>Высокий</v>
      </c>
    </row>
    <row r="704" ht="15.75" customHeight="1">
      <c r="A704" s="7">
        <v>5.26013299E8</v>
      </c>
      <c r="B704" s="6" t="s">
        <v>919</v>
      </c>
      <c r="C704" s="6" t="s">
        <v>943</v>
      </c>
      <c r="D704" s="9">
        <v>4.0</v>
      </c>
      <c r="E704" s="9">
        <v>135.0</v>
      </c>
      <c r="F704" s="9">
        <v>166.0</v>
      </c>
      <c r="G704" s="9">
        <v>2.0</v>
      </c>
      <c r="H704" s="9" t="s">
        <v>1467</v>
      </c>
      <c r="I704" s="9">
        <v>24.0</v>
      </c>
      <c r="J704" s="9" t="str">
        <f t="array" ref="J704">LET(
    _xlpm.thresholds, XLOOKUP('2. Результаты'!$D704, Sections!$F$27:$F$47, Sections!$G$27:$I$47),
    XLOOKUP('2. Результаты'!$I704, _xlpm.thresholds, Sections!$G$26:$I$26, "Ниже базового", -1)
)</f>
        <v>Средний</v>
      </c>
      <c r="K704" s="9">
        <v>19.0</v>
      </c>
      <c r="L704" s="9" t="str">
        <f t="array" ref="L704">LET(
    _xlpm.thresholds, XLOOKUP('2. Результаты'!$D704, Sections!$P$27:$P$47, Sections!$Q$27:$S$47),
    XLOOKUP('2. Результаты'!$K704, _xlpm.thresholds, Sections!$Q$26:$S$26, "Ниже базового", -1)
)</f>
        <v>Высокий</v>
      </c>
      <c r="M704" s="9">
        <v>14.0</v>
      </c>
      <c r="N704" s="9" t="str">
        <f t="array" ref="N704">LET(
    _xlpm.thresholds, XLOOKUP('2. Результаты'!$D704, Sections!$K$27:$K$47, Sections!$L$27:$N$47),
    XLOOKUP('2. Результаты'!$M704, _xlpm.thresholds, Sections!$L$26:$N$26, "Ниже базового", -1)
)</f>
        <v>Высокий</v>
      </c>
      <c r="O704" s="9">
        <v>19.0</v>
      </c>
      <c r="P704" s="9" t="str">
        <f t="array" ref="P704">LET(
    _xlpm.thresholds, XLOOKUP('2. Результаты'!$D704, Sections!$P$3:$P$23, Sections!$Q$3:$S$23),
    XLOOKUP('2. Результаты'!$O704, _xlpm.thresholds, Sections!$Q$2:$S$2, "Ниже базового", -1)
)</f>
        <v>Высокий</v>
      </c>
      <c r="Q704" s="9">
        <v>18.0</v>
      </c>
      <c r="R704" s="9" t="str">
        <f t="array" ref="R704">LET(
    _xlpm.thresholds, XLOOKUP('2. Результаты'!$D704, Sections!$F$3:$F$23, Sections!$G$3:$I$23),
    XLOOKUP('2. Результаты'!$Q704, _xlpm.thresholds, Sections!$G$2:$I$2, "Ниже базового", -1)
)</f>
        <v>Средний</v>
      </c>
      <c r="S704" s="9">
        <v>21.0</v>
      </c>
      <c r="T704" s="9" t="str">
        <f t="array" ref="T704">LET(
    _xlpm.thresholds, XLOOKUP('2. Результаты'!$D704, Sections!$A$3:$A$23, Sections!$B$3:$D$23),
    XLOOKUP('2. Результаты'!$S704, _xlpm.thresholds, Sections!$B$2:$D$2, "Ниже базового", -1)
)</f>
        <v>Средний</v>
      </c>
      <c r="U704" s="9">
        <v>0.0</v>
      </c>
      <c r="V704" s="9" t="str">
        <f t="array" ref="V704">LET(
    _xlpm.thresholds, XLOOKUP('2. Результаты'!$D704, Sections!$A$27:$A$47, Sections!$B$27:$D$47),
    XLOOKUP('2. Результаты'!$U704, _xlpm.thresholds, Sections!$B$26:$D$26, "Ниже базового", -1)
)</f>
        <v>Базовый</v>
      </c>
      <c r="W704" s="9">
        <v>20.0</v>
      </c>
      <c r="X704" s="9" t="str">
        <f t="array" ref="X704">LET(
    _xlpm.thresholds, XLOOKUP('2. Результаты'!$D704, Sections!$K$3:$K$23, Sections!$L$3:$N$23),
    XLOOKUP('2. Результаты'!$W704, _xlpm.thresholds, Sections!$L$2:$N$2, "Ниже базового", -1)
)</f>
        <v>Средний</v>
      </c>
    </row>
    <row r="705" ht="15.75" customHeight="1">
      <c r="A705" s="7">
        <v>5.26012834E8</v>
      </c>
      <c r="B705" s="6" t="s">
        <v>919</v>
      </c>
      <c r="C705" s="6" t="s">
        <v>945</v>
      </c>
      <c r="D705" s="9">
        <v>6.0</v>
      </c>
      <c r="E705" s="9">
        <v>73.0</v>
      </c>
      <c r="F705" s="9">
        <v>192.0</v>
      </c>
      <c r="G705" s="9">
        <v>1.0</v>
      </c>
      <c r="H705" s="9" t="s">
        <v>1468</v>
      </c>
      <c r="I705" s="9">
        <v>15.0</v>
      </c>
      <c r="J705" s="9" t="str">
        <f t="array" ref="J705">LET(
    _xlpm.thresholds, XLOOKUP('2. Результаты'!$D705, Sections!$F$27:$F$47, Sections!$G$27:$I$47),
    XLOOKUP('2. Результаты'!$I705, _xlpm.thresholds, Sections!$G$26:$I$26, "Ниже базового", -1)
)</f>
        <v>Базовый</v>
      </c>
      <c r="K705" s="9">
        <v>15.0</v>
      </c>
      <c r="L705" s="9" t="str">
        <f t="array" ref="L705">LET(
    _xlpm.thresholds, XLOOKUP('2. Результаты'!$D705, Sections!$P$27:$P$47, Sections!$Q$27:$S$47),
    XLOOKUP('2. Результаты'!$K705, _xlpm.thresholds, Sections!$Q$26:$S$26, "Ниже базового", -1)
)</f>
        <v>Средний</v>
      </c>
      <c r="M705" s="9">
        <v>0.0</v>
      </c>
      <c r="N705" s="9" t="str">
        <f t="array" ref="N705">LET(
    _xlpm.thresholds, XLOOKUP('2. Результаты'!$D705, Sections!$K$27:$K$47, Sections!$L$27:$N$47),
    XLOOKUP('2. Результаты'!$M705, _xlpm.thresholds, Sections!$L$26:$N$26, "Ниже базового", -1)
)</f>
        <v>Ниже базового</v>
      </c>
      <c r="O705" s="9">
        <v>14.0</v>
      </c>
      <c r="P705" s="9" t="str">
        <f t="array" ref="P705">LET(
    _xlpm.thresholds, XLOOKUP('2. Результаты'!$D705, Sections!$P$3:$P$23, Sections!$Q$3:$S$23),
    XLOOKUP('2. Результаты'!$O705, _xlpm.thresholds, Sections!$Q$2:$S$2, "Ниже базового", -1)
)</f>
        <v>Базовый</v>
      </c>
      <c r="Q705" s="9">
        <v>12.0</v>
      </c>
      <c r="R705" s="9" t="str">
        <f t="array" ref="R705">LET(
    _xlpm.thresholds, XLOOKUP('2. Результаты'!$D705, Sections!$F$3:$F$23, Sections!$G$3:$I$23),
    XLOOKUP('2. Результаты'!$Q705, _xlpm.thresholds, Sections!$G$2:$I$2, "Ниже базового", -1)
)</f>
        <v>Базовый</v>
      </c>
      <c r="S705" s="9">
        <v>0.0</v>
      </c>
      <c r="T705" s="9" t="str">
        <f t="array" ref="T705">LET(
    _xlpm.thresholds, XLOOKUP('2. Результаты'!$D705, Sections!$A$3:$A$23, Sections!$B$3:$D$23),
    XLOOKUP('2. Результаты'!$S705, _xlpm.thresholds, Sections!$B$2:$D$2, "Ниже базового", -1)
)</f>
        <v>Ниже базового</v>
      </c>
      <c r="U705" s="9">
        <v>7.0</v>
      </c>
      <c r="V705" s="9" t="str">
        <f t="array" ref="V705">LET(
    _xlpm.thresholds, XLOOKUP('2. Результаты'!$D705, Sections!$A$27:$A$47, Sections!$B$27:$D$47),
    XLOOKUP('2. Результаты'!$U705, _xlpm.thresholds, Sections!$B$26:$D$26, "Ниже базового", -1)
)</f>
        <v>Базовый</v>
      </c>
      <c r="W705" s="9">
        <v>10.0</v>
      </c>
      <c r="X705" s="9" t="str">
        <f t="array" ref="X705">LET(
    _xlpm.thresholds, XLOOKUP('2. Результаты'!$D705, Sections!$K$3:$K$23, Sections!$L$3:$N$23),
    XLOOKUP('2. Результаты'!$W705, _xlpm.thresholds, Sections!$L$2:$N$2, "Ниже базового", -1)
)</f>
        <v>Базовый</v>
      </c>
    </row>
    <row r="706" ht="15.75" customHeight="1">
      <c r="A706" s="7">
        <v>5.26013228E8</v>
      </c>
      <c r="B706" s="6" t="s">
        <v>919</v>
      </c>
      <c r="C706" s="6" t="s">
        <v>946</v>
      </c>
      <c r="D706" s="9">
        <v>2.0</v>
      </c>
      <c r="E706" s="9">
        <v>156.0</v>
      </c>
      <c r="F706" s="9">
        <v>197.0</v>
      </c>
      <c r="G706" s="9">
        <v>3.0</v>
      </c>
      <c r="H706" s="9" t="s">
        <v>1465</v>
      </c>
      <c r="I706" s="9">
        <v>25.0</v>
      </c>
      <c r="J706" s="9" t="str">
        <f t="array" ref="J706">LET(
    _xlpm.thresholds, XLOOKUP('2. Результаты'!$D706, Sections!$F$27:$F$47, Sections!$G$27:$I$47),
    XLOOKUP('2. Результаты'!$I706, _xlpm.thresholds, Sections!$G$26:$I$26, "Ниже базового", -1)
)</f>
        <v>Средний</v>
      </c>
      <c r="K706" s="9">
        <v>19.0</v>
      </c>
      <c r="L706" s="9" t="str">
        <f t="array" ref="L706">LET(
    _xlpm.thresholds, XLOOKUP('2. Результаты'!$D706, Sections!$P$27:$P$47, Sections!$Q$27:$S$47),
    XLOOKUP('2. Результаты'!$K706, _xlpm.thresholds, Sections!$Q$26:$S$26, "Ниже базового", -1)
)</f>
        <v>Высокий</v>
      </c>
      <c r="M706" s="9">
        <v>15.0</v>
      </c>
      <c r="N706" s="9" t="str">
        <f t="array" ref="N706">LET(
    _xlpm.thresholds, XLOOKUP('2. Результаты'!$D706, Sections!$K$27:$K$47, Sections!$L$27:$N$47),
    XLOOKUP('2. Результаты'!$M706, _xlpm.thresholds, Sections!$L$26:$N$26, "Ниже базового", -1)
)</f>
        <v>Средний</v>
      </c>
      <c r="O706" s="9">
        <v>20.0</v>
      </c>
      <c r="P706" s="9" t="str">
        <f t="array" ref="P706">LET(
    _xlpm.thresholds, XLOOKUP('2. Результаты'!$D706, Sections!$P$3:$P$23, Sections!$Q$3:$S$23),
    XLOOKUP('2. Результаты'!$O706, _xlpm.thresholds, Sections!$Q$2:$S$2, "Ниже базового", -1)
)</f>
        <v>Высокий</v>
      </c>
      <c r="Q706" s="9">
        <v>18.0</v>
      </c>
      <c r="R706" s="9" t="str">
        <f t="array" ref="R706">LET(
    _xlpm.thresholds, XLOOKUP('2. Результаты'!$D706, Sections!$F$3:$F$23, Sections!$G$3:$I$23),
    XLOOKUP('2. Результаты'!$Q706, _xlpm.thresholds, Sections!$G$2:$I$2, "Ниже базового", -1)
)</f>
        <v>Средний</v>
      </c>
      <c r="S706" s="9">
        <v>27.0</v>
      </c>
      <c r="T706" s="9" t="str">
        <f t="array" ref="T706">LET(
    _xlpm.thresholds, XLOOKUP('2. Результаты'!$D706, Sections!$A$3:$A$23, Sections!$B$3:$D$23),
    XLOOKUP('2. Результаты'!$S706, _xlpm.thresholds, Sections!$B$2:$D$2, "Ниже базового", -1)
)</f>
        <v>Средний</v>
      </c>
      <c r="U706" s="9">
        <v>12.0</v>
      </c>
      <c r="V706" s="9" t="str">
        <f t="array" ref="V706">LET(
    _xlpm.thresholds, XLOOKUP('2. Результаты'!$D706, Sections!$A$27:$A$47, Sections!$B$27:$D$47),
    XLOOKUP('2. Результаты'!$U706, _xlpm.thresholds, Sections!$B$26:$D$26, "Ниже базового", -1)
)</f>
        <v>Высокий</v>
      </c>
      <c r="W706" s="9">
        <v>20.0</v>
      </c>
      <c r="X706" s="9" t="str">
        <f t="array" ref="X706">LET(
    _xlpm.thresholds, XLOOKUP('2. Результаты'!$D706, Sections!$K$3:$K$23, Sections!$L$3:$N$23),
    XLOOKUP('2. Результаты'!$W706, _xlpm.thresholds, Sections!$L$2:$N$2, "Ниже базового", -1)
)</f>
        <v>Средний</v>
      </c>
    </row>
    <row r="707" ht="15.75" customHeight="1">
      <c r="A707" s="7">
        <v>5.27002853E8</v>
      </c>
      <c r="B707" s="6" t="s">
        <v>947</v>
      </c>
      <c r="C707" s="6" t="s">
        <v>948</v>
      </c>
      <c r="D707" s="9">
        <v>2.0</v>
      </c>
      <c r="E707" s="9">
        <v>150.0</v>
      </c>
      <c r="F707" s="9">
        <v>197.0</v>
      </c>
      <c r="G707" s="9">
        <v>3.0</v>
      </c>
      <c r="H707" s="9" t="s">
        <v>1465</v>
      </c>
      <c r="I707" s="9">
        <v>25.0</v>
      </c>
      <c r="J707" s="9" t="str">
        <f t="array" ref="J707">LET(
    _xlpm.thresholds, XLOOKUP('2. Результаты'!$D707, Sections!$F$27:$F$47, Sections!$G$27:$I$47),
    XLOOKUP('2. Результаты'!$I707, _xlpm.thresholds, Sections!$G$26:$I$26, "Ниже базового", -1)
)</f>
        <v>Средний</v>
      </c>
      <c r="K707" s="9">
        <v>16.0</v>
      </c>
      <c r="L707" s="9" t="str">
        <f t="array" ref="L707">LET(
    _xlpm.thresholds, XLOOKUP('2. Результаты'!$D707, Sections!$P$27:$P$47, Sections!$Q$27:$S$47),
    XLOOKUP('2. Результаты'!$K707, _xlpm.thresholds, Sections!$Q$26:$S$26, "Ниже базового", -1)
)</f>
        <v>Высокий</v>
      </c>
      <c r="M707" s="9">
        <v>13.0</v>
      </c>
      <c r="N707" s="9" t="str">
        <f t="array" ref="N707">LET(
    _xlpm.thresholds, XLOOKUP('2. Результаты'!$D707, Sections!$K$27:$K$47, Sections!$L$27:$N$47),
    XLOOKUP('2. Результаты'!$M707, _xlpm.thresholds, Sections!$L$26:$N$26, "Ниже базового", -1)
)</f>
        <v>Средний</v>
      </c>
      <c r="O707" s="9">
        <v>18.0</v>
      </c>
      <c r="P707" s="9" t="str">
        <f t="array" ref="P707">LET(
    _xlpm.thresholds, XLOOKUP('2. Результаты'!$D707, Sections!$P$3:$P$23, Sections!$Q$3:$S$23),
    XLOOKUP('2. Результаты'!$O707, _xlpm.thresholds, Sections!$Q$2:$S$2, "Ниже базового", -1)
)</f>
        <v>Средний</v>
      </c>
      <c r="Q707" s="9">
        <v>17.0</v>
      </c>
      <c r="R707" s="9" t="str">
        <f t="array" ref="R707">LET(
    _xlpm.thresholds, XLOOKUP('2. Результаты'!$D707, Sections!$F$3:$F$23, Sections!$G$3:$I$23),
    XLOOKUP('2. Результаты'!$Q707, _xlpm.thresholds, Sections!$G$2:$I$2, "Ниже базового", -1)
)</f>
        <v>Средний</v>
      </c>
      <c r="S707" s="9">
        <v>25.0</v>
      </c>
      <c r="T707" s="9" t="str">
        <f t="array" ref="T707">LET(
    _xlpm.thresholds, XLOOKUP('2. Результаты'!$D707, Sections!$A$3:$A$23, Sections!$B$3:$D$23),
    XLOOKUP('2. Результаты'!$S707, _xlpm.thresholds, Sections!$B$2:$D$2, "Ниже базового", -1)
)</f>
        <v>Средний</v>
      </c>
      <c r="U707" s="9">
        <v>11.0</v>
      </c>
      <c r="V707" s="9" t="str">
        <f t="array" ref="V707">LET(
    _xlpm.thresholds, XLOOKUP('2. Результаты'!$D707, Sections!$A$27:$A$47, Sections!$B$27:$D$47),
    XLOOKUP('2. Результаты'!$U707, _xlpm.thresholds, Sections!$B$26:$D$26, "Ниже базового", -1)
)</f>
        <v>Средний</v>
      </c>
      <c r="W707" s="9">
        <v>25.0</v>
      </c>
      <c r="X707" s="9" t="str">
        <f t="array" ref="X707">LET(
    _xlpm.thresholds, XLOOKUP('2. Результаты'!$D707, Sections!$K$3:$K$23, Sections!$L$3:$N$23),
    XLOOKUP('2. Результаты'!$W707, _xlpm.thresholds, Sections!$L$2:$N$2, "Ниже базового", -1)
)</f>
        <v>Высокий</v>
      </c>
    </row>
    <row r="708" ht="15.75" customHeight="1">
      <c r="A708" s="7">
        <v>5.27003159E8</v>
      </c>
      <c r="B708" s="6" t="s">
        <v>947</v>
      </c>
      <c r="C708" s="6" t="s">
        <v>949</v>
      </c>
      <c r="D708" s="9">
        <v>1.0</v>
      </c>
      <c r="E708" s="9">
        <v>151.0</v>
      </c>
      <c r="F708" s="9">
        <v>213.0</v>
      </c>
      <c r="G708" s="9">
        <v>3.0</v>
      </c>
      <c r="H708" s="9" t="s">
        <v>1465</v>
      </c>
      <c r="I708" s="9">
        <v>21.0</v>
      </c>
      <c r="J708" s="9" t="str">
        <f t="array" ref="J708">LET(
    _xlpm.thresholds, XLOOKUP('2. Результаты'!$D708, Sections!$F$27:$F$47, Sections!$G$27:$I$47),
    XLOOKUP('2. Результаты'!$I708, _xlpm.thresholds, Sections!$G$26:$I$26, "Ниже базового", -1)
)</f>
        <v>Средний</v>
      </c>
      <c r="K708" s="9">
        <v>14.0</v>
      </c>
      <c r="L708" s="9" t="str">
        <f t="array" ref="L708">LET(
    _xlpm.thresholds, XLOOKUP('2. Результаты'!$D708, Sections!$P$27:$P$47, Sections!$Q$27:$S$47),
    XLOOKUP('2. Результаты'!$K708, _xlpm.thresholds, Sections!$Q$26:$S$26, "Ниже базового", -1)
)</f>
        <v>Средний</v>
      </c>
      <c r="M708" s="9">
        <v>15.0</v>
      </c>
      <c r="N708" s="9" t="str">
        <f t="array" ref="N708">LET(
    _xlpm.thresholds, XLOOKUP('2. Результаты'!$D708, Sections!$K$27:$K$47, Sections!$L$27:$N$47),
    XLOOKUP('2. Результаты'!$M708, _xlpm.thresholds, Sections!$L$26:$N$26, "Ниже базового", -1)
)</f>
        <v>Средний</v>
      </c>
      <c r="O708" s="9">
        <v>17.0</v>
      </c>
      <c r="P708" s="9" t="str">
        <f t="array" ref="P708">LET(
    _xlpm.thresholds, XLOOKUP('2. Результаты'!$D708, Sections!$P$3:$P$23, Sections!$Q$3:$S$23),
    XLOOKUP('2. Результаты'!$O708, _xlpm.thresholds, Sections!$Q$2:$S$2, "Ниже базового", -1)
)</f>
        <v>Средний</v>
      </c>
      <c r="Q708" s="9">
        <v>17.0</v>
      </c>
      <c r="R708" s="9" t="str">
        <f t="array" ref="R708">LET(
    _xlpm.thresholds, XLOOKUP('2. Результаты'!$D708, Sections!$F$3:$F$23, Sections!$G$3:$I$23),
    XLOOKUP('2. Результаты'!$Q708, _xlpm.thresholds, Sections!$G$2:$I$2, "Ниже базового", -1)
)</f>
        <v>Средний</v>
      </c>
      <c r="S708" s="9">
        <v>34.0</v>
      </c>
      <c r="T708" s="9" t="str">
        <f t="array" ref="T708">LET(
    _xlpm.thresholds, XLOOKUP('2. Результаты'!$D708, Sections!$A$3:$A$23, Sections!$B$3:$D$23),
    XLOOKUP('2. Результаты'!$S708, _xlpm.thresholds, Sections!$B$2:$D$2, "Ниже базового", -1)
)</f>
        <v>Средний</v>
      </c>
      <c r="U708" s="9">
        <v>11.0</v>
      </c>
      <c r="V708" s="9" t="str">
        <f t="array" ref="V708">LET(
    _xlpm.thresholds, XLOOKUP('2. Результаты'!$D708, Sections!$A$27:$A$47, Sections!$B$27:$D$47),
    XLOOKUP('2. Результаты'!$U708, _xlpm.thresholds, Sections!$B$26:$D$26, "Ниже базового", -1)
)</f>
        <v>Средний</v>
      </c>
      <c r="W708" s="9">
        <v>22.0</v>
      </c>
      <c r="X708" s="9" t="str">
        <f t="array" ref="X708">LET(
    _xlpm.thresholds, XLOOKUP('2. Результаты'!$D708, Sections!$K$3:$K$23, Sections!$L$3:$N$23),
    XLOOKUP('2. Результаты'!$W708, _xlpm.thresholds, Sections!$L$2:$N$2, "Ниже базового", -1)
)</f>
        <v>Средний</v>
      </c>
    </row>
    <row r="709" ht="15.75" customHeight="1">
      <c r="A709" s="7">
        <v>5.27003021E8</v>
      </c>
      <c r="B709" s="6" t="s">
        <v>947</v>
      </c>
      <c r="C709" s="6" t="s">
        <v>950</v>
      </c>
      <c r="D709" s="9">
        <v>2.0</v>
      </c>
      <c r="E709" s="9">
        <v>136.0</v>
      </c>
      <c r="F709" s="9">
        <v>197.0</v>
      </c>
      <c r="G709" s="9">
        <v>3.0</v>
      </c>
      <c r="H709" s="9" t="s">
        <v>1465</v>
      </c>
      <c r="I709" s="9">
        <v>22.0</v>
      </c>
      <c r="J709" s="9" t="str">
        <f t="array" ref="J709">LET(
    _xlpm.thresholds, XLOOKUP('2. Результаты'!$D709, Sections!$F$27:$F$47, Sections!$G$27:$I$47),
    XLOOKUP('2. Результаты'!$I709, _xlpm.thresholds, Sections!$G$26:$I$26, "Ниже базового", -1)
)</f>
        <v>Средний</v>
      </c>
      <c r="K709" s="9">
        <v>18.0</v>
      </c>
      <c r="L709" s="9" t="str">
        <f t="array" ref="L709">LET(
    _xlpm.thresholds, XLOOKUP('2. Результаты'!$D709, Sections!$P$27:$P$47, Sections!$Q$27:$S$47),
    XLOOKUP('2. Результаты'!$K709, _xlpm.thresholds, Sections!$Q$26:$S$26, "Ниже базового", -1)
)</f>
        <v>Высокий</v>
      </c>
      <c r="M709" s="9">
        <v>14.0</v>
      </c>
      <c r="N709" s="9" t="str">
        <f t="array" ref="N709">LET(
    _xlpm.thresholds, XLOOKUP('2. Результаты'!$D709, Sections!$K$27:$K$47, Sections!$L$27:$N$47),
    XLOOKUP('2. Результаты'!$M709, _xlpm.thresholds, Sections!$L$26:$N$26, "Ниже базового", -1)
)</f>
        <v>Средний</v>
      </c>
      <c r="O709" s="9">
        <v>17.0</v>
      </c>
      <c r="P709" s="9" t="str">
        <f t="array" ref="P709">LET(
    _xlpm.thresholds, XLOOKUP('2. Результаты'!$D709, Sections!$P$3:$P$23, Sections!$Q$3:$S$23),
    XLOOKUP('2. Результаты'!$O709, _xlpm.thresholds, Sections!$Q$2:$S$2, "Ниже базового", -1)
)</f>
        <v>Средний</v>
      </c>
      <c r="Q709" s="9">
        <v>13.0</v>
      </c>
      <c r="R709" s="9" t="str">
        <f t="array" ref="R709">LET(
    _xlpm.thresholds, XLOOKUP('2. Результаты'!$D709, Sections!$F$3:$F$23, Sections!$G$3:$I$23),
    XLOOKUP('2. Результаты'!$Q709, _xlpm.thresholds, Sections!$G$2:$I$2, "Ниже базового", -1)
)</f>
        <v>Средний</v>
      </c>
      <c r="S709" s="9">
        <v>22.0</v>
      </c>
      <c r="T709" s="9" t="str">
        <f t="array" ref="T709">LET(
    _xlpm.thresholds, XLOOKUP('2. Результаты'!$D709, Sections!$A$3:$A$23, Sections!$B$3:$D$23),
    XLOOKUP('2. Результаты'!$S709, _xlpm.thresholds, Sections!$B$2:$D$2, "Ниже базового", -1)
)</f>
        <v>Базовый</v>
      </c>
      <c r="U709" s="9">
        <v>10.0</v>
      </c>
      <c r="V709" s="9" t="str">
        <f t="array" ref="V709">LET(
    _xlpm.thresholds, XLOOKUP('2. Результаты'!$D709, Sections!$A$27:$A$47, Sections!$B$27:$D$47),
    XLOOKUP('2. Результаты'!$U709, _xlpm.thresholds, Sections!$B$26:$D$26, "Ниже базового", -1)
)</f>
        <v>Средний</v>
      </c>
      <c r="W709" s="9">
        <v>20.0</v>
      </c>
      <c r="X709" s="9" t="str">
        <f t="array" ref="X709">LET(
    _xlpm.thresholds, XLOOKUP('2. Результаты'!$D709, Sections!$K$3:$K$23, Sections!$L$3:$N$23),
    XLOOKUP('2. Результаты'!$W709, _xlpm.thresholds, Sections!$L$2:$N$2, "Ниже базового", -1)
)</f>
        <v>Средний</v>
      </c>
    </row>
    <row r="710" ht="15.75" customHeight="1">
      <c r="A710" s="7">
        <v>5.2700291E8</v>
      </c>
      <c r="B710" s="6" t="s">
        <v>947</v>
      </c>
      <c r="C710" s="6" t="s">
        <v>951</v>
      </c>
      <c r="D710" s="9">
        <v>2.0</v>
      </c>
      <c r="E710" s="9">
        <v>120.0</v>
      </c>
      <c r="F710" s="9">
        <v>197.0</v>
      </c>
      <c r="G710" s="9">
        <v>3.0</v>
      </c>
      <c r="H710" s="9" t="s">
        <v>1465</v>
      </c>
      <c r="I710" s="9">
        <v>18.0</v>
      </c>
      <c r="J710" s="9" t="str">
        <f t="array" ref="J710">LET(
    _xlpm.thresholds, XLOOKUP('2. Результаты'!$D710, Sections!$F$27:$F$47, Sections!$G$27:$I$47),
    XLOOKUP('2. Результаты'!$I710, _xlpm.thresholds, Sections!$G$26:$I$26, "Ниже базового", -1)
)</f>
        <v>Средний</v>
      </c>
      <c r="K710" s="9">
        <v>12.0</v>
      </c>
      <c r="L710" s="9" t="str">
        <f t="array" ref="L710">LET(
    _xlpm.thresholds, XLOOKUP('2. Результаты'!$D710, Sections!$P$27:$P$47, Sections!$Q$27:$S$47),
    XLOOKUP('2. Результаты'!$K710, _xlpm.thresholds, Sections!$Q$26:$S$26, "Ниже базового", -1)
)</f>
        <v>Базовый</v>
      </c>
      <c r="M710" s="9">
        <v>10.0</v>
      </c>
      <c r="N710" s="9" t="str">
        <f t="array" ref="N710">LET(
    _xlpm.thresholds, XLOOKUP('2. Результаты'!$D710, Sections!$K$27:$K$47, Sections!$L$27:$N$47),
    XLOOKUP('2. Результаты'!$M710, _xlpm.thresholds, Sections!$L$26:$N$26, "Ниже базового", -1)
)</f>
        <v>Базовый</v>
      </c>
      <c r="O710" s="9">
        <v>16.0</v>
      </c>
      <c r="P710" s="9" t="str">
        <f t="array" ref="P710">LET(
    _xlpm.thresholds, XLOOKUP('2. Результаты'!$D710, Sections!$P$3:$P$23, Sections!$Q$3:$S$23),
    XLOOKUP('2. Результаты'!$O710, _xlpm.thresholds, Sections!$Q$2:$S$2, "Ниже базового", -1)
)</f>
        <v>Средний</v>
      </c>
      <c r="Q710" s="9">
        <v>14.0</v>
      </c>
      <c r="R710" s="9" t="str">
        <f t="array" ref="R710">LET(
    _xlpm.thresholds, XLOOKUP('2. Результаты'!$D710, Sections!$F$3:$F$23, Sections!$G$3:$I$23),
    XLOOKUP('2. Результаты'!$Q710, _xlpm.thresholds, Sections!$G$2:$I$2, "Ниже базового", -1)
)</f>
        <v>Средний</v>
      </c>
      <c r="S710" s="9">
        <v>21.0</v>
      </c>
      <c r="T710" s="9" t="str">
        <f t="array" ref="T710">LET(
    _xlpm.thresholds, XLOOKUP('2. Результаты'!$D710, Sections!$A$3:$A$23, Sections!$B$3:$D$23),
    XLOOKUP('2. Результаты'!$S710, _xlpm.thresholds, Sections!$B$2:$D$2, "Ниже базового", -1)
)</f>
        <v>Базовый</v>
      </c>
      <c r="U710" s="9">
        <v>8.0</v>
      </c>
      <c r="V710" s="9" t="str">
        <f t="array" ref="V710">LET(
    _xlpm.thresholds, XLOOKUP('2. Результаты'!$D710, Sections!$A$27:$A$47, Sections!$B$27:$D$47),
    XLOOKUP('2. Результаты'!$U710, _xlpm.thresholds, Sections!$B$26:$D$26, "Ниже базового", -1)
)</f>
        <v>Средний</v>
      </c>
      <c r="W710" s="9">
        <v>21.0</v>
      </c>
      <c r="X710" s="9" t="str">
        <f t="array" ref="X710">LET(
    _xlpm.thresholds, XLOOKUP('2. Результаты'!$D710, Sections!$K$3:$K$23, Sections!$L$3:$N$23),
    XLOOKUP('2. Результаты'!$W710, _xlpm.thresholds, Sections!$L$2:$N$2, "Ниже базового", -1)
)</f>
        <v>Средний</v>
      </c>
    </row>
    <row r="711" ht="15.75" customHeight="1">
      <c r="A711" s="7">
        <v>5.27002927E8</v>
      </c>
      <c r="B711" s="6" t="s">
        <v>947</v>
      </c>
      <c r="C711" s="6" t="s">
        <v>952</v>
      </c>
      <c r="D711" s="9">
        <v>1.0</v>
      </c>
      <c r="E711" s="9">
        <v>152.0</v>
      </c>
      <c r="F711" s="9">
        <v>213.0</v>
      </c>
      <c r="G711" s="9">
        <v>3.0</v>
      </c>
      <c r="H711" s="9" t="s">
        <v>1465</v>
      </c>
      <c r="I711" s="9">
        <v>24.0</v>
      </c>
      <c r="J711" s="9" t="str">
        <f t="array" ref="J711">LET(
    _xlpm.thresholds, XLOOKUP('2. Результаты'!$D711, Sections!$F$27:$F$47, Sections!$G$27:$I$47),
    XLOOKUP('2. Результаты'!$I711, _xlpm.thresholds, Sections!$G$26:$I$26, "Ниже базового", -1)
)</f>
        <v>Средний</v>
      </c>
      <c r="K711" s="9">
        <v>16.0</v>
      </c>
      <c r="L711" s="9" t="str">
        <f t="array" ref="L711">LET(
    _xlpm.thresholds, XLOOKUP('2. Результаты'!$D711, Sections!$P$27:$P$47, Sections!$Q$27:$S$47),
    XLOOKUP('2. Результаты'!$K711, _xlpm.thresholds, Sections!$Q$26:$S$26, "Ниже базового", -1)
)</f>
        <v>Высокий</v>
      </c>
      <c r="M711" s="9">
        <v>16.0</v>
      </c>
      <c r="N711" s="9" t="str">
        <f t="array" ref="N711">LET(
    _xlpm.thresholds, XLOOKUP('2. Результаты'!$D711, Sections!$K$27:$K$47, Sections!$L$27:$N$47),
    XLOOKUP('2. Результаты'!$M711, _xlpm.thresholds, Sections!$L$26:$N$26, "Ниже базового", -1)
)</f>
        <v>Средний</v>
      </c>
      <c r="O711" s="9">
        <v>18.0</v>
      </c>
      <c r="P711" s="9" t="str">
        <f t="array" ref="P711">LET(
    _xlpm.thresholds, XLOOKUP('2. Результаты'!$D711, Sections!$P$3:$P$23, Sections!$Q$3:$S$23),
    XLOOKUP('2. Результаты'!$O711, _xlpm.thresholds, Sections!$Q$2:$S$2, "Ниже базового", -1)
)</f>
        <v>Средний</v>
      </c>
      <c r="Q711" s="9">
        <v>16.0</v>
      </c>
      <c r="R711" s="9" t="str">
        <f t="array" ref="R711">LET(
    _xlpm.thresholds, XLOOKUP('2. Результаты'!$D711, Sections!$F$3:$F$23, Sections!$G$3:$I$23),
    XLOOKUP('2. Результаты'!$Q711, _xlpm.thresholds, Sections!$G$2:$I$2, "Ниже базового", -1)
)</f>
        <v>Средний</v>
      </c>
      <c r="S711" s="9">
        <v>34.0</v>
      </c>
      <c r="T711" s="9" t="str">
        <f t="array" ref="T711">LET(
    _xlpm.thresholds, XLOOKUP('2. Результаты'!$D711, Sections!$A$3:$A$23, Sections!$B$3:$D$23),
    XLOOKUP('2. Результаты'!$S711, _xlpm.thresholds, Sections!$B$2:$D$2, "Ниже базового", -1)
)</f>
        <v>Средний</v>
      </c>
      <c r="U711" s="9">
        <v>9.0</v>
      </c>
      <c r="V711" s="9" t="str">
        <f t="array" ref="V711">LET(
    _xlpm.thresholds, XLOOKUP('2. Результаты'!$D711, Sections!$A$27:$A$47, Sections!$B$27:$D$47),
    XLOOKUP('2. Результаты'!$U711, _xlpm.thresholds, Sections!$B$26:$D$26, "Ниже базового", -1)
)</f>
        <v>Средний</v>
      </c>
      <c r="W711" s="9">
        <v>19.0</v>
      </c>
      <c r="X711" s="9" t="str">
        <f t="array" ref="X711">LET(
    _xlpm.thresholds, XLOOKUP('2. Результаты'!$D711, Sections!$K$3:$K$23, Sections!$L$3:$N$23),
    XLOOKUP('2. Результаты'!$W711, _xlpm.thresholds, Sections!$L$2:$N$2, "Ниже базового", -1)
)</f>
        <v>Средний</v>
      </c>
    </row>
    <row r="712" ht="15.75" customHeight="1">
      <c r="A712" s="7">
        <v>5.27003092E8</v>
      </c>
      <c r="B712" s="6" t="s">
        <v>947</v>
      </c>
      <c r="C712" s="6" t="s">
        <v>953</v>
      </c>
      <c r="D712" s="9">
        <v>1.0</v>
      </c>
      <c r="E712" s="9">
        <v>137.0</v>
      </c>
      <c r="F712" s="9">
        <v>213.0</v>
      </c>
      <c r="G712" s="9">
        <v>3.0</v>
      </c>
      <c r="H712" s="9" t="s">
        <v>1465</v>
      </c>
      <c r="I712" s="9">
        <v>24.0</v>
      </c>
      <c r="J712" s="9" t="str">
        <f t="array" ref="J712">LET(
    _xlpm.thresholds, XLOOKUP('2. Результаты'!$D712, Sections!$F$27:$F$47, Sections!$G$27:$I$47),
    XLOOKUP('2. Результаты'!$I712, _xlpm.thresholds, Sections!$G$26:$I$26, "Ниже базового", -1)
)</f>
        <v>Средний</v>
      </c>
      <c r="K712" s="9">
        <v>14.0</v>
      </c>
      <c r="L712" s="9" t="str">
        <f t="array" ref="L712">LET(
    _xlpm.thresholds, XLOOKUP('2. Результаты'!$D712, Sections!$P$27:$P$47, Sections!$Q$27:$S$47),
    XLOOKUP('2. Результаты'!$K712, _xlpm.thresholds, Sections!$Q$26:$S$26, "Ниже базового", -1)
)</f>
        <v>Средний</v>
      </c>
      <c r="M712" s="9">
        <v>13.0</v>
      </c>
      <c r="N712" s="9" t="str">
        <f t="array" ref="N712">LET(
    _xlpm.thresholds, XLOOKUP('2. Результаты'!$D712, Sections!$K$27:$K$47, Sections!$L$27:$N$47),
    XLOOKUP('2. Результаты'!$M712, _xlpm.thresholds, Sections!$L$26:$N$26, "Ниже базового", -1)
)</f>
        <v>Базовый</v>
      </c>
      <c r="O712" s="9">
        <v>17.0</v>
      </c>
      <c r="P712" s="9" t="str">
        <f t="array" ref="P712">LET(
    _xlpm.thresholds, XLOOKUP('2. Результаты'!$D712, Sections!$P$3:$P$23, Sections!$Q$3:$S$23),
    XLOOKUP('2. Результаты'!$O712, _xlpm.thresholds, Sections!$Q$2:$S$2, "Ниже базового", -1)
)</f>
        <v>Средний</v>
      </c>
      <c r="Q712" s="9">
        <v>14.0</v>
      </c>
      <c r="R712" s="9" t="str">
        <f t="array" ref="R712">LET(
    _xlpm.thresholds, XLOOKUP('2. Результаты'!$D712, Sections!$F$3:$F$23, Sections!$G$3:$I$23),
    XLOOKUP('2. Результаты'!$Q712, _xlpm.thresholds, Sections!$G$2:$I$2, "Ниже базового", -1)
)</f>
        <v>Средний</v>
      </c>
      <c r="S712" s="9">
        <v>30.0</v>
      </c>
      <c r="T712" s="9" t="str">
        <f t="array" ref="T712">LET(
    _xlpm.thresholds, XLOOKUP('2. Результаты'!$D712, Sections!$A$3:$A$23, Sections!$B$3:$D$23),
    XLOOKUP('2. Результаты'!$S712, _xlpm.thresholds, Sections!$B$2:$D$2, "Ниже базового", -1)
)</f>
        <v>Средний</v>
      </c>
      <c r="U712" s="9">
        <v>9.0</v>
      </c>
      <c r="V712" s="9" t="str">
        <f t="array" ref="V712">LET(
    _xlpm.thresholds, XLOOKUP('2. Результаты'!$D712, Sections!$A$27:$A$47, Sections!$B$27:$D$47),
    XLOOKUP('2. Результаты'!$U712, _xlpm.thresholds, Sections!$B$26:$D$26, "Ниже базового", -1)
)</f>
        <v>Средний</v>
      </c>
      <c r="W712" s="9">
        <v>16.0</v>
      </c>
      <c r="X712" s="9" t="str">
        <f t="array" ref="X712">LET(
    _xlpm.thresholds, XLOOKUP('2. Результаты'!$D712, Sections!$K$3:$K$23, Sections!$L$3:$N$23),
    XLOOKUP('2. Результаты'!$W712, _xlpm.thresholds, Sections!$L$2:$N$2, "Ниже базового", -1)
)</f>
        <v>Базовый</v>
      </c>
    </row>
    <row r="713" ht="15.75" customHeight="1">
      <c r="A713" s="7">
        <v>5.27003085E8</v>
      </c>
      <c r="B713" s="6" t="s">
        <v>947</v>
      </c>
      <c r="C713" s="6" t="s">
        <v>954</v>
      </c>
      <c r="D713" s="9">
        <v>2.0</v>
      </c>
      <c r="E713" s="9">
        <v>136.0</v>
      </c>
      <c r="F713" s="9">
        <v>197.0</v>
      </c>
      <c r="G713" s="9">
        <v>3.0</v>
      </c>
      <c r="H713" s="9" t="s">
        <v>1465</v>
      </c>
      <c r="I713" s="9">
        <v>22.0</v>
      </c>
      <c r="J713" s="9" t="str">
        <f t="array" ref="J713">LET(
    _xlpm.thresholds, XLOOKUP('2. Результаты'!$D713, Sections!$F$27:$F$47, Sections!$G$27:$I$47),
    XLOOKUP('2. Результаты'!$I713, _xlpm.thresholds, Sections!$G$26:$I$26, "Ниже базового", -1)
)</f>
        <v>Средний</v>
      </c>
      <c r="K713" s="9">
        <v>13.0</v>
      </c>
      <c r="L713" s="9" t="str">
        <f t="array" ref="L713">LET(
    _xlpm.thresholds, XLOOKUP('2. Результаты'!$D713, Sections!$P$27:$P$47, Sections!$Q$27:$S$47),
    XLOOKUP('2. Результаты'!$K713, _xlpm.thresholds, Sections!$Q$26:$S$26, "Ниже базового", -1)
)</f>
        <v>Средний</v>
      </c>
      <c r="M713" s="9">
        <v>13.0</v>
      </c>
      <c r="N713" s="9" t="str">
        <f t="array" ref="N713">LET(
    _xlpm.thresholds, XLOOKUP('2. Результаты'!$D713, Sections!$K$27:$K$47, Sections!$L$27:$N$47),
    XLOOKUP('2. Результаты'!$M713, _xlpm.thresholds, Sections!$L$26:$N$26, "Ниже базового", -1)
)</f>
        <v>Средний</v>
      </c>
      <c r="O713" s="9">
        <v>16.0</v>
      </c>
      <c r="P713" s="9" t="str">
        <f t="array" ref="P713">LET(
    _xlpm.thresholds, XLOOKUP('2. Результаты'!$D713, Sections!$P$3:$P$23, Sections!$Q$3:$S$23),
    XLOOKUP('2. Результаты'!$O713, _xlpm.thresholds, Sections!$Q$2:$S$2, "Ниже базового", -1)
)</f>
        <v>Средний</v>
      </c>
      <c r="Q713" s="9">
        <v>17.0</v>
      </c>
      <c r="R713" s="9" t="str">
        <f t="array" ref="R713">LET(
    _xlpm.thresholds, XLOOKUP('2. Результаты'!$D713, Sections!$F$3:$F$23, Sections!$G$3:$I$23),
    XLOOKUP('2. Результаты'!$Q713, _xlpm.thresholds, Sections!$G$2:$I$2, "Ниже базового", -1)
)</f>
        <v>Средний</v>
      </c>
      <c r="S713" s="9">
        <v>23.0</v>
      </c>
      <c r="T713" s="9" t="str">
        <f t="array" ref="T713">LET(
    _xlpm.thresholds, XLOOKUP('2. Результаты'!$D713, Sections!$A$3:$A$23, Sections!$B$3:$D$23),
    XLOOKUP('2. Результаты'!$S713, _xlpm.thresholds, Sections!$B$2:$D$2, "Ниже базового", -1)
)</f>
        <v>Средний</v>
      </c>
      <c r="U713" s="9">
        <v>11.0</v>
      </c>
      <c r="V713" s="9" t="str">
        <f t="array" ref="V713">LET(
    _xlpm.thresholds, XLOOKUP('2. Результаты'!$D713, Sections!$A$27:$A$47, Sections!$B$27:$D$47),
    XLOOKUP('2. Результаты'!$U713, _xlpm.thresholds, Sections!$B$26:$D$26, "Ниже базового", -1)
)</f>
        <v>Средний</v>
      </c>
      <c r="W713" s="9">
        <v>21.0</v>
      </c>
      <c r="X713" s="9" t="str">
        <f t="array" ref="X713">LET(
    _xlpm.thresholds, XLOOKUP('2. Результаты'!$D713, Sections!$K$3:$K$23, Sections!$L$3:$N$23),
    XLOOKUP('2. Результаты'!$W713, _xlpm.thresholds, Sections!$L$2:$N$2, "Ниже базового", -1)
)</f>
        <v>Средний</v>
      </c>
    </row>
    <row r="714" ht="15.75" customHeight="1">
      <c r="A714" s="7">
        <v>5.27002846E8</v>
      </c>
      <c r="B714" s="6" t="s">
        <v>947</v>
      </c>
      <c r="C714" s="6" t="s">
        <v>955</v>
      </c>
      <c r="D714" s="9">
        <v>2.0</v>
      </c>
      <c r="E714" s="9">
        <v>128.0</v>
      </c>
      <c r="F714" s="9">
        <v>197.0</v>
      </c>
      <c r="G714" s="9">
        <v>3.0</v>
      </c>
      <c r="H714" s="9" t="s">
        <v>1465</v>
      </c>
      <c r="I714" s="9">
        <v>19.0</v>
      </c>
      <c r="J714" s="9" t="str">
        <f t="array" ref="J714">LET(
    _xlpm.thresholds, XLOOKUP('2. Результаты'!$D714, Sections!$F$27:$F$47, Sections!$G$27:$I$47),
    XLOOKUP('2. Результаты'!$I714, _xlpm.thresholds, Sections!$G$26:$I$26, "Ниже базового", -1)
)</f>
        <v>Средний</v>
      </c>
      <c r="K714" s="9">
        <v>16.0</v>
      </c>
      <c r="L714" s="9" t="str">
        <f t="array" ref="L714">LET(
    _xlpm.thresholds, XLOOKUP('2. Результаты'!$D714, Sections!$P$27:$P$47, Sections!$Q$27:$S$47),
    XLOOKUP('2. Результаты'!$K714, _xlpm.thresholds, Sections!$Q$26:$S$26, "Ниже базового", -1)
)</f>
        <v>Высокий</v>
      </c>
      <c r="M714" s="9">
        <v>11.0</v>
      </c>
      <c r="N714" s="9" t="str">
        <f t="array" ref="N714">LET(
    _xlpm.thresholds, XLOOKUP('2. Результаты'!$D714, Sections!$K$27:$K$47, Sections!$L$27:$N$47),
    XLOOKUP('2. Результаты'!$M714, _xlpm.thresholds, Sections!$L$26:$N$26, "Ниже базового", -1)
)</f>
        <v>Базовый</v>
      </c>
      <c r="O714" s="9">
        <v>18.0</v>
      </c>
      <c r="P714" s="9" t="str">
        <f t="array" ref="P714">LET(
    _xlpm.thresholds, XLOOKUP('2. Результаты'!$D714, Sections!$P$3:$P$23, Sections!$Q$3:$S$23),
    XLOOKUP('2. Результаты'!$O714, _xlpm.thresholds, Sections!$Q$2:$S$2, "Ниже базового", -1)
)</f>
        <v>Средний</v>
      </c>
      <c r="Q714" s="9">
        <v>15.0</v>
      </c>
      <c r="R714" s="9" t="str">
        <f t="array" ref="R714">LET(
    _xlpm.thresholds, XLOOKUP('2. Результаты'!$D714, Sections!$F$3:$F$23, Sections!$G$3:$I$23),
    XLOOKUP('2. Результаты'!$Q714, _xlpm.thresholds, Sections!$G$2:$I$2, "Ниже базового", -1)
)</f>
        <v>Средний</v>
      </c>
      <c r="S714" s="9">
        <v>20.0</v>
      </c>
      <c r="T714" s="9" t="str">
        <f t="array" ref="T714">LET(
    _xlpm.thresholds, XLOOKUP('2. Результаты'!$D714, Sections!$A$3:$A$23, Sections!$B$3:$D$23),
    XLOOKUP('2. Результаты'!$S714, _xlpm.thresholds, Sections!$B$2:$D$2, "Ниже базового", -1)
)</f>
        <v>Базовый</v>
      </c>
      <c r="U714" s="9">
        <v>9.0</v>
      </c>
      <c r="V714" s="9" t="str">
        <f t="array" ref="V714">LET(
    _xlpm.thresholds, XLOOKUP('2. Результаты'!$D714, Sections!$A$27:$A$47, Sections!$B$27:$D$47),
    XLOOKUP('2. Результаты'!$U714, _xlpm.thresholds, Sections!$B$26:$D$26, "Ниже базового", -1)
)</f>
        <v>Средний</v>
      </c>
      <c r="W714" s="9">
        <v>20.0</v>
      </c>
      <c r="X714" s="9" t="str">
        <f t="array" ref="X714">LET(
    _xlpm.thresholds, XLOOKUP('2. Результаты'!$D714, Sections!$K$3:$K$23, Sections!$L$3:$N$23),
    XLOOKUP('2. Результаты'!$W714, _xlpm.thresholds, Sections!$L$2:$N$2, "Ниже базового", -1)
)</f>
        <v>Средний</v>
      </c>
    </row>
    <row r="715" ht="15.75" customHeight="1">
      <c r="A715" s="7">
        <v>5.27002885E8</v>
      </c>
      <c r="B715" s="6" t="s">
        <v>947</v>
      </c>
      <c r="C715" s="6" t="s">
        <v>956</v>
      </c>
      <c r="D715" s="9">
        <v>2.0</v>
      </c>
      <c r="E715" s="9">
        <v>136.0</v>
      </c>
      <c r="F715" s="9">
        <v>197.0</v>
      </c>
      <c r="G715" s="9">
        <v>3.0</v>
      </c>
      <c r="H715" s="9" t="s">
        <v>1465</v>
      </c>
      <c r="I715" s="9">
        <v>24.0</v>
      </c>
      <c r="J715" s="9" t="str">
        <f t="array" ref="J715">LET(
    _xlpm.thresholds, XLOOKUP('2. Результаты'!$D715, Sections!$F$27:$F$47, Sections!$G$27:$I$47),
    XLOOKUP('2. Результаты'!$I715, _xlpm.thresholds, Sections!$G$26:$I$26, "Ниже базового", -1)
)</f>
        <v>Средний</v>
      </c>
      <c r="K715" s="9">
        <v>16.0</v>
      </c>
      <c r="L715" s="9" t="str">
        <f t="array" ref="L715">LET(
    _xlpm.thresholds, XLOOKUP('2. Результаты'!$D715, Sections!$P$27:$P$47, Sections!$Q$27:$S$47),
    XLOOKUP('2. Результаты'!$K715, _xlpm.thresholds, Sections!$Q$26:$S$26, "Ниже базового", -1)
)</f>
        <v>Высокий</v>
      </c>
      <c r="M715" s="9">
        <v>12.0</v>
      </c>
      <c r="N715" s="9" t="str">
        <f t="array" ref="N715">LET(
    _xlpm.thresholds, XLOOKUP('2. Результаты'!$D715, Sections!$K$27:$K$47, Sections!$L$27:$N$47),
    XLOOKUP('2. Результаты'!$M715, _xlpm.thresholds, Sections!$L$26:$N$26, "Ниже базового", -1)
)</f>
        <v>Базовый</v>
      </c>
      <c r="O715" s="9">
        <v>16.0</v>
      </c>
      <c r="P715" s="9" t="str">
        <f t="array" ref="P715">LET(
    _xlpm.thresholds, XLOOKUP('2. Результаты'!$D715, Sections!$P$3:$P$23, Sections!$Q$3:$S$23),
    XLOOKUP('2. Результаты'!$O715, _xlpm.thresholds, Sections!$Q$2:$S$2, "Ниже базового", -1)
)</f>
        <v>Средний</v>
      </c>
      <c r="Q715" s="9">
        <v>13.0</v>
      </c>
      <c r="R715" s="9" t="str">
        <f t="array" ref="R715">LET(
    _xlpm.thresholds, XLOOKUP('2. Результаты'!$D715, Sections!$F$3:$F$23, Sections!$G$3:$I$23),
    XLOOKUP('2. Результаты'!$Q715, _xlpm.thresholds, Sections!$G$2:$I$2, "Ниже базового", -1)
)</f>
        <v>Средний</v>
      </c>
      <c r="S715" s="9">
        <v>25.0</v>
      </c>
      <c r="T715" s="9" t="str">
        <f t="array" ref="T715">LET(
    _xlpm.thresholds, XLOOKUP('2. Результаты'!$D715, Sections!$A$3:$A$23, Sections!$B$3:$D$23),
    XLOOKUP('2. Результаты'!$S715, _xlpm.thresholds, Sections!$B$2:$D$2, "Ниже базового", -1)
)</f>
        <v>Средний</v>
      </c>
      <c r="U715" s="9">
        <v>12.0</v>
      </c>
      <c r="V715" s="9" t="str">
        <f t="array" ref="V715">LET(
    _xlpm.thresholds, XLOOKUP('2. Результаты'!$D715, Sections!$A$27:$A$47, Sections!$B$27:$D$47),
    XLOOKUP('2. Результаты'!$U715, _xlpm.thresholds, Sections!$B$26:$D$26, "Ниже базового", -1)
)</f>
        <v>Высокий</v>
      </c>
      <c r="W715" s="9">
        <v>18.0</v>
      </c>
      <c r="X715" s="9" t="str">
        <f t="array" ref="X715">LET(
    _xlpm.thresholds, XLOOKUP('2. Результаты'!$D715, Sections!$K$3:$K$23, Sections!$L$3:$N$23),
    XLOOKUP('2. Результаты'!$W715, _xlpm.thresholds, Sections!$L$2:$N$2, "Ниже базового", -1)
)</f>
        <v>Средний</v>
      </c>
    </row>
    <row r="716" ht="15.75" customHeight="1">
      <c r="A716" s="7">
        <v>5.27002878E8</v>
      </c>
      <c r="B716" s="6" t="s">
        <v>947</v>
      </c>
      <c r="C716" s="6" t="s">
        <v>957</v>
      </c>
      <c r="D716" s="9">
        <v>1.0</v>
      </c>
      <c r="E716" s="9">
        <v>161.0</v>
      </c>
      <c r="F716" s="9">
        <v>213.0</v>
      </c>
      <c r="G716" s="9">
        <v>3.0</v>
      </c>
      <c r="H716" s="9" t="s">
        <v>1465</v>
      </c>
      <c r="I716" s="9">
        <v>24.0</v>
      </c>
      <c r="J716" s="9" t="str">
        <f t="array" ref="J716">LET(
    _xlpm.thresholds, XLOOKUP('2. Результаты'!$D716, Sections!$F$27:$F$47, Sections!$G$27:$I$47),
    XLOOKUP('2. Результаты'!$I716, _xlpm.thresholds, Sections!$G$26:$I$26, "Ниже базового", -1)
)</f>
        <v>Средний</v>
      </c>
      <c r="K716" s="9">
        <v>20.0</v>
      </c>
      <c r="L716" s="9" t="str">
        <f t="array" ref="L716">LET(
    _xlpm.thresholds, XLOOKUP('2. Результаты'!$D716, Sections!$P$27:$P$47, Sections!$Q$27:$S$47),
    XLOOKUP('2. Результаты'!$K716, _xlpm.thresholds, Sections!$Q$26:$S$26, "Ниже базового", -1)
)</f>
        <v>Высокий</v>
      </c>
      <c r="M716" s="9">
        <v>14.0</v>
      </c>
      <c r="N716" s="9" t="str">
        <f t="array" ref="N716">LET(
    _xlpm.thresholds, XLOOKUP('2. Результаты'!$D716, Sections!$K$27:$K$47, Sections!$L$27:$N$47),
    XLOOKUP('2. Результаты'!$M716, _xlpm.thresholds, Sections!$L$26:$N$26, "Ниже базового", -1)
)</f>
        <v>Средний</v>
      </c>
      <c r="O716" s="9">
        <v>18.0</v>
      </c>
      <c r="P716" s="9" t="str">
        <f t="array" ref="P716">LET(
    _xlpm.thresholds, XLOOKUP('2. Результаты'!$D716, Sections!$P$3:$P$23, Sections!$Q$3:$S$23),
    XLOOKUP('2. Результаты'!$O716, _xlpm.thresholds, Sections!$Q$2:$S$2, "Ниже базового", -1)
)</f>
        <v>Средний</v>
      </c>
      <c r="Q716" s="9">
        <v>16.0</v>
      </c>
      <c r="R716" s="9" t="str">
        <f t="array" ref="R716">LET(
    _xlpm.thresholds, XLOOKUP('2. Результаты'!$D716, Sections!$F$3:$F$23, Sections!$G$3:$I$23),
    XLOOKUP('2. Результаты'!$Q716, _xlpm.thresholds, Sections!$G$2:$I$2, "Ниже базового", -1)
)</f>
        <v>Средний</v>
      </c>
      <c r="S716" s="9">
        <v>37.0</v>
      </c>
      <c r="T716" s="9" t="str">
        <f t="array" ref="T716">LET(
    _xlpm.thresholds, XLOOKUP('2. Результаты'!$D716, Sections!$A$3:$A$23, Sections!$B$3:$D$23),
    XLOOKUP('2. Результаты'!$S716, _xlpm.thresholds, Sections!$B$2:$D$2, "Ниже базового", -1)
)</f>
        <v>Средний</v>
      </c>
      <c r="U716" s="9">
        <v>11.0</v>
      </c>
      <c r="V716" s="9" t="str">
        <f t="array" ref="V716">LET(
    _xlpm.thresholds, XLOOKUP('2. Результаты'!$D716, Sections!$A$27:$A$47, Sections!$B$27:$D$47),
    XLOOKUP('2. Результаты'!$U716, _xlpm.thresholds, Sections!$B$26:$D$26, "Ниже базового", -1)
)</f>
        <v>Средний</v>
      </c>
      <c r="W716" s="9">
        <v>21.0</v>
      </c>
      <c r="X716" s="9" t="str">
        <f t="array" ref="X716">LET(
    _xlpm.thresholds, XLOOKUP('2. Результаты'!$D716, Sections!$K$3:$K$23, Sections!$L$3:$N$23),
    XLOOKUP('2. Результаты'!$W716, _xlpm.thresholds, Sections!$L$2:$N$2, "Ниже базового", -1)
)</f>
        <v>Средний</v>
      </c>
    </row>
    <row r="717" ht="15.75" customHeight="1">
      <c r="A717" s="7">
        <v>5.2700298E8</v>
      </c>
      <c r="B717" s="6" t="s">
        <v>947</v>
      </c>
      <c r="C717" s="6" t="s">
        <v>958</v>
      </c>
      <c r="D717" s="9">
        <v>2.0</v>
      </c>
      <c r="E717" s="9">
        <v>122.0</v>
      </c>
      <c r="F717" s="9">
        <v>197.0</v>
      </c>
      <c r="G717" s="9">
        <v>3.0</v>
      </c>
      <c r="H717" s="9" t="s">
        <v>1465</v>
      </c>
      <c r="I717" s="9">
        <v>18.0</v>
      </c>
      <c r="J717" s="9" t="str">
        <f t="array" ref="J717">LET(
    _xlpm.thresholds, XLOOKUP('2. Результаты'!$D717, Sections!$F$27:$F$47, Sections!$G$27:$I$47),
    XLOOKUP('2. Результаты'!$I717, _xlpm.thresholds, Sections!$G$26:$I$26, "Ниже базового", -1)
)</f>
        <v>Средний</v>
      </c>
      <c r="K717" s="9">
        <v>14.0</v>
      </c>
      <c r="L717" s="9" t="str">
        <f t="array" ref="L717">LET(
    _xlpm.thresholds, XLOOKUP('2. Результаты'!$D717, Sections!$P$27:$P$47, Sections!$Q$27:$S$47),
    XLOOKUP('2. Результаты'!$K717, _xlpm.thresholds, Sections!$Q$26:$S$26, "Ниже базового", -1)
)</f>
        <v>Средний</v>
      </c>
      <c r="M717" s="9">
        <v>9.0</v>
      </c>
      <c r="N717" s="9" t="str">
        <f t="array" ref="N717">LET(
    _xlpm.thresholds, XLOOKUP('2. Результаты'!$D717, Sections!$K$27:$K$47, Sections!$L$27:$N$47),
    XLOOKUP('2. Результаты'!$M717, _xlpm.thresholds, Sections!$L$26:$N$26, "Ниже базового", -1)
)</f>
        <v>Базовый</v>
      </c>
      <c r="O717" s="9">
        <v>17.0</v>
      </c>
      <c r="P717" s="9" t="str">
        <f t="array" ref="P717">LET(
    _xlpm.thresholds, XLOOKUP('2. Результаты'!$D717, Sections!$P$3:$P$23, Sections!$Q$3:$S$23),
    XLOOKUP('2. Результаты'!$O717, _xlpm.thresholds, Sections!$Q$2:$S$2, "Ниже базового", -1)
)</f>
        <v>Средний</v>
      </c>
      <c r="Q717" s="9">
        <v>16.0</v>
      </c>
      <c r="R717" s="9" t="str">
        <f t="array" ref="R717">LET(
    _xlpm.thresholds, XLOOKUP('2. Результаты'!$D717, Sections!$F$3:$F$23, Sections!$G$3:$I$23),
    XLOOKUP('2. Результаты'!$Q717, _xlpm.thresholds, Sections!$G$2:$I$2, "Ниже базового", -1)
)</f>
        <v>Средний</v>
      </c>
      <c r="S717" s="9">
        <v>22.0</v>
      </c>
      <c r="T717" s="9" t="str">
        <f t="array" ref="T717">LET(
    _xlpm.thresholds, XLOOKUP('2. Результаты'!$D717, Sections!$A$3:$A$23, Sections!$B$3:$D$23),
    XLOOKUP('2. Результаты'!$S717, _xlpm.thresholds, Sections!$B$2:$D$2, "Ниже базового", -1)
)</f>
        <v>Базовый</v>
      </c>
      <c r="U717" s="9">
        <v>7.0</v>
      </c>
      <c r="V717" s="9" t="str">
        <f t="array" ref="V717">LET(
    _xlpm.thresholds, XLOOKUP('2. Результаты'!$D717, Sections!$A$27:$A$47, Sections!$B$27:$D$47),
    XLOOKUP('2. Результаты'!$U717, _xlpm.thresholds, Sections!$B$26:$D$26, "Ниже базового", -1)
)</f>
        <v>Базовый</v>
      </c>
      <c r="W717" s="9">
        <v>19.0</v>
      </c>
      <c r="X717" s="9" t="str">
        <f t="array" ref="X717">LET(
    _xlpm.thresholds, XLOOKUP('2. Результаты'!$D717, Sections!$K$3:$K$23, Sections!$L$3:$N$23),
    XLOOKUP('2. Результаты'!$W717, _xlpm.thresholds, Sections!$L$2:$N$2, "Ниже базового", -1)
)</f>
        <v>Средний</v>
      </c>
    </row>
    <row r="718" ht="15.75" customHeight="1">
      <c r="A718" s="7">
        <v>5.27002902E8</v>
      </c>
      <c r="B718" s="6" t="s">
        <v>947</v>
      </c>
      <c r="C718" s="6" t="s">
        <v>959</v>
      </c>
      <c r="D718" s="9">
        <v>2.0</v>
      </c>
      <c r="E718" s="9">
        <v>145.0</v>
      </c>
      <c r="F718" s="9">
        <v>197.0</v>
      </c>
      <c r="G718" s="9">
        <v>3.0</v>
      </c>
      <c r="H718" s="9" t="s">
        <v>1465</v>
      </c>
      <c r="I718" s="9">
        <v>23.0</v>
      </c>
      <c r="J718" s="9" t="str">
        <f t="array" ref="J718">LET(
    _xlpm.thresholds, XLOOKUP('2. Результаты'!$D718, Sections!$F$27:$F$47, Sections!$G$27:$I$47),
    XLOOKUP('2. Результаты'!$I718, _xlpm.thresholds, Sections!$G$26:$I$26, "Ниже базового", -1)
)</f>
        <v>Средний</v>
      </c>
      <c r="K718" s="9">
        <v>19.0</v>
      </c>
      <c r="L718" s="9" t="str">
        <f t="array" ref="L718">LET(
    _xlpm.thresholds, XLOOKUP('2. Результаты'!$D718, Sections!$P$27:$P$47, Sections!$Q$27:$S$47),
    XLOOKUP('2. Результаты'!$K718, _xlpm.thresholds, Sections!$Q$26:$S$26, "Ниже базового", -1)
)</f>
        <v>Высокий</v>
      </c>
      <c r="M718" s="9">
        <v>14.0</v>
      </c>
      <c r="N718" s="9" t="str">
        <f t="array" ref="N718">LET(
    _xlpm.thresholds, XLOOKUP('2. Результаты'!$D718, Sections!$K$27:$K$47, Sections!$L$27:$N$47),
    XLOOKUP('2. Результаты'!$M718, _xlpm.thresholds, Sections!$L$26:$N$26, "Ниже базового", -1)
)</f>
        <v>Средний</v>
      </c>
      <c r="O718" s="9">
        <v>18.0</v>
      </c>
      <c r="P718" s="9" t="str">
        <f t="array" ref="P718">LET(
    _xlpm.thresholds, XLOOKUP('2. Результаты'!$D718, Sections!$P$3:$P$23, Sections!$Q$3:$S$23),
    XLOOKUP('2. Результаты'!$O718, _xlpm.thresholds, Sections!$Q$2:$S$2, "Ниже базового", -1)
)</f>
        <v>Средний</v>
      </c>
      <c r="Q718" s="9">
        <v>15.0</v>
      </c>
      <c r="R718" s="9" t="str">
        <f t="array" ref="R718">LET(
    _xlpm.thresholds, XLOOKUP('2. Результаты'!$D718, Sections!$F$3:$F$23, Sections!$G$3:$I$23),
    XLOOKUP('2. Результаты'!$Q718, _xlpm.thresholds, Sections!$G$2:$I$2, "Ниже базового", -1)
)</f>
        <v>Средний</v>
      </c>
      <c r="S718" s="9">
        <v>27.0</v>
      </c>
      <c r="T718" s="9" t="str">
        <f t="array" ref="T718">LET(
    _xlpm.thresholds, XLOOKUP('2. Результаты'!$D718, Sections!$A$3:$A$23, Sections!$B$3:$D$23),
    XLOOKUP('2. Результаты'!$S718, _xlpm.thresholds, Sections!$B$2:$D$2, "Ниже базового", -1)
)</f>
        <v>Средний</v>
      </c>
      <c r="U718" s="9">
        <v>11.0</v>
      </c>
      <c r="V718" s="9" t="str">
        <f t="array" ref="V718">LET(
    _xlpm.thresholds, XLOOKUP('2. Результаты'!$D718, Sections!$A$27:$A$47, Sections!$B$27:$D$47),
    XLOOKUP('2. Результаты'!$U718, _xlpm.thresholds, Sections!$B$26:$D$26, "Ниже базового", -1)
)</f>
        <v>Средний</v>
      </c>
      <c r="W718" s="9">
        <v>18.0</v>
      </c>
      <c r="X718" s="9" t="str">
        <f t="array" ref="X718">LET(
    _xlpm.thresholds, XLOOKUP('2. Результаты'!$D718, Sections!$K$3:$K$23, Sections!$L$3:$N$23),
    XLOOKUP('2. Результаты'!$W718, _xlpm.thresholds, Sections!$L$2:$N$2, "Ниже базового", -1)
)</f>
        <v>Средний</v>
      </c>
    </row>
    <row r="719" ht="15.75" customHeight="1">
      <c r="A719" s="7">
        <v>5.27002839E8</v>
      </c>
      <c r="B719" s="6" t="s">
        <v>947</v>
      </c>
      <c r="C719" s="6" t="s">
        <v>960</v>
      </c>
      <c r="D719" s="9">
        <v>1.0</v>
      </c>
      <c r="E719" s="9">
        <v>143.0</v>
      </c>
      <c r="F719" s="9">
        <v>213.0</v>
      </c>
      <c r="G719" s="9">
        <v>3.0</v>
      </c>
      <c r="H719" s="9" t="s">
        <v>1465</v>
      </c>
      <c r="I719" s="9">
        <v>17.0</v>
      </c>
      <c r="J719" s="9" t="str">
        <f t="array" ref="J719">LET(
    _xlpm.thresholds, XLOOKUP('2. Результаты'!$D719, Sections!$F$27:$F$47, Sections!$G$27:$I$47),
    XLOOKUP('2. Результаты'!$I719, _xlpm.thresholds, Sections!$G$26:$I$26, "Ниже базового", -1)
)</f>
        <v>Средний</v>
      </c>
      <c r="K719" s="9">
        <v>15.0</v>
      </c>
      <c r="L719" s="9" t="str">
        <f t="array" ref="L719">LET(
    _xlpm.thresholds, XLOOKUP('2. Результаты'!$D719, Sections!$P$27:$P$47, Sections!$Q$27:$S$47),
    XLOOKUP('2. Результаты'!$K719, _xlpm.thresholds, Sections!$Q$26:$S$26, "Ниже базового", -1)
)</f>
        <v>Средний</v>
      </c>
      <c r="M719" s="9">
        <v>15.0</v>
      </c>
      <c r="N719" s="9" t="str">
        <f t="array" ref="N719">LET(
    _xlpm.thresholds, XLOOKUP('2. Результаты'!$D719, Sections!$K$27:$K$47, Sections!$L$27:$N$47),
    XLOOKUP('2. Результаты'!$M719, _xlpm.thresholds, Sections!$L$26:$N$26, "Ниже базового", -1)
)</f>
        <v>Средний</v>
      </c>
      <c r="O719" s="9">
        <v>18.0</v>
      </c>
      <c r="P719" s="9" t="str">
        <f t="array" ref="P719">LET(
    _xlpm.thresholds, XLOOKUP('2. Результаты'!$D719, Sections!$P$3:$P$23, Sections!$Q$3:$S$23),
    XLOOKUP('2. Результаты'!$O719, _xlpm.thresholds, Sections!$Q$2:$S$2, "Ниже базового", -1)
)</f>
        <v>Средний</v>
      </c>
      <c r="Q719" s="9">
        <v>17.0</v>
      </c>
      <c r="R719" s="9" t="str">
        <f t="array" ref="R719">LET(
    _xlpm.thresholds, XLOOKUP('2. Результаты'!$D719, Sections!$F$3:$F$23, Sections!$G$3:$I$23),
    XLOOKUP('2. Результаты'!$Q719, _xlpm.thresholds, Sections!$G$2:$I$2, "Ниже базового", -1)
)</f>
        <v>Средний</v>
      </c>
      <c r="S719" s="9">
        <v>30.0</v>
      </c>
      <c r="T719" s="9" t="str">
        <f t="array" ref="T719">LET(
    _xlpm.thresholds, XLOOKUP('2. Результаты'!$D719, Sections!$A$3:$A$23, Sections!$B$3:$D$23),
    XLOOKUP('2. Результаты'!$S719, _xlpm.thresholds, Sections!$B$2:$D$2, "Ниже базового", -1)
)</f>
        <v>Средний</v>
      </c>
      <c r="U719" s="9">
        <v>9.0</v>
      </c>
      <c r="V719" s="9" t="str">
        <f t="array" ref="V719">LET(
    _xlpm.thresholds, XLOOKUP('2. Результаты'!$D719, Sections!$A$27:$A$47, Sections!$B$27:$D$47),
    XLOOKUP('2. Результаты'!$U719, _xlpm.thresholds, Sections!$B$26:$D$26, "Ниже базового", -1)
)</f>
        <v>Средний</v>
      </c>
      <c r="W719" s="9">
        <v>22.0</v>
      </c>
      <c r="X719" s="9" t="str">
        <f t="array" ref="X719">LET(
    _xlpm.thresholds, XLOOKUP('2. Результаты'!$D719, Sections!$K$3:$K$23, Sections!$L$3:$N$23),
    XLOOKUP('2. Результаты'!$W719, _xlpm.thresholds, Sections!$L$2:$N$2, "Ниже базового", -1)
)</f>
        <v>Средний</v>
      </c>
    </row>
    <row r="720" ht="15.75" customHeight="1">
      <c r="A720" s="7">
        <v>5.27002966E8</v>
      </c>
      <c r="B720" s="6" t="s">
        <v>947</v>
      </c>
      <c r="C720" s="6" t="s">
        <v>961</v>
      </c>
      <c r="D720" s="9">
        <v>1.0</v>
      </c>
      <c r="E720" s="9">
        <v>156.0</v>
      </c>
      <c r="F720" s="9">
        <v>213.0</v>
      </c>
      <c r="G720" s="9">
        <v>3.0</v>
      </c>
      <c r="H720" s="9" t="s">
        <v>1465</v>
      </c>
      <c r="I720" s="9">
        <v>16.0</v>
      </c>
      <c r="J720" s="9" t="str">
        <f t="array" ref="J720">LET(
    _xlpm.thresholds, XLOOKUP('2. Результаты'!$D720, Sections!$F$27:$F$47, Sections!$G$27:$I$47),
    XLOOKUP('2. Результаты'!$I720, _xlpm.thresholds, Sections!$G$26:$I$26, "Ниже базового", -1)
)</f>
        <v>Базовый</v>
      </c>
      <c r="K720" s="9">
        <v>15.0</v>
      </c>
      <c r="L720" s="9" t="str">
        <f t="array" ref="L720">LET(
    _xlpm.thresholds, XLOOKUP('2. Результаты'!$D720, Sections!$P$27:$P$47, Sections!$Q$27:$S$47),
    XLOOKUP('2. Результаты'!$K720, _xlpm.thresholds, Sections!$Q$26:$S$26, "Ниже базового", -1)
)</f>
        <v>Средний</v>
      </c>
      <c r="M720" s="9">
        <v>13.0</v>
      </c>
      <c r="N720" s="9" t="str">
        <f t="array" ref="N720">LET(
    _xlpm.thresholds, XLOOKUP('2. Результаты'!$D720, Sections!$K$27:$K$47, Sections!$L$27:$N$47),
    XLOOKUP('2. Результаты'!$M720, _xlpm.thresholds, Sections!$L$26:$N$26, "Ниже базового", -1)
)</f>
        <v>Базовый</v>
      </c>
      <c r="O720" s="9">
        <v>18.0</v>
      </c>
      <c r="P720" s="9" t="str">
        <f t="array" ref="P720">LET(
    _xlpm.thresholds, XLOOKUP('2. Результаты'!$D720, Sections!$P$3:$P$23, Sections!$Q$3:$S$23),
    XLOOKUP('2. Результаты'!$O720, _xlpm.thresholds, Sections!$Q$2:$S$2, "Ниже базового", -1)
)</f>
        <v>Средний</v>
      </c>
      <c r="Q720" s="9">
        <v>18.0</v>
      </c>
      <c r="R720" s="9" t="str">
        <f t="array" ref="R720">LET(
    _xlpm.thresholds, XLOOKUP('2. Результаты'!$D720, Sections!$F$3:$F$23, Sections!$G$3:$I$23),
    XLOOKUP('2. Результаты'!$Q720, _xlpm.thresholds, Sections!$G$2:$I$2, "Ниже базового", -1)
)</f>
        <v>Средний</v>
      </c>
      <c r="S720" s="9">
        <v>39.0</v>
      </c>
      <c r="T720" s="9" t="str">
        <f t="array" ref="T720">LET(
    _xlpm.thresholds, XLOOKUP('2. Результаты'!$D720, Sections!$A$3:$A$23, Sections!$B$3:$D$23),
    XLOOKUP('2. Результаты'!$S720, _xlpm.thresholds, Sections!$B$2:$D$2, "Ниже базового", -1)
)</f>
        <v>Средний</v>
      </c>
      <c r="U720" s="9">
        <v>13.0</v>
      </c>
      <c r="V720" s="9" t="str">
        <f t="array" ref="V720">LET(
    _xlpm.thresholds, XLOOKUP('2. Результаты'!$D720, Sections!$A$27:$A$47, Sections!$B$27:$D$47),
    XLOOKUP('2. Результаты'!$U720, _xlpm.thresholds, Sections!$B$26:$D$26, "Ниже базового", -1)
)</f>
        <v>Высокий</v>
      </c>
      <c r="W720" s="9">
        <v>24.0</v>
      </c>
      <c r="X720" s="9" t="str">
        <f t="array" ref="X720">LET(
    _xlpm.thresholds, XLOOKUP('2. Результаты'!$D720, Sections!$K$3:$K$23, Sections!$L$3:$N$23),
    XLOOKUP('2. Результаты'!$W720, _xlpm.thresholds, Sections!$L$2:$N$2, "Ниже базового", -1)
)</f>
        <v>Средний</v>
      </c>
    </row>
    <row r="721" ht="15.75" customHeight="1">
      <c r="A721" s="7">
        <v>5.27001592E8</v>
      </c>
      <c r="B721" s="6" t="s">
        <v>947</v>
      </c>
      <c r="C721" s="6" t="s">
        <v>962</v>
      </c>
      <c r="D721" s="9">
        <v>2.0</v>
      </c>
      <c r="E721" s="9">
        <v>152.0</v>
      </c>
      <c r="F721" s="9">
        <v>197.0</v>
      </c>
      <c r="G721" s="9">
        <v>3.0</v>
      </c>
      <c r="H721" s="9" t="s">
        <v>1465</v>
      </c>
      <c r="I721" s="9">
        <v>21.0</v>
      </c>
      <c r="J721" s="9" t="str">
        <f t="array" ref="J721">LET(
    _xlpm.thresholds, XLOOKUP('2. Результаты'!$D721, Sections!$F$27:$F$47, Sections!$G$27:$I$47),
    XLOOKUP('2. Результаты'!$I721, _xlpm.thresholds, Sections!$G$26:$I$26, "Ниже базового", -1)
)</f>
        <v>Средний</v>
      </c>
      <c r="K721" s="9">
        <v>16.0</v>
      </c>
      <c r="L721" s="9" t="str">
        <f t="array" ref="L721">LET(
    _xlpm.thresholds, XLOOKUP('2. Результаты'!$D721, Sections!$P$27:$P$47, Sections!$Q$27:$S$47),
    XLOOKUP('2. Результаты'!$K721, _xlpm.thresholds, Sections!$Q$26:$S$26, "Ниже базового", -1)
)</f>
        <v>Высокий</v>
      </c>
      <c r="M721" s="9">
        <v>15.0</v>
      </c>
      <c r="N721" s="9" t="str">
        <f t="array" ref="N721">LET(
    _xlpm.thresholds, XLOOKUP('2. Результаты'!$D721, Sections!$K$27:$K$47, Sections!$L$27:$N$47),
    XLOOKUP('2. Результаты'!$M721, _xlpm.thresholds, Sections!$L$26:$N$26, "Ниже базового", -1)
)</f>
        <v>Средний</v>
      </c>
      <c r="O721" s="9">
        <v>19.0</v>
      </c>
      <c r="P721" s="9" t="str">
        <f t="array" ref="P721">LET(
    _xlpm.thresholds, XLOOKUP('2. Результаты'!$D721, Sections!$P$3:$P$23, Sections!$Q$3:$S$23),
    XLOOKUP('2. Результаты'!$O721, _xlpm.thresholds, Sections!$Q$2:$S$2, "Ниже базового", -1)
)</f>
        <v>Средний</v>
      </c>
      <c r="Q721" s="9">
        <v>19.0</v>
      </c>
      <c r="R721" s="9" t="str">
        <f t="array" ref="R721">LET(
    _xlpm.thresholds, XLOOKUP('2. Результаты'!$D721, Sections!$F$3:$F$23, Sections!$G$3:$I$23),
    XLOOKUP('2. Результаты'!$Q721, _xlpm.thresholds, Sections!$G$2:$I$2, "Ниже базового", -1)
)</f>
        <v>Средний</v>
      </c>
      <c r="S721" s="9">
        <v>24.0</v>
      </c>
      <c r="T721" s="9" t="str">
        <f t="array" ref="T721">LET(
    _xlpm.thresholds, XLOOKUP('2. Результаты'!$D721, Sections!$A$3:$A$23, Sections!$B$3:$D$23),
    XLOOKUP('2. Результаты'!$S721, _xlpm.thresholds, Sections!$B$2:$D$2, "Ниже базового", -1)
)</f>
        <v>Средний</v>
      </c>
      <c r="U721" s="9">
        <v>14.0</v>
      </c>
      <c r="V721" s="9" t="str">
        <f t="array" ref="V721">LET(
    _xlpm.thresholds, XLOOKUP('2. Результаты'!$D721, Sections!$A$27:$A$47, Sections!$B$27:$D$47),
    XLOOKUP('2. Результаты'!$U721, _xlpm.thresholds, Sections!$B$26:$D$26, "Ниже базового", -1)
)</f>
        <v>Высокий</v>
      </c>
      <c r="W721" s="9">
        <v>24.0</v>
      </c>
      <c r="X721" s="9" t="str">
        <f t="array" ref="X721">LET(
    _xlpm.thresholds, XLOOKUP('2. Результаты'!$D721, Sections!$K$3:$K$23, Sections!$L$3:$N$23),
    XLOOKUP('2. Результаты'!$W721, _xlpm.thresholds, Sections!$L$2:$N$2, "Ниже базового", -1)
)</f>
        <v>Средний</v>
      </c>
    </row>
    <row r="722" ht="15.75" customHeight="1">
      <c r="A722" s="7">
        <v>5.27002892E8</v>
      </c>
      <c r="B722" s="6" t="s">
        <v>947</v>
      </c>
      <c r="C722" s="6" t="s">
        <v>963</v>
      </c>
      <c r="D722" s="9">
        <v>1.0</v>
      </c>
      <c r="E722" s="9">
        <v>118.0</v>
      </c>
      <c r="F722" s="9">
        <v>213.0</v>
      </c>
      <c r="G722" s="9">
        <v>2.0</v>
      </c>
      <c r="H722" s="9" t="s">
        <v>1467</v>
      </c>
      <c r="I722" s="9">
        <v>17.0</v>
      </c>
      <c r="J722" s="9" t="str">
        <f t="array" ref="J722">LET(
    _xlpm.thresholds, XLOOKUP('2. Результаты'!$D722, Sections!$F$27:$F$47, Sections!$G$27:$I$47),
    XLOOKUP('2. Результаты'!$I722, _xlpm.thresholds, Sections!$G$26:$I$26, "Ниже базового", -1)
)</f>
        <v>Средний</v>
      </c>
      <c r="K722" s="9">
        <v>14.0</v>
      </c>
      <c r="L722" s="9" t="str">
        <f t="array" ref="L722">LET(
    _xlpm.thresholds, XLOOKUP('2. Результаты'!$D722, Sections!$P$27:$P$47, Sections!$Q$27:$S$47),
    XLOOKUP('2. Результаты'!$K722, _xlpm.thresholds, Sections!$Q$26:$S$26, "Ниже базового", -1)
)</f>
        <v>Средний</v>
      </c>
      <c r="M722" s="9">
        <v>10.0</v>
      </c>
      <c r="N722" s="9" t="str">
        <f t="array" ref="N722">LET(
    _xlpm.thresholds, XLOOKUP('2. Результаты'!$D722, Sections!$K$27:$K$47, Sections!$L$27:$N$47),
    XLOOKUP('2. Результаты'!$M722, _xlpm.thresholds, Sections!$L$26:$N$26, "Ниже базового", -1)
)</f>
        <v>Базовый</v>
      </c>
      <c r="O722" s="9">
        <v>15.0</v>
      </c>
      <c r="P722" s="9" t="str">
        <f t="array" ref="P722">LET(
    _xlpm.thresholds, XLOOKUP('2. Результаты'!$D722, Sections!$P$3:$P$23, Sections!$Q$3:$S$23),
    XLOOKUP('2. Результаты'!$O722, _xlpm.thresholds, Sections!$Q$2:$S$2, "Ниже базового", -1)
)</f>
        <v>Базовый</v>
      </c>
      <c r="Q722" s="9">
        <v>14.0</v>
      </c>
      <c r="R722" s="9" t="str">
        <f t="array" ref="R722">LET(
    _xlpm.thresholds, XLOOKUP('2. Результаты'!$D722, Sections!$F$3:$F$23, Sections!$G$3:$I$23),
    XLOOKUP('2. Результаты'!$Q722, _xlpm.thresholds, Sections!$G$2:$I$2, "Ниже базового", -1)
)</f>
        <v>Средний</v>
      </c>
      <c r="S722" s="9">
        <v>26.0</v>
      </c>
      <c r="T722" s="9" t="str">
        <f t="array" ref="T722">LET(
    _xlpm.thresholds, XLOOKUP('2. Результаты'!$D722, Sections!$A$3:$A$23, Sections!$B$3:$D$23),
    XLOOKUP('2. Результаты'!$S722, _xlpm.thresholds, Sections!$B$2:$D$2, "Ниже базового", -1)
)</f>
        <v>Базовый</v>
      </c>
      <c r="U722" s="9">
        <v>7.0</v>
      </c>
      <c r="V722" s="9" t="str">
        <f t="array" ref="V722">LET(
    _xlpm.thresholds, XLOOKUP('2. Результаты'!$D722, Sections!$A$27:$A$47, Sections!$B$27:$D$47),
    XLOOKUP('2. Результаты'!$U722, _xlpm.thresholds, Sections!$B$26:$D$26, "Ниже базового", -1)
)</f>
        <v>Базовый</v>
      </c>
      <c r="W722" s="9">
        <v>15.0</v>
      </c>
      <c r="X722" s="9" t="str">
        <f t="array" ref="X722">LET(
    _xlpm.thresholds, XLOOKUP('2. Результаты'!$D722, Sections!$K$3:$K$23, Sections!$L$3:$N$23),
    XLOOKUP('2. Результаты'!$W722, _xlpm.thresholds, Sections!$L$2:$N$2, "Ниже базового", -1)
)</f>
        <v>Базовый</v>
      </c>
    </row>
    <row r="723" ht="15.75" customHeight="1">
      <c r="A723" s="7">
        <v>5.27002934E8</v>
      </c>
      <c r="B723" s="6" t="s">
        <v>947</v>
      </c>
      <c r="C723" s="6" t="s">
        <v>964</v>
      </c>
      <c r="D723" s="9">
        <v>1.0</v>
      </c>
      <c r="E723" s="9">
        <v>141.0</v>
      </c>
      <c r="F723" s="9">
        <v>213.0</v>
      </c>
      <c r="G723" s="9">
        <v>3.0</v>
      </c>
      <c r="H723" s="9" t="s">
        <v>1465</v>
      </c>
      <c r="I723" s="9">
        <v>20.0</v>
      </c>
      <c r="J723" s="9" t="str">
        <f t="array" ref="J723">LET(
    _xlpm.thresholds, XLOOKUP('2. Результаты'!$D723, Sections!$F$27:$F$47, Sections!$G$27:$I$47),
    XLOOKUP('2. Результаты'!$I723, _xlpm.thresholds, Sections!$G$26:$I$26, "Ниже базового", -1)
)</f>
        <v>Средний</v>
      </c>
      <c r="K723" s="9">
        <v>13.0</v>
      </c>
      <c r="L723" s="9" t="str">
        <f t="array" ref="L723">LET(
    _xlpm.thresholds, XLOOKUP('2. Результаты'!$D723, Sections!$P$27:$P$47, Sections!$Q$27:$S$47),
    XLOOKUP('2. Результаты'!$K723, _xlpm.thresholds, Sections!$Q$26:$S$26, "Ниже базового", -1)
)</f>
        <v>Средний</v>
      </c>
      <c r="M723" s="9">
        <v>12.0</v>
      </c>
      <c r="N723" s="9" t="str">
        <f t="array" ref="N723">LET(
    _xlpm.thresholds, XLOOKUP('2. Результаты'!$D723, Sections!$K$27:$K$47, Sections!$L$27:$N$47),
    XLOOKUP('2. Результаты'!$M723, _xlpm.thresholds, Sections!$L$26:$N$26, "Ниже базового", -1)
)</f>
        <v>Базовый</v>
      </c>
      <c r="O723" s="9">
        <v>17.0</v>
      </c>
      <c r="P723" s="9" t="str">
        <f t="array" ref="P723">LET(
    _xlpm.thresholds, XLOOKUP('2. Результаты'!$D723, Sections!$P$3:$P$23, Sections!$Q$3:$S$23),
    XLOOKUP('2. Результаты'!$O723, _xlpm.thresholds, Sections!$Q$2:$S$2, "Ниже базового", -1)
)</f>
        <v>Средний</v>
      </c>
      <c r="Q723" s="9">
        <v>17.0</v>
      </c>
      <c r="R723" s="9" t="str">
        <f t="array" ref="R723">LET(
    _xlpm.thresholds, XLOOKUP('2. Результаты'!$D723, Sections!$F$3:$F$23, Sections!$G$3:$I$23),
    XLOOKUP('2. Результаты'!$Q723, _xlpm.thresholds, Sections!$G$2:$I$2, "Ниже базового", -1)
)</f>
        <v>Средний</v>
      </c>
      <c r="S723" s="9">
        <v>37.0</v>
      </c>
      <c r="T723" s="9" t="str">
        <f t="array" ref="T723">LET(
    _xlpm.thresholds, XLOOKUP('2. Результаты'!$D723, Sections!$A$3:$A$23, Sections!$B$3:$D$23),
    XLOOKUP('2. Результаты'!$S723, _xlpm.thresholds, Sections!$B$2:$D$2, "Ниже базового", -1)
)</f>
        <v>Средний</v>
      </c>
      <c r="U723" s="9">
        <v>9.0</v>
      </c>
      <c r="V723" s="9" t="str">
        <f t="array" ref="V723">LET(
    _xlpm.thresholds, XLOOKUP('2. Результаты'!$D723, Sections!$A$27:$A$47, Sections!$B$27:$D$47),
    XLOOKUP('2. Результаты'!$U723, _xlpm.thresholds, Sections!$B$26:$D$26, "Ниже базового", -1)
)</f>
        <v>Средний</v>
      </c>
      <c r="W723" s="9">
        <v>16.0</v>
      </c>
      <c r="X723" s="9" t="str">
        <f t="array" ref="X723">LET(
    _xlpm.thresholds, XLOOKUP('2. Результаты'!$D723, Sections!$K$3:$K$23, Sections!$L$3:$N$23),
    XLOOKUP('2. Результаты'!$W723, _xlpm.thresholds, Sections!$L$2:$N$2, "Ниже базового", -1)
)</f>
        <v>Базовый</v>
      </c>
    </row>
    <row r="724" ht="15.75" customHeight="1">
      <c r="A724" s="7">
        <v>5.27003014E8</v>
      </c>
      <c r="B724" s="6" t="s">
        <v>947</v>
      </c>
      <c r="C724" s="6" t="s">
        <v>965</v>
      </c>
      <c r="D724" s="9">
        <v>2.0</v>
      </c>
      <c r="E724" s="9">
        <v>117.0</v>
      </c>
      <c r="F724" s="9">
        <v>197.0</v>
      </c>
      <c r="G724" s="9">
        <v>3.0</v>
      </c>
      <c r="H724" s="9" t="s">
        <v>1465</v>
      </c>
      <c r="I724" s="9">
        <v>20.0</v>
      </c>
      <c r="J724" s="9" t="str">
        <f t="array" ref="J724">LET(
    _xlpm.thresholds, XLOOKUP('2. Результаты'!$D724, Sections!$F$27:$F$47, Sections!$G$27:$I$47),
    XLOOKUP('2. Результаты'!$I724, _xlpm.thresholds, Sections!$G$26:$I$26, "Ниже базового", -1)
)</f>
        <v>Средний</v>
      </c>
      <c r="K724" s="9">
        <v>13.0</v>
      </c>
      <c r="L724" s="9" t="str">
        <f t="array" ref="L724">LET(
    _xlpm.thresholds, XLOOKUP('2. Результаты'!$D724, Sections!$P$27:$P$47, Sections!$Q$27:$S$47),
    XLOOKUP('2. Результаты'!$K724, _xlpm.thresholds, Sections!$Q$26:$S$26, "Ниже базового", -1)
)</f>
        <v>Средний</v>
      </c>
      <c r="M724" s="9">
        <v>10.0</v>
      </c>
      <c r="N724" s="9" t="str">
        <f t="array" ref="N724">LET(
    _xlpm.thresholds, XLOOKUP('2. Результаты'!$D724, Sections!$K$27:$K$47, Sections!$L$27:$N$47),
    XLOOKUP('2. Результаты'!$M724, _xlpm.thresholds, Sections!$L$26:$N$26, "Ниже базового", -1)
)</f>
        <v>Базовый</v>
      </c>
      <c r="O724" s="9">
        <v>14.0</v>
      </c>
      <c r="P724" s="9" t="str">
        <f t="array" ref="P724">LET(
    _xlpm.thresholds, XLOOKUP('2. Результаты'!$D724, Sections!$P$3:$P$23, Sections!$Q$3:$S$23),
    XLOOKUP('2. Результаты'!$O724, _xlpm.thresholds, Sections!$Q$2:$S$2, "Ниже базового", -1)
)</f>
        <v>Базовый</v>
      </c>
      <c r="Q724" s="9">
        <v>15.0</v>
      </c>
      <c r="R724" s="9" t="str">
        <f t="array" ref="R724">LET(
    _xlpm.thresholds, XLOOKUP('2. Результаты'!$D724, Sections!$F$3:$F$23, Sections!$G$3:$I$23),
    XLOOKUP('2. Результаты'!$Q724, _xlpm.thresholds, Sections!$G$2:$I$2, "Ниже базового", -1)
)</f>
        <v>Средний</v>
      </c>
      <c r="S724" s="9">
        <v>21.0</v>
      </c>
      <c r="T724" s="9" t="str">
        <f t="array" ref="T724">LET(
    _xlpm.thresholds, XLOOKUP('2. Результаты'!$D724, Sections!$A$3:$A$23, Sections!$B$3:$D$23),
    XLOOKUP('2. Результаты'!$S724, _xlpm.thresholds, Sections!$B$2:$D$2, "Ниже базового", -1)
)</f>
        <v>Базовый</v>
      </c>
      <c r="U724" s="9">
        <v>7.0</v>
      </c>
      <c r="V724" s="9" t="str">
        <f t="array" ref="V724">LET(
    _xlpm.thresholds, XLOOKUP('2. Результаты'!$D724, Sections!$A$27:$A$47, Sections!$B$27:$D$47),
    XLOOKUP('2. Результаты'!$U724, _xlpm.thresholds, Sections!$B$26:$D$26, "Ниже базового", -1)
)</f>
        <v>Базовый</v>
      </c>
      <c r="W724" s="9">
        <v>17.0</v>
      </c>
      <c r="X724" s="9" t="str">
        <f t="array" ref="X724">LET(
    _xlpm.thresholds, XLOOKUP('2. Результаты'!$D724, Sections!$K$3:$K$23, Sections!$L$3:$N$23),
    XLOOKUP('2. Результаты'!$W724, _xlpm.thresholds, Sections!$L$2:$N$2, "Ниже базового", -1)
)</f>
        <v>Средний</v>
      </c>
    </row>
    <row r="725" ht="15.75" customHeight="1">
      <c r="A725" s="7">
        <v>5.27003134E8</v>
      </c>
      <c r="B725" s="6" t="s">
        <v>947</v>
      </c>
      <c r="C725" s="6" t="s">
        <v>966</v>
      </c>
      <c r="D725" s="9">
        <v>1.0</v>
      </c>
      <c r="E725" s="9">
        <v>132.0</v>
      </c>
      <c r="F725" s="9">
        <v>213.0</v>
      </c>
      <c r="G725" s="9">
        <v>2.0</v>
      </c>
      <c r="H725" s="9" t="s">
        <v>1467</v>
      </c>
      <c r="I725" s="9">
        <v>14.0</v>
      </c>
      <c r="J725" s="9" t="str">
        <f t="array" ref="J725">LET(
    _xlpm.thresholds, XLOOKUP('2. Результаты'!$D725, Sections!$F$27:$F$47, Sections!$G$27:$I$47),
    XLOOKUP('2. Результаты'!$I725, _xlpm.thresholds, Sections!$G$26:$I$26, "Ниже базового", -1)
)</f>
        <v>Базовый</v>
      </c>
      <c r="K725" s="9">
        <v>14.0</v>
      </c>
      <c r="L725" s="9" t="str">
        <f t="array" ref="L725">LET(
    _xlpm.thresholds, XLOOKUP('2. Результаты'!$D725, Sections!$P$27:$P$47, Sections!$Q$27:$S$47),
    XLOOKUP('2. Результаты'!$K725, _xlpm.thresholds, Sections!$Q$26:$S$26, "Ниже базового", -1)
)</f>
        <v>Средний</v>
      </c>
      <c r="M725" s="9">
        <v>12.0</v>
      </c>
      <c r="N725" s="9" t="str">
        <f t="array" ref="N725">LET(
    _xlpm.thresholds, XLOOKUP('2. Результаты'!$D725, Sections!$K$27:$K$47, Sections!$L$27:$N$47),
    XLOOKUP('2. Результаты'!$M725, _xlpm.thresholds, Sections!$L$26:$N$26, "Ниже базового", -1)
)</f>
        <v>Базовый</v>
      </c>
      <c r="O725" s="9">
        <v>19.0</v>
      </c>
      <c r="P725" s="9" t="str">
        <f t="array" ref="P725">LET(
    _xlpm.thresholds, XLOOKUP('2. Результаты'!$D725, Sections!$P$3:$P$23, Sections!$Q$3:$S$23),
    XLOOKUP('2. Результаты'!$O725, _xlpm.thresholds, Sections!$Q$2:$S$2, "Ниже базового", -1)
)</f>
        <v>Средний</v>
      </c>
      <c r="Q725" s="9">
        <v>15.0</v>
      </c>
      <c r="R725" s="9" t="str">
        <f t="array" ref="R725">LET(
    _xlpm.thresholds, XLOOKUP('2. Результаты'!$D725, Sections!$F$3:$F$23, Sections!$G$3:$I$23),
    XLOOKUP('2. Результаты'!$Q725, _xlpm.thresholds, Sections!$G$2:$I$2, "Ниже базового", -1)
)</f>
        <v>Средний</v>
      </c>
      <c r="S725" s="9">
        <v>30.0</v>
      </c>
      <c r="T725" s="9" t="str">
        <f t="array" ref="T725">LET(
    _xlpm.thresholds, XLOOKUP('2. Результаты'!$D725, Sections!$A$3:$A$23, Sections!$B$3:$D$23),
    XLOOKUP('2. Результаты'!$S725, _xlpm.thresholds, Sections!$B$2:$D$2, "Ниже базового", -1)
)</f>
        <v>Средний</v>
      </c>
      <c r="U725" s="9">
        <v>9.0</v>
      </c>
      <c r="V725" s="9" t="str">
        <f t="array" ref="V725">LET(
    _xlpm.thresholds, XLOOKUP('2. Результаты'!$D725, Sections!$A$27:$A$47, Sections!$B$27:$D$47),
    XLOOKUP('2. Результаты'!$U725, _xlpm.thresholds, Sections!$B$26:$D$26, "Ниже базового", -1)
)</f>
        <v>Средний</v>
      </c>
      <c r="W725" s="9">
        <v>19.0</v>
      </c>
      <c r="X725" s="9" t="str">
        <f t="array" ref="X725">LET(
    _xlpm.thresholds, XLOOKUP('2. Результаты'!$D725, Sections!$K$3:$K$23, Sections!$L$3:$N$23),
    XLOOKUP('2. Результаты'!$W725, _xlpm.thresholds, Sections!$L$2:$N$2, "Ниже базового", -1)
)</f>
        <v>Средний</v>
      </c>
    </row>
    <row r="726" ht="15.75" customHeight="1">
      <c r="A726" s="7">
        <v>5.2700286E8</v>
      </c>
      <c r="B726" s="6" t="s">
        <v>947</v>
      </c>
      <c r="C726" s="6" t="s">
        <v>967</v>
      </c>
      <c r="D726" s="9">
        <v>1.0</v>
      </c>
      <c r="E726" s="9">
        <v>170.0</v>
      </c>
      <c r="F726" s="9">
        <v>213.0</v>
      </c>
      <c r="G726" s="9">
        <v>3.0</v>
      </c>
      <c r="H726" s="9" t="s">
        <v>1465</v>
      </c>
      <c r="I726" s="9">
        <v>24.0</v>
      </c>
      <c r="J726" s="9" t="str">
        <f t="array" ref="J726">LET(
    _xlpm.thresholds, XLOOKUP('2. Результаты'!$D726, Sections!$F$27:$F$47, Sections!$G$27:$I$47),
    XLOOKUP('2. Результаты'!$I726, _xlpm.thresholds, Sections!$G$26:$I$26, "Ниже базового", -1)
)</f>
        <v>Средний</v>
      </c>
      <c r="K726" s="9">
        <v>18.0</v>
      </c>
      <c r="L726" s="9" t="str">
        <f t="array" ref="L726">LET(
    _xlpm.thresholds, XLOOKUP('2. Результаты'!$D726, Sections!$P$27:$P$47, Sections!$Q$27:$S$47),
    XLOOKUP('2. Результаты'!$K726, _xlpm.thresholds, Sections!$Q$26:$S$26, "Ниже базового", -1)
)</f>
        <v>Высокий</v>
      </c>
      <c r="M726" s="9">
        <v>16.0</v>
      </c>
      <c r="N726" s="9" t="str">
        <f t="array" ref="N726">LET(
    _xlpm.thresholds, XLOOKUP('2. Результаты'!$D726, Sections!$K$27:$K$47, Sections!$L$27:$N$47),
    XLOOKUP('2. Результаты'!$M726, _xlpm.thresholds, Sections!$L$26:$N$26, "Ниже базового", -1)
)</f>
        <v>Средний</v>
      </c>
      <c r="O726" s="9">
        <v>20.0</v>
      </c>
      <c r="P726" s="9" t="str">
        <f t="array" ref="P726">LET(
    _xlpm.thresholds, XLOOKUP('2. Результаты'!$D726, Sections!$P$3:$P$23, Sections!$Q$3:$S$23),
    XLOOKUP('2. Результаты'!$O726, _xlpm.thresholds, Sections!$Q$2:$S$2, "Ниже базового", -1)
)</f>
        <v>Высокий</v>
      </c>
      <c r="Q726" s="9">
        <v>19.0</v>
      </c>
      <c r="R726" s="9" t="str">
        <f t="array" ref="R726">LET(
    _xlpm.thresholds, XLOOKUP('2. Результаты'!$D726, Sections!$F$3:$F$23, Sections!$G$3:$I$23),
    XLOOKUP('2. Результаты'!$Q726, _xlpm.thresholds, Sections!$G$2:$I$2, "Ниже базового", -1)
)</f>
        <v>Средний</v>
      </c>
      <c r="S726" s="9">
        <v>38.0</v>
      </c>
      <c r="T726" s="9" t="str">
        <f t="array" ref="T726">LET(
    _xlpm.thresholds, XLOOKUP('2. Результаты'!$D726, Sections!$A$3:$A$23, Sections!$B$3:$D$23),
    XLOOKUP('2. Результаты'!$S726, _xlpm.thresholds, Sections!$B$2:$D$2, "Ниже базового", -1)
)</f>
        <v>Средний</v>
      </c>
      <c r="U726" s="9">
        <v>14.0</v>
      </c>
      <c r="V726" s="9" t="str">
        <f t="array" ref="V726">LET(
    _xlpm.thresholds, XLOOKUP('2. Результаты'!$D726, Sections!$A$27:$A$47, Sections!$B$27:$D$47),
    XLOOKUP('2. Результаты'!$U726, _xlpm.thresholds, Sections!$B$26:$D$26, "Ниже базового", -1)
)</f>
        <v>Высокий</v>
      </c>
      <c r="W726" s="9">
        <v>21.0</v>
      </c>
      <c r="X726" s="9" t="str">
        <f t="array" ref="X726">LET(
    _xlpm.thresholds, XLOOKUP('2. Результаты'!$D726, Sections!$K$3:$K$23, Sections!$L$3:$N$23),
    XLOOKUP('2. Результаты'!$W726, _xlpm.thresholds, Sections!$L$2:$N$2, "Ниже базового", -1)
)</f>
        <v>Средний</v>
      </c>
    </row>
    <row r="727" ht="15.75" customHeight="1">
      <c r="A727" s="7">
        <v>5.27003871E8</v>
      </c>
      <c r="B727" s="6" t="s">
        <v>947</v>
      </c>
      <c r="C727" s="6" t="s">
        <v>968</v>
      </c>
      <c r="D727" s="9">
        <v>2.0</v>
      </c>
      <c r="E727" s="9">
        <v>115.0</v>
      </c>
      <c r="F727" s="9">
        <v>197.0</v>
      </c>
      <c r="G727" s="9">
        <v>2.0</v>
      </c>
      <c r="H727" s="9" t="s">
        <v>1467</v>
      </c>
      <c r="I727" s="9">
        <v>19.0</v>
      </c>
      <c r="J727" s="9" t="str">
        <f t="array" ref="J727">LET(
    _xlpm.thresholds, XLOOKUP('2. Результаты'!$D727, Sections!$F$27:$F$47, Sections!$G$27:$I$47),
    XLOOKUP('2. Результаты'!$I727, _xlpm.thresholds, Sections!$G$26:$I$26, "Ниже базового", -1)
)</f>
        <v>Средний</v>
      </c>
      <c r="K727" s="9">
        <v>13.0</v>
      </c>
      <c r="L727" s="9" t="str">
        <f t="array" ref="L727">LET(
    _xlpm.thresholds, XLOOKUP('2. Результаты'!$D727, Sections!$P$27:$P$47, Sections!$Q$27:$S$47),
    XLOOKUP('2. Результаты'!$K727, _xlpm.thresholds, Sections!$Q$26:$S$26, "Ниже базового", -1)
)</f>
        <v>Средний</v>
      </c>
      <c r="M727" s="9">
        <v>8.0</v>
      </c>
      <c r="N727" s="9" t="str">
        <f t="array" ref="N727">LET(
    _xlpm.thresholds, XLOOKUP('2. Результаты'!$D727, Sections!$K$27:$K$47, Sections!$L$27:$N$47),
    XLOOKUP('2. Результаты'!$M727, _xlpm.thresholds, Sections!$L$26:$N$26, "Ниже базового", -1)
)</f>
        <v>Базовый</v>
      </c>
      <c r="O727" s="9">
        <v>14.0</v>
      </c>
      <c r="P727" s="9" t="str">
        <f t="array" ref="P727">LET(
    _xlpm.thresholds, XLOOKUP('2. Результаты'!$D727, Sections!$P$3:$P$23, Sections!$Q$3:$S$23),
    XLOOKUP('2. Результаты'!$O727, _xlpm.thresholds, Sections!$Q$2:$S$2, "Ниже базового", -1)
)</f>
        <v>Базовый</v>
      </c>
      <c r="Q727" s="9">
        <v>14.0</v>
      </c>
      <c r="R727" s="9" t="str">
        <f t="array" ref="R727">LET(
    _xlpm.thresholds, XLOOKUP('2. Результаты'!$D727, Sections!$F$3:$F$23, Sections!$G$3:$I$23),
    XLOOKUP('2. Результаты'!$Q727, _xlpm.thresholds, Sections!$G$2:$I$2, "Ниже базового", -1)
)</f>
        <v>Средний</v>
      </c>
      <c r="S727" s="9">
        <v>22.0</v>
      </c>
      <c r="T727" s="9" t="str">
        <f t="array" ref="T727">LET(
    _xlpm.thresholds, XLOOKUP('2. Результаты'!$D727, Sections!$A$3:$A$23, Sections!$B$3:$D$23),
    XLOOKUP('2. Результаты'!$S727, _xlpm.thresholds, Sections!$B$2:$D$2, "Ниже базового", -1)
)</f>
        <v>Базовый</v>
      </c>
      <c r="U727" s="9">
        <v>9.0</v>
      </c>
      <c r="V727" s="9" t="str">
        <f t="array" ref="V727">LET(
    _xlpm.thresholds, XLOOKUP('2. Результаты'!$D727, Sections!$A$27:$A$47, Sections!$B$27:$D$47),
    XLOOKUP('2. Результаты'!$U727, _xlpm.thresholds, Sections!$B$26:$D$26, "Ниже базового", -1)
)</f>
        <v>Средний</v>
      </c>
      <c r="W727" s="9">
        <v>16.0</v>
      </c>
      <c r="X727" s="9" t="str">
        <f t="array" ref="X727">LET(
    _xlpm.thresholds, XLOOKUP('2. Результаты'!$D727, Sections!$K$3:$K$23, Sections!$L$3:$N$23),
    XLOOKUP('2. Результаты'!$W727, _xlpm.thresholds, Sections!$L$2:$N$2, "Ниже базового", -1)
)</f>
        <v>Базовый</v>
      </c>
    </row>
    <row r="728" ht="15.75" customHeight="1">
      <c r="A728" s="7">
        <v>5.27002941E8</v>
      </c>
      <c r="B728" s="6" t="s">
        <v>947</v>
      </c>
      <c r="C728" s="6" t="s">
        <v>969</v>
      </c>
      <c r="D728" s="9">
        <v>3.0</v>
      </c>
      <c r="E728" s="9">
        <v>118.0</v>
      </c>
      <c r="F728" s="9">
        <v>182.0</v>
      </c>
      <c r="G728" s="9">
        <v>2.0</v>
      </c>
      <c r="H728" s="9" t="s">
        <v>1467</v>
      </c>
      <c r="I728" s="9">
        <v>17.0</v>
      </c>
      <c r="J728" s="9" t="str">
        <f t="array" ref="J728">LET(
    _xlpm.thresholds, XLOOKUP('2. Результаты'!$D728, Sections!$F$27:$F$47, Sections!$G$27:$I$47),
    XLOOKUP('2. Результаты'!$I728, _xlpm.thresholds, Sections!$G$26:$I$26, "Ниже базового", -1)
)</f>
        <v>Средний</v>
      </c>
      <c r="K728" s="9">
        <v>15.0</v>
      </c>
      <c r="L728" s="9" t="str">
        <f t="array" ref="L728">LET(
    _xlpm.thresholds, XLOOKUP('2. Результаты'!$D728, Sections!$P$27:$P$47, Sections!$Q$27:$S$47),
    XLOOKUP('2. Результаты'!$K728, _xlpm.thresholds, Sections!$Q$26:$S$26, "Ниже базового", -1)
)</f>
        <v>Средний</v>
      </c>
      <c r="M728" s="9">
        <v>9.0</v>
      </c>
      <c r="N728" s="9" t="str">
        <f t="array" ref="N728">LET(
    _xlpm.thresholds, XLOOKUP('2. Результаты'!$D728, Sections!$K$27:$K$47, Sections!$L$27:$N$47),
    XLOOKUP('2. Результаты'!$M728, _xlpm.thresholds, Sections!$L$26:$N$26, "Ниже базового", -1)
)</f>
        <v>Базовый</v>
      </c>
      <c r="O728" s="9">
        <v>15.0</v>
      </c>
      <c r="P728" s="9" t="str">
        <f t="array" ref="P728">LET(
    _xlpm.thresholds, XLOOKUP('2. Результаты'!$D728, Sections!$P$3:$P$23, Sections!$Q$3:$S$23),
    XLOOKUP('2. Результаты'!$O728, _xlpm.thresholds, Sections!$Q$2:$S$2, "Ниже базового", -1)
)</f>
        <v>Средний</v>
      </c>
      <c r="Q728" s="9">
        <v>15.0</v>
      </c>
      <c r="R728" s="9" t="str">
        <f t="array" ref="R728">LET(
    _xlpm.thresholds, XLOOKUP('2. Результаты'!$D728, Sections!$F$3:$F$23, Sections!$G$3:$I$23),
    XLOOKUP('2. Результаты'!$Q728, _xlpm.thresholds, Sections!$G$2:$I$2, "Ниже базового", -1)
)</f>
        <v>Средний</v>
      </c>
      <c r="S728" s="9">
        <v>29.0</v>
      </c>
      <c r="T728" s="9" t="str">
        <f t="array" ref="T728">LET(
    _xlpm.thresholds, XLOOKUP('2. Результаты'!$D728, Sections!$A$3:$A$23, Sections!$B$3:$D$23),
    XLOOKUP('2. Результаты'!$S728, _xlpm.thresholds, Sections!$B$2:$D$2, "Ниже базового", -1)
)</f>
        <v>Средний</v>
      </c>
      <c r="U728" s="9">
        <v>0.0</v>
      </c>
      <c r="V728" s="9" t="str">
        <f t="array" ref="V728">LET(
    _xlpm.thresholds, XLOOKUP('2. Результаты'!$D728, Sections!$A$27:$A$47, Sections!$B$27:$D$47),
    XLOOKUP('2. Результаты'!$U728, _xlpm.thresholds, Sections!$B$26:$D$26, "Ниже базового", -1)
)</f>
        <v>Базовый</v>
      </c>
      <c r="W728" s="9">
        <v>18.0</v>
      </c>
      <c r="X728" s="9" t="str">
        <f t="array" ref="X728">LET(
    _xlpm.thresholds, XLOOKUP('2. Результаты'!$D728, Sections!$K$3:$K$23, Sections!$L$3:$N$23),
    XLOOKUP('2. Результаты'!$W728, _xlpm.thresholds, Sections!$L$2:$N$2, "Ниже базового", -1)
)</f>
        <v>Средний</v>
      </c>
    </row>
    <row r="729" ht="15.75" customHeight="1">
      <c r="A729" s="7">
        <v>5.29010458E8</v>
      </c>
      <c r="B729" s="6" t="s">
        <v>970</v>
      </c>
      <c r="C729" s="6" t="s">
        <v>971</v>
      </c>
      <c r="D729" s="9">
        <v>1.0</v>
      </c>
      <c r="E729" s="9">
        <v>178.0</v>
      </c>
      <c r="F729" s="9">
        <v>213.0</v>
      </c>
      <c r="G729" s="9">
        <v>4.0</v>
      </c>
      <c r="H729" s="9" t="s">
        <v>1466</v>
      </c>
      <c r="I729" s="9">
        <v>31.0</v>
      </c>
      <c r="J729" s="9" t="str">
        <f t="array" ref="J729">LET(
    _xlpm.thresholds, XLOOKUP('2. Результаты'!$D729, Sections!$F$27:$F$47, Sections!$G$27:$I$47),
    XLOOKUP('2. Результаты'!$I729, _xlpm.thresholds, Sections!$G$26:$I$26, "Ниже базового", -1)
)</f>
        <v>Высокий</v>
      </c>
      <c r="K729" s="9">
        <v>21.0</v>
      </c>
      <c r="L729" s="9" t="str">
        <f t="array" ref="L729">LET(
    _xlpm.thresholds, XLOOKUP('2. Результаты'!$D729, Sections!$P$27:$P$47, Sections!$Q$27:$S$47),
    XLOOKUP('2. Результаты'!$K729, _xlpm.thresholds, Sections!$Q$26:$S$26, "Ниже базового", -1)
)</f>
        <v>Высокий</v>
      </c>
      <c r="M729" s="9">
        <v>16.0</v>
      </c>
      <c r="N729" s="9" t="str">
        <f t="array" ref="N729">LET(
    _xlpm.thresholds, XLOOKUP('2. Результаты'!$D729, Sections!$K$27:$K$47, Sections!$L$27:$N$47),
    XLOOKUP('2. Результаты'!$M729, _xlpm.thresholds, Sections!$L$26:$N$26, "Ниже базового", -1)
)</f>
        <v>Средний</v>
      </c>
      <c r="O729" s="9">
        <v>21.0</v>
      </c>
      <c r="P729" s="9" t="str">
        <f t="array" ref="P729">LET(
    _xlpm.thresholds, XLOOKUP('2. Результаты'!$D729, Sections!$P$3:$P$23, Sections!$Q$3:$S$23),
    XLOOKUP('2. Результаты'!$O729, _xlpm.thresholds, Sections!$Q$2:$S$2, "Ниже базового", -1)
)</f>
        <v>Высокий</v>
      </c>
      <c r="Q729" s="9">
        <v>20.0</v>
      </c>
      <c r="R729" s="9" t="str">
        <f t="array" ref="R729">LET(
    _xlpm.thresholds, XLOOKUP('2. Результаты'!$D729, Sections!$F$3:$F$23, Sections!$G$3:$I$23),
    XLOOKUP('2. Результаты'!$Q729, _xlpm.thresholds, Sections!$G$2:$I$2, "Ниже базового", -1)
)</f>
        <v>Средний</v>
      </c>
      <c r="S729" s="9">
        <v>28.0</v>
      </c>
      <c r="T729" s="9" t="str">
        <f t="array" ref="T729">LET(
    _xlpm.thresholds, XLOOKUP('2. Результаты'!$D729, Sections!$A$3:$A$23, Sections!$B$3:$D$23),
    XLOOKUP('2. Результаты'!$S729, _xlpm.thresholds, Sections!$B$2:$D$2, "Ниже базового", -1)
)</f>
        <v>Базовый</v>
      </c>
      <c r="U729" s="9">
        <v>14.0</v>
      </c>
      <c r="V729" s="9" t="str">
        <f t="array" ref="V729">LET(
    _xlpm.thresholds, XLOOKUP('2. Результаты'!$D729, Sections!$A$27:$A$47, Sections!$B$27:$D$47),
    XLOOKUP('2. Результаты'!$U729, _xlpm.thresholds, Sections!$B$26:$D$26, "Ниже базового", -1)
)</f>
        <v>Высокий</v>
      </c>
      <c r="W729" s="9">
        <v>27.0</v>
      </c>
      <c r="X729" s="9" t="str">
        <f t="array" ref="X729">LET(
    _xlpm.thresholds, XLOOKUP('2. Результаты'!$D729, Sections!$K$3:$K$23, Sections!$L$3:$N$23),
    XLOOKUP('2. Результаты'!$W729, _xlpm.thresholds, Sections!$L$2:$N$2, "Ниже базового", -1)
)</f>
        <v>Высокий</v>
      </c>
    </row>
    <row r="730" ht="15.75" customHeight="1">
      <c r="A730" s="7">
        <v>5.29010592E8</v>
      </c>
      <c r="B730" s="6" t="s">
        <v>970</v>
      </c>
      <c r="C730" s="6" t="s">
        <v>972</v>
      </c>
      <c r="D730" s="9">
        <v>1.0</v>
      </c>
      <c r="E730" s="9">
        <v>153.0</v>
      </c>
      <c r="F730" s="9">
        <v>213.0</v>
      </c>
      <c r="G730" s="9">
        <v>3.0</v>
      </c>
      <c r="H730" s="9" t="s">
        <v>1465</v>
      </c>
      <c r="I730" s="9">
        <v>24.0</v>
      </c>
      <c r="J730" s="9" t="str">
        <f t="array" ref="J730">LET(
    _xlpm.thresholds, XLOOKUP('2. Результаты'!$D730, Sections!$F$27:$F$47, Sections!$G$27:$I$47),
    XLOOKUP('2. Результаты'!$I730, _xlpm.thresholds, Sections!$G$26:$I$26, "Ниже базового", -1)
)</f>
        <v>Средний</v>
      </c>
      <c r="K730" s="9">
        <v>13.0</v>
      </c>
      <c r="L730" s="9" t="str">
        <f t="array" ref="L730">LET(
    _xlpm.thresholds, XLOOKUP('2. Результаты'!$D730, Sections!$P$27:$P$47, Sections!$Q$27:$S$47),
    XLOOKUP('2. Результаты'!$K730, _xlpm.thresholds, Sections!$Q$26:$S$26, "Ниже базового", -1)
)</f>
        <v>Средний</v>
      </c>
      <c r="M730" s="9">
        <v>12.0</v>
      </c>
      <c r="N730" s="9" t="str">
        <f t="array" ref="N730">LET(
    _xlpm.thresholds, XLOOKUP('2. Результаты'!$D730, Sections!$K$27:$K$47, Sections!$L$27:$N$47),
    XLOOKUP('2. Результаты'!$M730, _xlpm.thresholds, Sections!$L$26:$N$26, "Ниже базового", -1)
)</f>
        <v>Базовый</v>
      </c>
      <c r="O730" s="9">
        <v>19.0</v>
      </c>
      <c r="P730" s="9" t="str">
        <f t="array" ref="P730">LET(
    _xlpm.thresholds, XLOOKUP('2. Результаты'!$D730, Sections!$P$3:$P$23, Sections!$Q$3:$S$23),
    XLOOKUP('2. Результаты'!$O730, _xlpm.thresholds, Sections!$Q$2:$S$2, "Ниже базового", -1)
)</f>
        <v>Средний</v>
      </c>
      <c r="Q730" s="9">
        <v>17.0</v>
      </c>
      <c r="R730" s="9" t="str">
        <f t="array" ref="R730">LET(
    _xlpm.thresholds, XLOOKUP('2. Результаты'!$D730, Sections!$F$3:$F$23, Sections!$G$3:$I$23),
    XLOOKUP('2. Результаты'!$Q730, _xlpm.thresholds, Sections!$G$2:$I$2, "Ниже базового", -1)
)</f>
        <v>Средний</v>
      </c>
      <c r="S730" s="9">
        <v>33.0</v>
      </c>
      <c r="T730" s="9" t="str">
        <f t="array" ref="T730">LET(
    _xlpm.thresholds, XLOOKUP('2. Результаты'!$D730, Sections!$A$3:$A$23, Sections!$B$3:$D$23),
    XLOOKUP('2. Результаты'!$S730, _xlpm.thresholds, Sections!$B$2:$D$2, "Ниже базового", -1)
)</f>
        <v>Средний</v>
      </c>
      <c r="U730" s="9">
        <v>12.0</v>
      </c>
      <c r="V730" s="9" t="str">
        <f t="array" ref="V730">LET(
    _xlpm.thresholds, XLOOKUP('2. Результаты'!$D730, Sections!$A$27:$A$47, Sections!$B$27:$D$47),
    XLOOKUP('2. Результаты'!$U730, _xlpm.thresholds, Sections!$B$26:$D$26, "Ниже базового", -1)
)</f>
        <v>Высокий</v>
      </c>
      <c r="W730" s="9">
        <v>23.0</v>
      </c>
      <c r="X730" s="9" t="str">
        <f t="array" ref="X730">LET(
    _xlpm.thresholds, XLOOKUP('2. Результаты'!$D730, Sections!$K$3:$K$23, Sections!$L$3:$N$23),
    XLOOKUP('2. Результаты'!$W730, _xlpm.thresholds, Sections!$L$2:$N$2, "Ниже базового", -1)
)</f>
        <v>Средний</v>
      </c>
    </row>
    <row r="731" ht="15.75" customHeight="1">
      <c r="A731" s="7">
        <v>5.29009967E8</v>
      </c>
      <c r="B731" s="6" t="s">
        <v>970</v>
      </c>
      <c r="C731" s="6" t="s">
        <v>973</v>
      </c>
      <c r="D731" s="9">
        <v>5.0</v>
      </c>
      <c r="E731" s="9">
        <v>155.0</v>
      </c>
      <c r="F731" s="9">
        <v>208.0</v>
      </c>
      <c r="G731" s="9">
        <v>3.0</v>
      </c>
      <c r="H731" s="9" t="s">
        <v>1465</v>
      </c>
      <c r="I731" s="9">
        <v>23.0</v>
      </c>
      <c r="J731" s="9" t="str">
        <f t="array" ref="J731">LET(
    _xlpm.thresholds, XLOOKUP('2. Результаты'!$D731, Sections!$F$27:$F$47, Sections!$G$27:$I$47),
    XLOOKUP('2. Результаты'!$I731, _xlpm.thresholds, Sections!$G$26:$I$26, "Ниже базового", -1)
)</f>
        <v>Средний</v>
      </c>
      <c r="K731" s="9">
        <v>17.0</v>
      </c>
      <c r="L731" s="9" t="str">
        <f t="array" ref="L731">LET(
    _xlpm.thresholds, XLOOKUP('2. Результаты'!$D731, Sections!$P$27:$P$47, Sections!$Q$27:$S$47),
    XLOOKUP('2. Результаты'!$K731, _xlpm.thresholds, Sections!$Q$26:$S$26, "Ниже базового", -1)
)</f>
        <v>Высокий</v>
      </c>
      <c r="M731" s="9">
        <v>13.0</v>
      </c>
      <c r="N731" s="9" t="str">
        <f t="array" ref="N731">LET(
    _xlpm.thresholds, XLOOKUP('2. Результаты'!$D731, Sections!$K$27:$K$47, Sections!$L$27:$N$47),
    XLOOKUP('2. Результаты'!$M731, _xlpm.thresholds, Sections!$L$26:$N$26, "Ниже базового", -1)
)</f>
        <v>Базовый</v>
      </c>
      <c r="O731" s="9">
        <v>17.0</v>
      </c>
      <c r="P731" s="9" t="str">
        <f t="array" ref="P731">LET(
    _xlpm.thresholds, XLOOKUP('2. Результаты'!$D731, Sections!$P$3:$P$23, Sections!$Q$3:$S$23),
    XLOOKUP('2. Результаты'!$O731, _xlpm.thresholds, Sections!$Q$2:$S$2, "Ниже базового", -1)
)</f>
        <v>Средний</v>
      </c>
      <c r="Q731" s="9">
        <v>18.0</v>
      </c>
      <c r="R731" s="9" t="str">
        <f t="array" ref="R731">LET(
    _xlpm.thresholds, XLOOKUP('2. Результаты'!$D731, Sections!$F$3:$F$23, Sections!$G$3:$I$23),
    XLOOKUP('2. Результаты'!$Q731, _xlpm.thresholds, Sections!$G$2:$I$2, "Ниже базового", -1)
)</f>
        <v>Средний</v>
      </c>
      <c r="S731" s="9">
        <v>36.0</v>
      </c>
      <c r="T731" s="9" t="str">
        <f t="array" ref="T731">LET(
    _xlpm.thresholds, XLOOKUP('2. Результаты'!$D731, Sections!$A$3:$A$23, Sections!$B$3:$D$23),
    XLOOKUP('2. Результаты'!$S731, _xlpm.thresholds, Sections!$B$2:$D$2, "Ниже базового", -1)
)</f>
        <v>Средний</v>
      </c>
      <c r="U731" s="9">
        <v>10.0</v>
      </c>
      <c r="V731" s="9" t="str">
        <f t="array" ref="V731">LET(
    _xlpm.thresholds, XLOOKUP('2. Результаты'!$D731, Sections!$A$27:$A$47, Sections!$B$27:$D$47),
    XLOOKUP('2. Результаты'!$U731, _xlpm.thresholds, Sections!$B$26:$D$26, "Ниже базового", -1)
)</f>
        <v>Средний</v>
      </c>
      <c r="W731" s="9">
        <v>21.0</v>
      </c>
      <c r="X731" s="9" t="str">
        <f t="array" ref="X731">LET(
    _xlpm.thresholds, XLOOKUP('2. Результаты'!$D731, Sections!$K$3:$K$23, Sections!$L$3:$N$23),
    XLOOKUP('2. Результаты'!$W731, _xlpm.thresholds, Sections!$L$2:$N$2, "Ниже базового", -1)
)</f>
        <v>Средний</v>
      </c>
    </row>
    <row r="732" ht="15.75" customHeight="1">
      <c r="A732" s="7">
        <v>5.29006934E8</v>
      </c>
      <c r="B732" s="6" t="s">
        <v>970</v>
      </c>
      <c r="C732" s="6" t="s">
        <v>974</v>
      </c>
      <c r="D732" s="9">
        <v>1.0</v>
      </c>
      <c r="E732" s="9">
        <v>184.0</v>
      </c>
      <c r="F732" s="9">
        <v>213.0</v>
      </c>
      <c r="G732" s="9">
        <v>4.0</v>
      </c>
      <c r="H732" s="9" t="s">
        <v>1466</v>
      </c>
      <c r="I732" s="9">
        <v>26.0</v>
      </c>
      <c r="J732" s="9" t="str">
        <f t="array" ref="J732">LET(
    _xlpm.thresholds, XLOOKUP('2. Результаты'!$D732, Sections!$F$27:$F$47, Sections!$G$27:$I$47),
    XLOOKUP('2. Результаты'!$I732, _xlpm.thresholds, Sections!$G$26:$I$26, "Ниже базового", -1)
)</f>
        <v>Средний</v>
      </c>
      <c r="K732" s="9">
        <v>16.0</v>
      </c>
      <c r="L732" s="9" t="str">
        <f t="array" ref="L732">LET(
    _xlpm.thresholds, XLOOKUP('2. Результаты'!$D732, Sections!$P$27:$P$47, Sections!$Q$27:$S$47),
    XLOOKUP('2. Результаты'!$K732, _xlpm.thresholds, Sections!$Q$26:$S$26, "Ниже базового", -1)
)</f>
        <v>Высокий</v>
      </c>
      <c r="M732" s="9">
        <v>17.0</v>
      </c>
      <c r="N732" s="9" t="str">
        <f t="array" ref="N732">LET(
    _xlpm.thresholds, XLOOKUP('2. Результаты'!$D732, Sections!$K$27:$K$47, Sections!$L$27:$N$47),
    XLOOKUP('2. Результаты'!$M732, _xlpm.thresholds, Sections!$L$26:$N$26, "Ниже базового", -1)
)</f>
        <v>Высокий</v>
      </c>
      <c r="O732" s="9">
        <v>21.0</v>
      </c>
      <c r="P732" s="9" t="str">
        <f t="array" ref="P732">LET(
    _xlpm.thresholds, XLOOKUP('2. Результаты'!$D732, Sections!$P$3:$P$23, Sections!$Q$3:$S$23),
    XLOOKUP('2. Результаты'!$O732, _xlpm.thresholds, Sections!$Q$2:$S$2, "Ниже базового", -1)
)</f>
        <v>Высокий</v>
      </c>
      <c r="Q732" s="9">
        <v>20.0</v>
      </c>
      <c r="R732" s="9" t="str">
        <f t="array" ref="R732">LET(
    _xlpm.thresholds, XLOOKUP('2. Результаты'!$D732, Sections!$F$3:$F$23, Sections!$G$3:$I$23),
    XLOOKUP('2. Результаты'!$Q732, _xlpm.thresholds, Sections!$G$2:$I$2, "Ниже базового", -1)
)</f>
        <v>Средний</v>
      </c>
      <c r="S732" s="9">
        <v>45.0</v>
      </c>
      <c r="T732" s="9" t="str">
        <f t="array" ref="T732">LET(
    _xlpm.thresholds, XLOOKUP('2. Результаты'!$D732, Sections!$A$3:$A$23, Sections!$B$3:$D$23),
    XLOOKUP('2. Результаты'!$S732, _xlpm.thresholds, Sections!$B$2:$D$2, "Ниже базового", -1)
)</f>
        <v>Высокий</v>
      </c>
      <c r="U732" s="9">
        <v>14.0</v>
      </c>
      <c r="V732" s="9" t="str">
        <f t="array" ref="V732">LET(
    _xlpm.thresholds, XLOOKUP('2. Результаты'!$D732, Sections!$A$27:$A$47, Sections!$B$27:$D$47),
    XLOOKUP('2. Результаты'!$U732, _xlpm.thresholds, Sections!$B$26:$D$26, "Ниже базового", -1)
)</f>
        <v>Высокий</v>
      </c>
      <c r="W732" s="9">
        <v>25.0</v>
      </c>
      <c r="X732" s="9" t="str">
        <f t="array" ref="X732">LET(
    _xlpm.thresholds, XLOOKUP('2. Результаты'!$D732, Sections!$K$3:$K$23, Sections!$L$3:$N$23),
    XLOOKUP('2. Результаты'!$W732, _xlpm.thresholds, Sections!$L$2:$N$2, "Ниже базового", -1)
)</f>
        <v>Высокий</v>
      </c>
    </row>
    <row r="733" ht="15.75" customHeight="1">
      <c r="A733" s="7">
        <v>5.2900934E8</v>
      </c>
      <c r="B733" s="6" t="s">
        <v>970</v>
      </c>
      <c r="C733" s="6" t="s">
        <v>975</v>
      </c>
      <c r="D733" s="9">
        <v>1.0</v>
      </c>
      <c r="E733" s="9">
        <v>141.0</v>
      </c>
      <c r="F733" s="9">
        <v>213.0</v>
      </c>
      <c r="G733" s="9">
        <v>3.0</v>
      </c>
      <c r="H733" s="9" t="s">
        <v>1465</v>
      </c>
      <c r="I733" s="9">
        <v>20.0</v>
      </c>
      <c r="J733" s="9" t="str">
        <f t="array" ref="J733">LET(
    _xlpm.thresholds, XLOOKUP('2. Результаты'!$D733, Sections!$F$27:$F$47, Sections!$G$27:$I$47),
    XLOOKUP('2. Результаты'!$I733, _xlpm.thresholds, Sections!$G$26:$I$26, "Ниже базового", -1)
)</f>
        <v>Средний</v>
      </c>
      <c r="K733" s="9">
        <v>14.0</v>
      </c>
      <c r="L733" s="9" t="str">
        <f t="array" ref="L733">LET(
    _xlpm.thresholds, XLOOKUP('2. Результаты'!$D733, Sections!$P$27:$P$47, Sections!$Q$27:$S$47),
    XLOOKUP('2. Результаты'!$K733, _xlpm.thresholds, Sections!$Q$26:$S$26, "Ниже базового", -1)
)</f>
        <v>Средний</v>
      </c>
      <c r="M733" s="9">
        <v>11.0</v>
      </c>
      <c r="N733" s="9" t="str">
        <f t="array" ref="N733">LET(
    _xlpm.thresholds, XLOOKUP('2. Результаты'!$D733, Sections!$K$27:$K$47, Sections!$L$27:$N$47),
    XLOOKUP('2. Результаты'!$M733, _xlpm.thresholds, Sections!$L$26:$N$26, "Ниже базового", -1)
)</f>
        <v>Базовый</v>
      </c>
      <c r="O733" s="9">
        <v>17.0</v>
      </c>
      <c r="P733" s="9" t="str">
        <f t="array" ref="P733">LET(
    _xlpm.thresholds, XLOOKUP('2. Результаты'!$D733, Sections!$P$3:$P$23, Sections!$Q$3:$S$23),
    XLOOKUP('2. Результаты'!$O733, _xlpm.thresholds, Sections!$Q$2:$S$2, "Ниже базового", -1)
)</f>
        <v>Средний</v>
      </c>
      <c r="Q733" s="9">
        <v>19.0</v>
      </c>
      <c r="R733" s="9" t="str">
        <f t="array" ref="R733">LET(
    _xlpm.thresholds, XLOOKUP('2. Результаты'!$D733, Sections!$F$3:$F$23, Sections!$G$3:$I$23),
    XLOOKUP('2. Результаты'!$Q733, _xlpm.thresholds, Sections!$G$2:$I$2, "Ниже базового", -1)
)</f>
        <v>Средний</v>
      </c>
      <c r="S733" s="9">
        <v>29.0</v>
      </c>
      <c r="T733" s="9" t="str">
        <f t="array" ref="T733">LET(
    _xlpm.thresholds, XLOOKUP('2. Результаты'!$D733, Sections!$A$3:$A$23, Sections!$B$3:$D$23),
    XLOOKUP('2. Результаты'!$S733, _xlpm.thresholds, Sections!$B$2:$D$2, "Ниже базового", -1)
)</f>
        <v>Средний</v>
      </c>
      <c r="U733" s="9">
        <v>12.0</v>
      </c>
      <c r="V733" s="9" t="str">
        <f t="array" ref="V733">LET(
    _xlpm.thresholds, XLOOKUP('2. Результаты'!$D733, Sections!$A$27:$A$47, Sections!$B$27:$D$47),
    XLOOKUP('2. Результаты'!$U733, _xlpm.thresholds, Sections!$B$26:$D$26, "Ниже базового", -1)
)</f>
        <v>Высокий</v>
      </c>
      <c r="W733" s="9">
        <v>19.0</v>
      </c>
      <c r="X733" s="9" t="str">
        <f t="array" ref="X733">LET(
    _xlpm.thresholds, XLOOKUP('2. Результаты'!$D733, Sections!$K$3:$K$23, Sections!$L$3:$N$23),
    XLOOKUP('2. Результаты'!$W733, _xlpm.thresholds, Sections!$L$2:$N$2, "Ниже базового", -1)
)</f>
        <v>Средний</v>
      </c>
    </row>
    <row r="734" ht="15.75" customHeight="1">
      <c r="A734" s="7">
        <v>5.29010377E8</v>
      </c>
      <c r="B734" s="6" t="s">
        <v>970</v>
      </c>
      <c r="C734" s="6" t="s">
        <v>976</v>
      </c>
      <c r="D734" s="9">
        <v>4.0</v>
      </c>
      <c r="E734" s="9">
        <v>120.0</v>
      </c>
      <c r="F734" s="9">
        <v>166.0</v>
      </c>
      <c r="G734" s="9">
        <v>2.0</v>
      </c>
      <c r="H734" s="9" t="s">
        <v>1467</v>
      </c>
      <c r="I734" s="9">
        <v>22.0</v>
      </c>
      <c r="J734" s="9" t="str">
        <f t="array" ref="J734">LET(
    _xlpm.thresholds, XLOOKUP('2. Результаты'!$D734, Sections!$F$27:$F$47, Sections!$G$27:$I$47),
    XLOOKUP('2. Результаты'!$I734, _xlpm.thresholds, Sections!$G$26:$I$26, "Ниже базового", -1)
)</f>
        <v>Средний</v>
      </c>
      <c r="K734" s="9">
        <v>13.0</v>
      </c>
      <c r="L734" s="9" t="str">
        <f t="array" ref="L734">LET(
    _xlpm.thresholds, XLOOKUP('2. Результаты'!$D734, Sections!$P$27:$P$47, Sections!$Q$27:$S$47),
    XLOOKUP('2. Результаты'!$K734, _xlpm.thresholds, Sections!$Q$26:$S$26, "Ниже базового", -1)
)</f>
        <v>Средний</v>
      </c>
      <c r="M734" s="9">
        <v>10.0</v>
      </c>
      <c r="N734" s="9" t="str">
        <f t="array" ref="N734">LET(
    _xlpm.thresholds, XLOOKUP('2. Результаты'!$D734, Sections!$K$27:$K$47, Sections!$L$27:$N$47),
    XLOOKUP('2. Результаты'!$M734, _xlpm.thresholds, Sections!$L$26:$N$26, "Ниже базового", -1)
)</f>
        <v>Базовый</v>
      </c>
      <c r="O734" s="9">
        <v>16.0</v>
      </c>
      <c r="P734" s="9" t="str">
        <f t="array" ref="P734">LET(
    _xlpm.thresholds, XLOOKUP('2. Результаты'!$D734, Sections!$P$3:$P$23, Sections!$Q$3:$S$23),
    XLOOKUP('2. Результаты'!$O734, _xlpm.thresholds, Sections!$Q$2:$S$2, "Ниже базового", -1)
)</f>
        <v>Средний</v>
      </c>
      <c r="Q734" s="9">
        <v>16.0</v>
      </c>
      <c r="R734" s="9" t="str">
        <f t="array" ref="R734">LET(
    _xlpm.thresholds, XLOOKUP('2. Результаты'!$D734, Sections!$F$3:$F$23, Sections!$G$3:$I$23),
    XLOOKUP('2. Результаты'!$Q734, _xlpm.thresholds, Sections!$G$2:$I$2, "Ниже базового", -1)
)</f>
        <v>Средний</v>
      </c>
      <c r="S734" s="9">
        <v>22.0</v>
      </c>
      <c r="T734" s="9" t="str">
        <f t="array" ref="T734">LET(
    _xlpm.thresholds, XLOOKUP('2. Результаты'!$D734, Sections!$A$3:$A$23, Sections!$B$3:$D$23),
    XLOOKUP('2. Результаты'!$S734, _xlpm.thresholds, Sections!$B$2:$D$2, "Ниже базового", -1)
)</f>
        <v>Средний</v>
      </c>
      <c r="U734" s="9">
        <v>0.0</v>
      </c>
      <c r="V734" s="9" t="str">
        <f t="array" ref="V734">LET(
    _xlpm.thresholds, XLOOKUP('2. Результаты'!$D734, Sections!$A$27:$A$47, Sections!$B$27:$D$47),
    XLOOKUP('2. Результаты'!$U734, _xlpm.thresholds, Sections!$B$26:$D$26, "Ниже базового", -1)
)</f>
        <v>Базовый</v>
      </c>
      <c r="W734" s="9">
        <v>21.0</v>
      </c>
      <c r="X734" s="9" t="str">
        <f t="array" ref="X734">LET(
    _xlpm.thresholds, XLOOKUP('2. Результаты'!$D734, Sections!$K$3:$K$23, Sections!$L$3:$N$23),
    XLOOKUP('2. Результаты'!$W734, _xlpm.thresholds, Sections!$L$2:$N$2, "Ниже базового", -1)
)</f>
        <v>Средний</v>
      </c>
    </row>
    <row r="735" ht="15.75" customHeight="1">
      <c r="A735" s="7">
        <v>5.29009318E8</v>
      </c>
      <c r="B735" s="6" t="s">
        <v>970</v>
      </c>
      <c r="C735" s="6" t="s">
        <v>977</v>
      </c>
      <c r="D735" s="9">
        <v>1.0</v>
      </c>
      <c r="E735" s="9">
        <v>166.0</v>
      </c>
      <c r="F735" s="9">
        <v>213.0</v>
      </c>
      <c r="G735" s="9">
        <v>3.0</v>
      </c>
      <c r="H735" s="9" t="s">
        <v>1465</v>
      </c>
      <c r="I735" s="9">
        <v>23.0</v>
      </c>
      <c r="J735" s="9" t="str">
        <f t="array" ref="J735">LET(
    _xlpm.thresholds, XLOOKUP('2. Результаты'!$D735, Sections!$F$27:$F$47, Sections!$G$27:$I$47),
    XLOOKUP('2. Результаты'!$I735, _xlpm.thresholds, Sections!$G$26:$I$26, "Ниже базового", -1)
)</f>
        <v>Средний</v>
      </c>
      <c r="K735" s="9">
        <v>20.0</v>
      </c>
      <c r="L735" s="9" t="str">
        <f t="array" ref="L735">LET(
    _xlpm.thresholds, XLOOKUP('2. Результаты'!$D735, Sections!$P$27:$P$47, Sections!$Q$27:$S$47),
    XLOOKUP('2. Результаты'!$K735, _xlpm.thresholds, Sections!$Q$26:$S$26, "Ниже базового", -1)
)</f>
        <v>Высокий</v>
      </c>
      <c r="M735" s="9">
        <v>17.0</v>
      </c>
      <c r="N735" s="9" t="str">
        <f t="array" ref="N735">LET(
    _xlpm.thresholds, XLOOKUP('2. Результаты'!$D735, Sections!$K$27:$K$47, Sections!$L$27:$N$47),
    XLOOKUP('2. Результаты'!$M735, _xlpm.thresholds, Sections!$L$26:$N$26, "Ниже базового", -1)
)</f>
        <v>Высокий</v>
      </c>
      <c r="O735" s="9">
        <v>19.0</v>
      </c>
      <c r="P735" s="9" t="str">
        <f t="array" ref="P735">LET(
    _xlpm.thresholds, XLOOKUP('2. Результаты'!$D735, Sections!$P$3:$P$23, Sections!$Q$3:$S$23),
    XLOOKUP('2. Результаты'!$O735, _xlpm.thresholds, Sections!$Q$2:$S$2, "Ниже базового", -1)
)</f>
        <v>Средний</v>
      </c>
      <c r="Q735" s="9">
        <v>17.0</v>
      </c>
      <c r="R735" s="9" t="str">
        <f t="array" ref="R735">LET(
    _xlpm.thresholds, XLOOKUP('2. Результаты'!$D735, Sections!$F$3:$F$23, Sections!$G$3:$I$23),
    XLOOKUP('2. Результаты'!$Q735, _xlpm.thresholds, Sections!$G$2:$I$2, "Ниже базового", -1)
)</f>
        <v>Средний</v>
      </c>
      <c r="S735" s="9">
        <v>32.0</v>
      </c>
      <c r="T735" s="9" t="str">
        <f t="array" ref="T735">LET(
    _xlpm.thresholds, XLOOKUP('2. Результаты'!$D735, Sections!$A$3:$A$23, Sections!$B$3:$D$23),
    XLOOKUP('2. Результаты'!$S735, _xlpm.thresholds, Sections!$B$2:$D$2, "Ниже базового", -1)
)</f>
        <v>Средний</v>
      </c>
      <c r="U735" s="9">
        <v>12.0</v>
      </c>
      <c r="V735" s="9" t="str">
        <f t="array" ref="V735">LET(
    _xlpm.thresholds, XLOOKUP('2. Результаты'!$D735, Sections!$A$27:$A$47, Sections!$B$27:$D$47),
    XLOOKUP('2. Результаты'!$U735, _xlpm.thresholds, Sections!$B$26:$D$26, "Ниже базового", -1)
)</f>
        <v>Высокий</v>
      </c>
      <c r="W735" s="9">
        <v>26.0</v>
      </c>
      <c r="X735" s="9" t="str">
        <f t="array" ref="X735">LET(
    _xlpm.thresholds, XLOOKUP('2. Результаты'!$D735, Sections!$K$3:$K$23, Sections!$L$3:$N$23),
    XLOOKUP('2. Результаты'!$W735, _xlpm.thresholds, Sections!$L$2:$N$2, "Ниже базового", -1)
)</f>
        <v>Высокий</v>
      </c>
    </row>
    <row r="736" ht="15.75" customHeight="1">
      <c r="A736" s="7">
        <v>5.2900966E8</v>
      </c>
      <c r="B736" s="6" t="s">
        <v>970</v>
      </c>
      <c r="C736" s="6" t="s">
        <v>978</v>
      </c>
      <c r="D736" s="9">
        <v>2.0</v>
      </c>
      <c r="E736" s="9">
        <v>145.0</v>
      </c>
      <c r="F736" s="9">
        <v>197.0</v>
      </c>
      <c r="G736" s="9">
        <v>3.0</v>
      </c>
      <c r="H736" s="9" t="s">
        <v>1465</v>
      </c>
      <c r="I736" s="9">
        <v>25.0</v>
      </c>
      <c r="J736" s="9" t="str">
        <f t="array" ref="J736">LET(
    _xlpm.thresholds, XLOOKUP('2. Результаты'!$D736, Sections!$F$27:$F$47, Sections!$G$27:$I$47),
    XLOOKUP('2. Результаты'!$I736, _xlpm.thresholds, Sections!$G$26:$I$26, "Ниже базового", -1)
)</f>
        <v>Средний</v>
      </c>
      <c r="K736" s="9">
        <v>17.0</v>
      </c>
      <c r="L736" s="9" t="str">
        <f t="array" ref="L736">LET(
    _xlpm.thresholds, XLOOKUP('2. Результаты'!$D736, Sections!$P$27:$P$47, Sections!$Q$27:$S$47),
    XLOOKUP('2. Результаты'!$K736, _xlpm.thresholds, Sections!$Q$26:$S$26, "Ниже базового", -1)
)</f>
        <v>Высокий</v>
      </c>
      <c r="M736" s="9">
        <v>17.0</v>
      </c>
      <c r="N736" s="9" t="str">
        <f t="array" ref="N736">LET(
    _xlpm.thresholds, XLOOKUP('2. Результаты'!$D736, Sections!$K$27:$K$47, Sections!$L$27:$N$47),
    XLOOKUP('2. Результаты'!$M736, _xlpm.thresholds, Sections!$L$26:$N$26, "Ниже базового", -1)
)</f>
        <v>Высокий</v>
      </c>
      <c r="O736" s="9">
        <v>18.0</v>
      </c>
      <c r="P736" s="9" t="str">
        <f t="array" ref="P736">LET(
    _xlpm.thresholds, XLOOKUP('2. Результаты'!$D736, Sections!$P$3:$P$23, Sections!$Q$3:$S$23),
    XLOOKUP('2. Результаты'!$O736, _xlpm.thresholds, Sections!$Q$2:$S$2, "Ниже базового", -1)
)</f>
        <v>Средний</v>
      </c>
      <c r="Q736" s="9">
        <v>18.0</v>
      </c>
      <c r="R736" s="9" t="str">
        <f t="array" ref="R736">LET(
    _xlpm.thresholds, XLOOKUP('2. Результаты'!$D736, Sections!$F$3:$F$23, Sections!$G$3:$I$23),
    XLOOKUP('2. Результаты'!$Q736, _xlpm.thresholds, Sections!$G$2:$I$2, "Ниже базового", -1)
)</f>
        <v>Средний</v>
      </c>
      <c r="S736" s="9">
        <v>21.0</v>
      </c>
      <c r="T736" s="9" t="str">
        <f t="array" ref="T736">LET(
    _xlpm.thresholds, XLOOKUP('2. Результаты'!$D736, Sections!$A$3:$A$23, Sections!$B$3:$D$23),
    XLOOKUP('2. Результаты'!$S736, _xlpm.thresholds, Sections!$B$2:$D$2, "Ниже базового", -1)
)</f>
        <v>Базовый</v>
      </c>
      <c r="U736" s="9">
        <v>9.0</v>
      </c>
      <c r="V736" s="9" t="str">
        <f t="array" ref="V736">LET(
    _xlpm.thresholds, XLOOKUP('2. Результаты'!$D736, Sections!$A$27:$A$47, Sections!$B$27:$D$47),
    XLOOKUP('2. Результаты'!$U736, _xlpm.thresholds, Sections!$B$26:$D$26, "Ниже базового", -1)
)</f>
        <v>Средний</v>
      </c>
      <c r="W736" s="9">
        <v>20.0</v>
      </c>
      <c r="X736" s="9" t="str">
        <f t="array" ref="X736">LET(
    _xlpm.thresholds, XLOOKUP('2. Результаты'!$D736, Sections!$K$3:$K$23, Sections!$L$3:$N$23),
    XLOOKUP('2. Результаты'!$W736, _xlpm.thresholds, Sections!$L$2:$N$2, "Ниже базового", -1)
)</f>
        <v>Средний</v>
      </c>
    </row>
    <row r="737" ht="15.75" customHeight="1">
      <c r="A737" s="7">
        <v>5.29010401E8</v>
      </c>
      <c r="B737" s="6" t="s">
        <v>970</v>
      </c>
      <c r="C737" s="6" t="s">
        <v>979</v>
      </c>
      <c r="D737" s="9">
        <v>14.0</v>
      </c>
      <c r="E737" s="9">
        <v>187.0</v>
      </c>
      <c r="F737" s="9">
        <v>196.0</v>
      </c>
      <c r="G737" s="9">
        <v>4.0</v>
      </c>
      <c r="H737" s="9" t="s">
        <v>1466</v>
      </c>
      <c r="I737" s="9">
        <v>29.0</v>
      </c>
      <c r="J737" s="9" t="str">
        <f t="array" ref="J737">LET(
    _xlpm.thresholds, XLOOKUP('2. Результаты'!$D737, Sections!$F$27:$F$47, Sections!$G$27:$I$47),
    XLOOKUP('2. Результаты'!$I737, _xlpm.thresholds, Sections!$G$26:$I$26, "Ниже базового", -1)
)</f>
        <v>Высокий</v>
      </c>
      <c r="K737" s="9">
        <v>21.0</v>
      </c>
      <c r="L737" s="9" t="str">
        <f t="array" ref="L737">LET(
    _xlpm.thresholds, XLOOKUP('2. Результаты'!$D737, Sections!$P$27:$P$47, Sections!$Q$27:$S$47),
    XLOOKUP('2. Результаты'!$K737, _xlpm.thresholds, Sections!$Q$26:$S$26, "Ниже базового", -1)
)</f>
        <v>Высокий</v>
      </c>
      <c r="M737" s="9">
        <v>18.0</v>
      </c>
      <c r="N737" s="9" t="str">
        <f t="array" ref="N737">LET(
    _xlpm.thresholds, XLOOKUP('2. Результаты'!$D737, Sections!$K$27:$K$47, Sections!$L$27:$N$47),
    XLOOKUP('2. Результаты'!$M737, _xlpm.thresholds, Sections!$L$26:$N$26, "Ниже базового", -1)
)</f>
        <v>Высокий</v>
      </c>
      <c r="O737" s="9">
        <v>22.0</v>
      </c>
      <c r="P737" s="9" t="str">
        <f t="array" ref="P737">LET(
    _xlpm.thresholds, XLOOKUP('2. Результаты'!$D737, Sections!$P$3:$P$23, Sections!$Q$3:$S$23),
    XLOOKUP('2. Результаты'!$O737, _xlpm.thresholds, Sections!$Q$2:$S$2, "Ниже базового", -1)
)</f>
        <v>Высокий</v>
      </c>
      <c r="Q737" s="9">
        <v>21.0</v>
      </c>
      <c r="R737" s="9" t="str">
        <f t="array" ref="R737">LET(
    _xlpm.thresholds, XLOOKUP('2. Результаты'!$D737, Sections!$F$3:$F$23, Sections!$G$3:$I$23),
    XLOOKUP('2. Результаты'!$Q737, _xlpm.thresholds, Sections!$G$2:$I$2, "Ниже базового", -1)
)</f>
        <v>Высокий</v>
      </c>
      <c r="S737" s="9">
        <v>35.0</v>
      </c>
      <c r="T737" s="9" t="str">
        <f t="array" ref="T737">LET(
    _xlpm.thresholds, XLOOKUP('2. Результаты'!$D737, Sections!$A$3:$A$23, Sections!$B$3:$D$23),
    XLOOKUP('2. Результаты'!$S737, _xlpm.thresholds, Sections!$B$2:$D$2, "Ниже базового", -1)
)</f>
        <v>Высокий</v>
      </c>
      <c r="U737" s="9">
        <v>14.0</v>
      </c>
      <c r="V737" s="9" t="str">
        <f t="array" ref="V737">LET(
    _xlpm.thresholds, XLOOKUP('2. Результаты'!$D737, Sections!$A$27:$A$47, Sections!$B$27:$D$47),
    XLOOKUP('2. Результаты'!$U737, _xlpm.thresholds, Sections!$B$26:$D$26, "Ниже базового", -1)
)</f>
        <v>Высокий</v>
      </c>
      <c r="W737" s="9">
        <v>27.0</v>
      </c>
      <c r="X737" s="9" t="str">
        <f t="array" ref="X737">LET(
    _xlpm.thresholds, XLOOKUP('2. Результаты'!$D737, Sections!$K$3:$K$23, Sections!$L$3:$N$23),
    XLOOKUP('2. Результаты'!$W737, _xlpm.thresholds, Sections!$L$2:$N$2, "Ниже базового", -1)
)</f>
        <v>Высокий</v>
      </c>
    </row>
    <row r="738" ht="15.75" customHeight="1">
      <c r="A738" s="7">
        <v>5.29009981E8</v>
      </c>
      <c r="B738" s="6" t="s">
        <v>970</v>
      </c>
      <c r="C738" s="6" t="s">
        <v>980</v>
      </c>
      <c r="D738" s="9">
        <v>1.0</v>
      </c>
      <c r="E738" s="9">
        <v>160.0</v>
      </c>
      <c r="F738" s="9">
        <v>213.0</v>
      </c>
      <c r="G738" s="9">
        <v>3.0</v>
      </c>
      <c r="H738" s="9" t="s">
        <v>1465</v>
      </c>
      <c r="I738" s="9">
        <v>23.0</v>
      </c>
      <c r="J738" s="9" t="str">
        <f t="array" ref="J738">LET(
    _xlpm.thresholds, XLOOKUP('2. Результаты'!$D738, Sections!$F$27:$F$47, Sections!$G$27:$I$47),
    XLOOKUP('2. Результаты'!$I738, _xlpm.thresholds, Sections!$G$26:$I$26, "Ниже базового", -1)
)</f>
        <v>Средний</v>
      </c>
      <c r="K738" s="9">
        <v>14.0</v>
      </c>
      <c r="L738" s="9" t="str">
        <f t="array" ref="L738">LET(
    _xlpm.thresholds, XLOOKUP('2. Результаты'!$D738, Sections!$P$27:$P$47, Sections!$Q$27:$S$47),
    XLOOKUP('2. Результаты'!$K738, _xlpm.thresholds, Sections!$Q$26:$S$26, "Ниже базового", -1)
)</f>
        <v>Средний</v>
      </c>
      <c r="M738" s="9">
        <v>16.0</v>
      </c>
      <c r="N738" s="9" t="str">
        <f t="array" ref="N738">LET(
    _xlpm.thresholds, XLOOKUP('2. Результаты'!$D738, Sections!$K$27:$K$47, Sections!$L$27:$N$47),
    XLOOKUP('2. Результаты'!$M738, _xlpm.thresholds, Sections!$L$26:$N$26, "Ниже базового", -1)
)</f>
        <v>Средний</v>
      </c>
      <c r="O738" s="9">
        <v>19.0</v>
      </c>
      <c r="P738" s="9" t="str">
        <f t="array" ref="P738">LET(
    _xlpm.thresholds, XLOOKUP('2. Результаты'!$D738, Sections!$P$3:$P$23, Sections!$Q$3:$S$23),
    XLOOKUP('2. Результаты'!$O738, _xlpm.thresholds, Sections!$Q$2:$S$2, "Ниже базового", -1)
)</f>
        <v>Средний</v>
      </c>
      <c r="Q738" s="9">
        <v>14.0</v>
      </c>
      <c r="R738" s="9" t="str">
        <f t="array" ref="R738">LET(
    _xlpm.thresholds, XLOOKUP('2. Результаты'!$D738, Sections!$F$3:$F$23, Sections!$G$3:$I$23),
    XLOOKUP('2. Результаты'!$Q738, _xlpm.thresholds, Sections!$G$2:$I$2, "Ниже базового", -1)
)</f>
        <v>Средний</v>
      </c>
      <c r="S738" s="9">
        <v>40.0</v>
      </c>
      <c r="T738" s="9" t="str">
        <f t="array" ref="T738">LET(
    _xlpm.thresholds, XLOOKUP('2. Результаты'!$D738, Sections!$A$3:$A$23, Sections!$B$3:$D$23),
    XLOOKUP('2. Результаты'!$S738, _xlpm.thresholds, Sections!$B$2:$D$2, "Ниже базового", -1)
)</f>
        <v>Высокий</v>
      </c>
      <c r="U738" s="9">
        <v>12.0</v>
      </c>
      <c r="V738" s="9" t="str">
        <f t="array" ref="V738">LET(
    _xlpm.thresholds, XLOOKUP('2. Результаты'!$D738, Sections!$A$27:$A$47, Sections!$B$27:$D$47),
    XLOOKUP('2. Результаты'!$U738, _xlpm.thresholds, Sections!$B$26:$D$26, "Ниже базового", -1)
)</f>
        <v>Высокий</v>
      </c>
      <c r="W738" s="9">
        <v>22.0</v>
      </c>
      <c r="X738" s="9" t="str">
        <f t="array" ref="X738">LET(
    _xlpm.thresholds, XLOOKUP('2. Результаты'!$D738, Sections!$K$3:$K$23, Sections!$L$3:$N$23),
    XLOOKUP('2. Результаты'!$W738, _xlpm.thresholds, Sections!$L$2:$N$2, "Ниже базового", -1)
)</f>
        <v>Средний</v>
      </c>
    </row>
    <row r="739" ht="15.75" customHeight="1">
      <c r="A739" s="7">
        <v>5.2901048E8</v>
      </c>
      <c r="B739" s="6" t="s">
        <v>970</v>
      </c>
      <c r="C739" s="6" t="s">
        <v>981</v>
      </c>
      <c r="D739" s="9">
        <v>6.0</v>
      </c>
      <c r="E739" s="9">
        <v>153.0</v>
      </c>
      <c r="F739" s="9">
        <v>192.0</v>
      </c>
      <c r="G739" s="9">
        <v>3.0</v>
      </c>
      <c r="H739" s="9" t="s">
        <v>1465</v>
      </c>
      <c r="I739" s="9">
        <v>25.0</v>
      </c>
      <c r="J739" s="9" t="str">
        <f t="array" ref="J739">LET(
    _xlpm.thresholds, XLOOKUP('2. Результаты'!$D739, Sections!$F$27:$F$47, Sections!$G$27:$I$47),
    XLOOKUP('2. Результаты'!$I739, _xlpm.thresholds, Sections!$G$26:$I$26, "Ниже базового", -1)
)</f>
        <v>Средний</v>
      </c>
      <c r="K739" s="9">
        <v>17.0</v>
      </c>
      <c r="L739" s="9" t="str">
        <f t="array" ref="L739">LET(
    _xlpm.thresholds, XLOOKUP('2. Результаты'!$D739, Sections!$P$27:$P$47, Sections!$Q$27:$S$47),
    XLOOKUP('2. Результаты'!$K739, _xlpm.thresholds, Sections!$Q$26:$S$26, "Ниже базового", -1)
)</f>
        <v>Высокий</v>
      </c>
      <c r="M739" s="9">
        <v>13.0</v>
      </c>
      <c r="N739" s="9" t="str">
        <f t="array" ref="N739">LET(
    _xlpm.thresholds, XLOOKUP('2. Результаты'!$D739, Sections!$K$27:$K$47, Sections!$L$27:$N$47),
    XLOOKUP('2. Результаты'!$M739, _xlpm.thresholds, Sections!$L$26:$N$26, "Ниже базового", -1)
)</f>
        <v>Средний</v>
      </c>
      <c r="O739" s="9">
        <v>20.0</v>
      </c>
      <c r="P739" s="9" t="str">
        <f t="array" ref="P739">LET(
    _xlpm.thresholds, XLOOKUP('2. Результаты'!$D739, Sections!$P$3:$P$23, Sections!$Q$3:$S$23),
    XLOOKUP('2. Результаты'!$O739, _xlpm.thresholds, Sections!$Q$2:$S$2, "Ниже базового", -1)
)</f>
        <v>Высокий</v>
      </c>
      <c r="Q739" s="9">
        <v>17.0</v>
      </c>
      <c r="R739" s="9" t="str">
        <f t="array" ref="R739">LET(
    _xlpm.thresholds, XLOOKUP('2. Результаты'!$D739, Sections!$F$3:$F$23, Sections!$G$3:$I$23),
    XLOOKUP('2. Результаты'!$Q739, _xlpm.thresholds, Sections!$G$2:$I$2, "Ниже базового", -1)
)</f>
        <v>Средний</v>
      </c>
      <c r="S739" s="9">
        <v>26.0</v>
      </c>
      <c r="T739" s="9" t="str">
        <f t="array" ref="T739">LET(
    _xlpm.thresholds, XLOOKUP('2. Результаты'!$D739, Sections!$A$3:$A$23, Sections!$B$3:$D$23),
    XLOOKUP('2. Результаты'!$S739, _xlpm.thresholds, Sections!$B$2:$D$2, "Ниже базового", -1)
)</f>
        <v>Средний</v>
      </c>
      <c r="U739" s="9">
        <v>14.0</v>
      </c>
      <c r="V739" s="9" t="str">
        <f t="array" ref="V739">LET(
    _xlpm.thresholds, XLOOKUP('2. Результаты'!$D739, Sections!$A$27:$A$47, Sections!$B$27:$D$47),
    XLOOKUP('2. Результаты'!$U739, _xlpm.thresholds, Sections!$B$26:$D$26, "Ниже базового", -1)
)</f>
        <v>Высокий</v>
      </c>
      <c r="W739" s="9">
        <v>21.0</v>
      </c>
      <c r="X739" s="9" t="str">
        <f t="array" ref="X739">LET(
    _xlpm.thresholds, XLOOKUP('2. Результаты'!$D739, Sections!$K$3:$K$23, Sections!$L$3:$N$23),
    XLOOKUP('2. Результаты'!$W739, _xlpm.thresholds, Sections!$L$2:$N$2, "Ниже базового", -1)
)</f>
        <v>Средний</v>
      </c>
    </row>
    <row r="740" ht="15.75" customHeight="1">
      <c r="A740" s="7">
        <v>5.2901056E8</v>
      </c>
      <c r="B740" s="6" t="s">
        <v>970</v>
      </c>
      <c r="C740" s="6" t="s">
        <v>982</v>
      </c>
      <c r="D740" s="9">
        <v>1.0</v>
      </c>
      <c r="E740" s="9">
        <v>123.0</v>
      </c>
      <c r="F740" s="9">
        <v>213.0</v>
      </c>
      <c r="G740" s="9">
        <v>2.0</v>
      </c>
      <c r="H740" s="9" t="s">
        <v>1467</v>
      </c>
      <c r="I740" s="9">
        <v>24.0</v>
      </c>
      <c r="J740" s="9" t="str">
        <f t="array" ref="J740">LET(
    _xlpm.thresholds, XLOOKUP('2. Результаты'!$D740, Sections!$F$27:$F$47, Sections!$G$27:$I$47),
    XLOOKUP('2. Результаты'!$I740, _xlpm.thresholds, Sections!$G$26:$I$26, "Ниже базового", -1)
)</f>
        <v>Средний</v>
      </c>
      <c r="K740" s="9">
        <v>15.0</v>
      </c>
      <c r="L740" s="9" t="str">
        <f t="array" ref="L740">LET(
    _xlpm.thresholds, XLOOKUP('2. Результаты'!$D740, Sections!$P$27:$P$47, Sections!$Q$27:$S$47),
    XLOOKUP('2. Результаты'!$K740, _xlpm.thresholds, Sections!$Q$26:$S$26, "Ниже базового", -1)
)</f>
        <v>Средний</v>
      </c>
      <c r="M740" s="9">
        <v>8.0</v>
      </c>
      <c r="N740" s="9" t="str">
        <f t="array" ref="N740">LET(
    _xlpm.thresholds, XLOOKUP('2. Результаты'!$D740, Sections!$K$27:$K$47, Sections!$L$27:$N$47),
    XLOOKUP('2. Результаты'!$M740, _xlpm.thresholds, Sections!$L$26:$N$26, "Ниже базового", -1)
)</f>
        <v>Базовый</v>
      </c>
      <c r="O740" s="9">
        <v>14.0</v>
      </c>
      <c r="P740" s="9" t="str">
        <f t="array" ref="P740">LET(
    _xlpm.thresholds, XLOOKUP('2. Результаты'!$D740, Sections!$P$3:$P$23, Sections!$Q$3:$S$23),
    XLOOKUP('2. Результаты'!$O740, _xlpm.thresholds, Sections!$Q$2:$S$2, "Ниже базового", -1)
)</f>
        <v>Базовый</v>
      </c>
      <c r="Q740" s="9">
        <v>12.0</v>
      </c>
      <c r="R740" s="9" t="str">
        <f t="array" ref="R740">LET(
    _xlpm.thresholds, XLOOKUP('2. Результаты'!$D740, Sections!$F$3:$F$23, Sections!$G$3:$I$23),
    XLOOKUP('2. Результаты'!$Q740, _xlpm.thresholds, Sections!$G$2:$I$2, "Ниже базового", -1)
)</f>
        <v>Базовый</v>
      </c>
      <c r="S740" s="9">
        <v>28.0</v>
      </c>
      <c r="T740" s="9" t="str">
        <f t="array" ref="T740">LET(
    _xlpm.thresholds, XLOOKUP('2. Результаты'!$D740, Sections!$A$3:$A$23, Sections!$B$3:$D$23),
    XLOOKUP('2. Результаты'!$S740, _xlpm.thresholds, Sections!$B$2:$D$2, "Ниже базового", -1)
)</f>
        <v>Базовый</v>
      </c>
      <c r="U740" s="9">
        <v>7.0</v>
      </c>
      <c r="V740" s="9" t="str">
        <f t="array" ref="V740">LET(
    _xlpm.thresholds, XLOOKUP('2. Результаты'!$D740, Sections!$A$27:$A$47, Sections!$B$27:$D$47),
    XLOOKUP('2. Результаты'!$U740, _xlpm.thresholds, Sections!$B$26:$D$26, "Ниже базового", -1)
)</f>
        <v>Базовый</v>
      </c>
      <c r="W740" s="9">
        <v>15.0</v>
      </c>
      <c r="X740" s="9" t="str">
        <f t="array" ref="X740">LET(
    _xlpm.thresholds, XLOOKUP('2. Результаты'!$D740, Sections!$K$3:$K$23, Sections!$L$3:$N$23),
    XLOOKUP('2. Результаты'!$W740, _xlpm.thresholds, Sections!$L$2:$N$2, "Ниже базового", -1)
)</f>
        <v>Базовый</v>
      </c>
    </row>
    <row r="741" ht="15.75" customHeight="1">
      <c r="A741" s="7">
        <v>5.29010426E8</v>
      </c>
      <c r="B741" s="6" t="s">
        <v>970</v>
      </c>
      <c r="C741" s="6" t="s">
        <v>983</v>
      </c>
      <c r="D741" s="9">
        <v>6.0</v>
      </c>
      <c r="E741" s="9">
        <v>132.0</v>
      </c>
      <c r="F741" s="9">
        <v>192.0</v>
      </c>
      <c r="G741" s="9">
        <v>3.0</v>
      </c>
      <c r="H741" s="9" t="s">
        <v>1465</v>
      </c>
      <c r="I741" s="9">
        <v>22.0</v>
      </c>
      <c r="J741" s="9" t="str">
        <f t="array" ref="J741">LET(
    _xlpm.thresholds, XLOOKUP('2. Результаты'!$D741, Sections!$F$27:$F$47, Sections!$G$27:$I$47),
    XLOOKUP('2. Результаты'!$I741, _xlpm.thresholds, Sections!$G$26:$I$26, "Ниже базового", -1)
)</f>
        <v>Средний</v>
      </c>
      <c r="K741" s="9">
        <v>18.0</v>
      </c>
      <c r="L741" s="9" t="str">
        <f t="array" ref="L741">LET(
    _xlpm.thresholds, XLOOKUP('2. Результаты'!$D741, Sections!$P$27:$P$47, Sections!$Q$27:$S$47),
    XLOOKUP('2. Результаты'!$K741, _xlpm.thresholds, Sections!$Q$26:$S$26, "Ниже базового", -1)
)</f>
        <v>Высокий</v>
      </c>
      <c r="M741" s="9">
        <v>10.0</v>
      </c>
      <c r="N741" s="9" t="str">
        <f t="array" ref="N741">LET(
    _xlpm.thresholds, XLOOKUP('2. Результаты'!$D741, Sections!$K$27:$K$47, Sections!$L$27:$N$47),
    XLOOKUP('2. Результаты'!$M741, _xlpm.thresholds, Sections!$L$26:$N$26, "Ниже базового", -1)
)</f>
        <v>Базовый</v>
      </c>
      <c r="O741" s="9">
        <v>17.0</v>
      </c>
      <c r="P741" s="9" t="str">
        <f t="array" ref="P741">LET(
    _xlpm.thresholds, XLOOKUP('2. Результаты'!$D741, Sections!$P$3:$P$23, Sections!$Q$3:$S$23),
    XLOOKUP('2. Результаты'!$O741, _xlpm.thresholds, Sections!$Q$2:$S$2, "Ниже базового", -1)
)</f>
        <v>Средний</v>
      </c>
      <c r="Q741" s="9">
        <v>14.0</v>
      </c>
      <c r="R741" s="9" t="str">
        <f t="array" ref="R741">LET(
    _xlpm.thresholds, XLOOKUP('2. Результаты'!$D741, Sections!$F$3:$F$23, Sections!$G$3:$I$23),
    XLOOKUP('2. Результаты'!$Q741, _xlpm.thresholds, Sections!$G$2:$I$2, "Ниже базового", -1)
)</f>
        <v>Средний</v>
      </c>
      <c r="S741" s="9">
        <v>19.0</v>
      </c>
      <c r="T741" s="9" t="str">
        <f t="array" ref="T741">LET(
    _xlpm.thresholds, XLOOKUP('2. Результаты'!$D741, Sections!$A$3:$A$23, Sections!$B$3:$D$23),
    XLOOKUP('2. Результаты'!$S741, _xlpm.thresholds, Sections!$B$2:$D$2, "Ниже базового", -1)
)</f>
        <v>Базовый</v>
      </c>
      <c r="U741" s="9">
        <v>14.0</v>
      </c>
      <c r="V741" s="9" t="str">
        <f t="array" ref="V741">LET(
    _xlpm.thresholds, XLOOKUP('2. Результаты'!$D741, Sections!$A$27:$A$47, Sections!$B$27:$D$47),
    XLOOKUP('2. Результаты'!$U741, _xlpm.thresholds, Sections!$B$26:$D$26, "Ниже базового", -1)
)</f>
        <v>Высокий</v>
      </c>
      <c r="W741" s="9">
        <v>18.0</v>
      </c>
      <c r="X741" s="9" t="str">
        <f t="array" ref="X741">LET(
    _xlpm.thresholds, XLOOKUP('2. Результаты'!$D741, Sections!$K$3:$K$23, Sections!$L$3:$N$23),
    XLOOKUP('2. Результаты'!$W741, _xlpm.thresholds, Sections!$L$2:$N$2, "Ниже базового", -1)
)</f>
        <v>Средний</v>
      </c>
    </row>
    <row r="742" ht="15.75" customHeight="1">
      <c r="A742" s="7">
        <v>5.2900991E8</v>
      </c>
      <c r="B742" s="6" t="s">
        <v>970</v>
      </c>
      <c r="C742" s="6" t="s">
        <v>984</v>
      </c>
      <c r="D742" s="9">
        <v>1.0</v>
      </c>
      <c r="E742" s="9">
        <v>167.0</v>
      </c>
      <c r="F742" s="9">
        <v>213.0</v>
      </c>
      <c r="G742" s="9">
        <v>3.0</v>
      </c>
      <c r="H742" s="9" t="s">
        <v>1465</v>
      </c>
      <c r="I742" s="9">
        <v>27.0</v>
      </c>
      <c r="J742" s="9" t="str">
        <f t="array" ref="J742">LET(
    _xlpm.thresholds, XLOOKUP('2. Результаты'!$D742, Sections!$F$27:$F$47, Sections!$G$27:$I$47),
    XLOOKUP('2. Результаты'!$I742, _xlpm.thresholds, Sections!$G$26:$I$26, "Ниже базового", -1)
)</f>
        <v>Высокий</v>
      </c>
      <c r="K742" s="9">
        <v>17.0</v>
      </c>
      <c r="L742" s="9" t="str">
        <f t="array" ref="L742">LET(
    _xlpm.thresholds, XLOOKUP('2. Результаты'!$D742, Sections!$P$27:$P$47, Sections!$Q$27:$S$47),
    XLOOKUP('2. Результаты'!$K742, _xlpm.thresholds, Sections!$Q$26:$S$26, "Ниже базового", -1)
)</f>
        <v>Высокий</v>
      </c>
      <c r="M742" s="9">
        <v>15.0</v>
      </c>
      <c r="N742" s="9" t="str">
        <f t="array" ref="N742">LET(
    _xlpm.thresholds, XLOOKUP('2. Результаты'!$D742, Sections!$K$27:$K$47, Sections!$L$27:$N$47),
    XLOOKUP('2. Результаты'!$M742, _xlpm.thresholds, Sections!$L$26:$N$26, "Ниже базового", -1)
)</f>
        <v>Средний</v>
      </c>
      <c r="O742" s="9">
        <v>20.0</v>
      </c>
      <c r="P742" s="9" t="str">
        <f t="array" ref="P742">LET(
    _xlpm.thresholds, XLOOKUP('2. Результаты'!$D742, Sections!$P$3:$P$23, Sections!$Q$3:$S$23),
    XLOOKUP('2. Результаты'!$O742, _xlpm.thresholds, Sections!$Q$2:$S$2, "Ниже базового", -1)
)</f>
        <v>Высокий</v>
      </c>
      <c r="Q742" s="9">
        <v>17.0</v>
      </c>
      <c r="R742" s="9" t="str">
        <f t="array" ref="R742">LET(
    _xlpm.thresholds, XLOOKUP('2. Результаты'!$D742, Sections!$F$3:$F$23, Sections!$G$3:$I$23),
    XLOOKUP('2. Результаты'!$Q742, _xlpm.thresholds, Sections!$G$2:$I$2, "Ниже базового", -1)
)</f>
        <v>Средний</v>
      </c>
      <c r="S742" s="9">
        <v>33.0</v>
      </c>
      <c r="T742" s="9" t="str">
        <f t="array" ref="T742">LET(
    _xlpm.thresholds, XLOOKUP('2. Результаты'!$D742, Sections!$A$3:$A$23, Sections!$B$3:$D$23),
    XLOOKUP('2. Результаты'!$S742, _xlpm.thresholds, Sections!$B$2:$D$2, "Ниже базового", -1)
)</f>
        <v>Средний</v>
      </c>
      <c r="U742" s="9">
        <v>12.0</v>
      </c>
      <c r="V742" s="9" t="str">
        <f t="array" ref="V742">LET(
    _xlpm.thresholds, XLOOKUP('2. Результаты'!$D742, Sections!$A$27:$A$47, Sections!$B$27:$D$47),
    XLOOKUP('2. Результаты'!$U742, _xlpm.thresholds, Sections!$B$26:$D$26, "Ниже базового", -1)
)</f>
        <v>Высокий</v>
      </c>
      <c r="W742" s="9">
        <v>26.0</v>
      </c>
      <c r="X742" s="9" t="str">
        <f t="array" ref="X742">LET(
    _xlpm.thresholds, XLOOKUP('2. Результаты'!$D742, Sections!$K$3:$K$23, Sections!$L$3:$N$23),
    XLOOKUP('2. Результаты'!$W742, _xlpm.thresholds, Sections!$L$2:$N$2, "Ниже базового", -1)
)</f>
        <v>Высокий</v>
      </c>
    </row>
    <row r="743" ht="15.75" customHeight="1">
      <c r="A743" s="7">
        <v>5.29009357E8</v>
      </c>
      <c r="B743" s="6" t="s">
        <v>970</v>
      </c>
      <c r="C743" s="6" t="s">
        <v>985</v>
      </c>
      <c r="D743" s="9">
        <v>1.0</v>
      </c>
      <c r="E743" s="9">
        <v>148.0</v>
      </c>
      <c r="F743" s="9">
        <v>213.0</v>
      </c>
      <c r="G743" s="9">
        <v>3.0</v>
      </c>
      <c r="H743" s="9" t="s">
        <v>1465</v>
      </c>
      <c r="I743" s="9">
        <v>25.0</v>
      </c>
      <c r="J743" s="9" t="str">
        <f t="array" ref="J743">LET(
    _xlpm.thresholds, XLOOKUP('2. Результаты'!$D743, Sections!$F$27:$F$47, Sections!$G$27:$I$47),
    XLOOKUP('2. Результаты'!$I743, _xlpm.thresholds, Sections!$G$26:$I$26, "Ниже базового", -1)
)</f>
        <v>Средний</v>
      </c>
      <c r="K743" s="9">
        <v>15.0</v>
      </c>
      <c r="L743" s="9" t="str">
        <f t="array" ref="L743">LET(
    _xlpm.thresholds, XLOOKUP('2. Результаты'!$D743, Sections!$P$27:$P$47, Sections!$Q$27:$S$47),
    XLOOKUP('2. Результаты'!$K743, _xlpm.thresholds, Sections!$Q$26:$S$26, "Ниже базового", -1)
)</f>
        <v>Средний</v>
      </c>
      <c r="M743" s="9">
        <v>12.0</v>
      </c>
      <c r="N743" s="9" t="str">
        <f t="array" ref="N743">LET(
    _xlpm.thresholds, XLOOKUP('2. Результаты'!$D743, Sections!$K$27:$K$47, Sections!$L$27:$N$47),
    XLOOKUP('2. Результаты'!$M743, _xlpm.thresholds, Sections!$L$26:$N$26, "Ниже базового", -1)
)</f>
        <v>Базовый</v>
      </c>
      <c r="O743" s="9">
        <v>18.0</v>
      </c>
      <c r="P743" s="9" t="str">
        <f t="array" ref="P743">LET(
    _xlpm.thresholds, XLOOKUP('2. Результаты'!$D743, Sections!$P$3:$P$23, Sections!$Q$3:$S$23),
    XLOOKUP('2. Результаты'!$O743, _xlpm.thresholds, Sections!$Q$2:$S$2, "Ниже базового", -1)
)</f>
        <v>Средний</v>
      </c>
      <c r="Q743" s="9">
        <v>16.0</v>
      </c>
      <c r="R743" s="9" t="str">
        <f t="array" ref="R743">LET(
    _xlpm.thresholds, XLOOKUP('2. Результаты'!$D743, Sections!$F$3:$F$23, Sections!$G$3:$I$23),
    XLOOKUP('2. Результаты'!$Q743, _xlpm.thresholds, Sections!$G$2:$I$2, "Ниже базового", -1)
)</f>
        <v>Средний</v>
      </c>
      <c r="S743" s="9">
        <v>32.0</v>
      </c>
      <c r="T743" s="9" t="str">
        <f t="array" ref="T743">LET(
    _xlpm.thresholds, XLOOKUP('2. Результаты'!$D743, Sections!$A$3:$A$23, Sections!$B$3:$D$23),
    XLOOKUP('2. Результаты'!$S743, _xlpm.thresholds, Sections!$B$2:$D$2, "Ниже базового", -1)
)</f>
        <v>Средний</v>
      </c>
      <c r="U743" s="9">
        <v>11.0</v>
      </c>
      <c r="V743" s="9" t="str">
        <f t="array" ref="V743">LET(
    _xlpm.thresholds, XLOOKUP('2. Результаты'!$D743, Sections!$A$27:$A$47, Sections!$B$27:$D$47),
    XLOOKUP('2. Результаты'!$U743, _xlpm.thresholds, Sections!$B$26:$D$26, "Ниже базового", -1)
)</f>
        <v>Средний</v>
      </c>
      <c r="W743" s="9">
        <v>19.0</v>
      </c>
      <c r="X743" s="9" t="str">
        <f t="array" ref="X743">LET(
    _xlpm.thresholds, XLOOKUP('2. Результаты'!$D743, Sections!$K$3:$K$23, Sections!$L$3:$N$23),
    XLOOKUP('2. Результаты'!$W743, _xlpm.thresholds, Sections!$L$2:$N$2, "Ниже базового", -1)
)</f>
        <v>Средний</v>
      </c>
    </row>
    <row r="744" ht="15.75" customHeight="1">
      <c r="A744" s="7">
        <v>5.29007039E8</v>
      </c>
      <c r="B744" s="6" t="s">
        <v>970</v>
      </c>
      <c r="C744" s="6" t="s">
        <v>986</v>
      </c>
      <c r="D744" s="9">
        <v>1.0</v>
      </c>
      <c r="E744" s="9">
        <v>187.0</v>
      </c>
      <c r="F744" s="9">
        <v>213.0</v>
      </c>
      <c r="G744" s="9">
        <v>4.0</v>
      </c>
      <c r="H744" s="9" t="s">
        <v>1466</v>
      </c>
      <c r="I744" s="9">
        <v>27.0</v>
      </c>
      <c r="J744" s="9" t="str">
        <f t="array" ref="J744">LET(
    _xlpm.thresholds, XLOOKUP('2. Результаты'!$D744, Sections!$F$27:$F$47, Sections!$G$27:$I$47),
    XLOOKUP('2. Результаты'!$I744, _xlpm.thresholds, Sections!$G$26:$I$26, "Ниже базового", -1)
)</f>
        <v>Высокий</v>
      </c>
      <c r="K744" s="9">
        <v>21.0</v>
      </c>
      <c r="L744" s="9" t="str">
        <f t="array" ref="L744">LET(
    _xlpm.thresholds, XLOOKUP('2. Результаты'!$D744, Sections!$P$27:$P$47, Sections!$Q$27:$S$47),
    XLOOKUP('2. Результаты'!$K744, _xlpm.thresholds, Sections!$Q$26:$S$26, "Ниже базового", -1)
)</f>
        <v>Высокий</v>
      </c>
      <c r="M744" s="9">
        <v>17.0</v>
      </c>
      <c r="N744" s="9" t="str">
        <f t="array" ref="N744">LET(
    _xlpm.thresholds, XLOOKUP('2. Результаты'!$D744, Sections!$K$27:$K$47, Sections!$L$27:$N$47),
    XLOOKUP('2. Результаты'!$M744, _xlpm.thresholds, Sections!$L$26:$N$26, "Ниже базового", -1)
)</f>
        <v>Высокий</v>
      </c>
      <c r="O744" s="9">
        <v>20.0</v>
      </c>
      <c r="P744" s="9" t="str">
        <f t="array" ref="P744">LET(
    _xlpm.thresholds, XLOOKUP('2. Результаты'!$D744, Sections!$P$3:$P$23, Sections!$Q$3:$S$23),
    XLOOKUP('2. Результаты'!$O744, _xlpm.thresholds, Sections!$Q$2:$S$2, "Ниже базового", -1)
)</f>
        <v>Высокий</v>
      </c>
      <c r="Q744" s="9">
        <v>19.0</v>
      </c>
      <c r="R744" s="9" t="str">
        <f t="array" ref="R744">LET(
    _xlpm.thresholds, XLOOKUP('2. Результаты'!$D744, Sections!$F$3:$F$23, Sections!$G$3:$I$23),
    XLOOKUP('2. Результаты'!$Q744, _xlpm.thresholds, Sections!$G$2:$I$2, "Ниже базового", -1)
)</f>
        <v>Средний</v>
      </c>
      <c r="S744" s="9">
        <v>44.0</v>
      </c>
      <c r="T744" s="9" t="str">
        <f t="array" ref="T744">LET(
    _xlpm.thresholds, XLOOKUP('2. Результаты'!$D744, Sections!$A$3:$A$23, Sections!$B$3:$D$23),
    XLOOKUP('2. Результаты'!$S744, _xlpm.thresholds, Sections!$B$2:$D$2, "Ниже базового", -1)
)</f>
        <v>Высокий</v>
      </c>
      <c r="U744" s="9">
        <v>14.0</v>
      </c>
      <c r="V744" s="9" t="str">
        <f t="array" ref="V744">LET(
    _xlpm.thresholds, XLOOKUP('2. Результаты'!$D744, Sections!$A$27:$A$47, Sections!$B$27:$D$47),
    XLOOKUP('2. Результаты'!$U744, _xlpm.thresholds, Sections!$B$26:$D$26, "Ниже базового", -1)
)</f>
        <v>Высокий</v>
      </c>
      <c r="W744" s="9">
        <v>25.0</v>
      </c>
      <c r="X744" s="9" t="str">
        <f t="array" ref="X744">LET(
    _xlpm.thresholds, XLOOKUP('2. Результаты'!$D744, Sections!$K$3:$K$23, Sections!$L$3:$N$23),
    XLOOKUP('2. Результаты'!$W744, _xlpm.thresholds, Sections!$L$2:$N$2, "Ниже базового", -1)
)</f>
        <v>Высокий</v>
      </c>
    </row>
    <row r="745" ht="15.75" customHeight="1">
      <c r="A745" s="7">
        <v>5.2901061E8</v>
      </c>
      <c r="B745" s="6" t="s">
        <v>970</v>
      </c>
      <c r="C745" s="6" t="s">
        <v>987</v>
      </c>
      <c r="D745" s="9">
        <v>6.0</v>
      </c>
      <c r="E745" s="9">
        <v>124.0</v>
      </c>
      <c r="F745" s="9">
        <v>192.0</v>
      </c>
      <c r="G745" s="9">
        <v>3.0</v>
      </c>
      <c r="H745" s="9" t="s">
        <v>1465</v>
      </c>
      <c r="I745" s="9">
        <v>22.0</v>
      </c>
      <c r="J745" s="9" t="str">
        <f t="array" ref="J745">LET(
    _xlpm.thresholds, XLOOKUP('2. Результаты'!$D745, Sections!$F$27:$F$47, Sections!$G$27:$I$47),
    XLOOKUP('2. Результаты'!$I745, _xlpm.thresholds, Sections!$G$26:$I$26, "Ниже базового", -1)
)</f>
        <v>Средний</v>
      </c>
      <c r="K745" s="9">
        <v>14.0</v>
      </c>
      <c r="L745" s="9" t="str">
        <f t="array" ref="L745">LET(
    _xlpm.thresholds, XLOOKUP('2. Результаты'!$D745, Sections!$P$27:$P$47, Sections!$Q$27:$S$47),
    XLOOKUP('2. Результаты'!$K745, _xlpm.thresholds, Sections!$Q$26:$S$26, "Ниже базового", -1)
)</f>
        <v>Средний</v>
      </c>
      <c r="M745" s="9">
        <v>10.0</v>
      </c>
      <c r="N745" s="9" t="str">
        <f t="array" ref="N745">LET(
    _xlpm.thresholds, XLOOKUP('2. Результаты'!$D745, Sections!$K$27:$K$47, Sections!$L$27:$N$47),
    XLOOKUP('2. Результаты'!$M745, _xlpm.thresholds, Sections!$L$26:$N$26, "Ниже базового", -1)
)</f>
        <v>Базовый</v>
      </c>
      <c r="O745" s="9">
        <v>16.0</v>
      </c>
      <c r="P745" s="9" t="str">
        <f t="array" ref="P745">LET(
    _xlpm.thresholds, XLOOKUP('2. Результаты'!$D745, Sections!$P$3:$P$23, Sections!$Q$3:$S$23),
    XLOOKUP('2. Результаты'!$O745, _xlpm.thresholds, Sections!$Q$2:$S$2, "Ниже базового", -1)
)</f>
        <v>Средний</v>
      </c>
      <c r="Q745" s="9">
        <v>15.0</v>
      </c>
      <c r="R745" s="9" t="str">
        <f t="array" ref="R745">LET(
    _xlpm.thresholds, XLOOKUP('2. Результаты'!$D745, Sections!$F$3:$F$23, Sections!$G$3:$I$23),
    XLOOKUP('2. Результаты'!$Q745, _xlpm.thresholds, Sections!$G$2:$I$2, "Ниже базового", -1)
)</f>
        <v>Средний</v>
      </c>
      <c r="S745" s="9">
        <v>22.0</v>
      </c>
      <c r="T745" s="9" t="str">
        <f t="array" ref="T745">LET(
    _xlpm.thresholds, XLOOKUP('2. Результаты'!$D745, Sections!$A$3:$A$23, Sections!$B$3:$D$23),
    XLOOKUP('2. Результаты'!$S745, _xlpm.thresholds, Sections!$B$2:$D$2, "Ниже базового", -1)
)</f>
        <v>Базовый</v>
      </c>
      <c r="U745" s="9">
        <v>10.0</v>
      </c>
      <c r="V745" s="9" t="str">
        <f t="array" ref="V745">LET(
    _xlpm.thresholds, XLOOKUP('2. Результаты'!$D745, Sections!$A$27:$A$47, Sections!$B$27:$D$47),
    XLOOKUP('2. Результаты'!$U745, _xlpm.thresholds, Sections!$B$26:$D$26, "Ниже базового", -1)
)</f>
        <v>Средний</v>
      </c>
      <c r="W745" s="9">
        <v>15.0</v>
      </c>
      <c r="X745" s="9" t="str">
        <f t="array" ref="X745">LET(
    _xlpm.thresholds, XLOOKUP('2. Результаты'!$D745, Sections!$K$3:$K$23, Sections!$L$3:$N$23),
    XLOOKUP('2. Результаты'!$W745, _xlpm.thresholds, Sections!$L$2:$N$2, "Ниже базового", -1)
)</f>
        <v>Базовый</v>
      </c>
    </row>
    <row r="746" ht="15.75" customHeight="1">
      <c r="A746" s="7">
        <v>5.29006941E8</v>
      </c>
      <c r="B746" s="6" t="s">
        <v>970</v>
      </c>
      <c r="C746" s="6" t="s">
        <v>989</v>
      </c>
      <c r="D746" s="9">
        <v>1.0</v>
      </c>
      <c r="E746" s="9">
        <v>156.0</v>
      </c>
      <c r="F746" s="9">
        <v>213.0</v>
      </c>
      <c r="G746" s="9">
        <v>3.0</v>
      </c>
      <c r="H746" s="9" t="s">
        <v>1465</v>
      </c>
      <c r="I746" s="9">
        <v>17.0</v>
      </c>
      <c r="J746" s="9" t="str">
        <f t="array" ref="J746">LET(
    _xlpm.thresholds, XLOOKUP('2. Результаты'!$D746, Sections!$F$27:$F$47, Sections!$G$27:$I$47),
    XLOOKUP('2. Результаты'!$I746, _xlpm.thresholds, Sections!$G$26:$I$26, "Ниже базового", -1)
)</f>
        <v>Средний</v>
      </c>
      <c r="K746" s="9">
        <v>17.0</v>
      </c>
      <c r="L746" s="9" t="str">
        <f t="array" ref="L746">LET(
    _xlpm.thresholds, XLOOKUP('2. Результаты'!$D746, Sections!$P$27:$P$47, Sections!$Q$27:$S$47),
    XLOOKUP('2. Результаты'!$K746, _xlpm.thresholds, Sections!$Q$26:$S$26, "Ниже базового", -1)
)</f>
        <v>Высокий</v>
      </c>
      <c r="M746" s="9">
        <v>16.0</v>
      </c>
      <c r="N746" s="9" t="str">
        <f t="array" ref="N746">LET(
    _xlpm.thresholds, XLOOKUP('2. Результаты'!$D746, Sections!$K$27:$K$47, Sections!$L$27:$N$47),
    XLOOKUP('2. Результаты'!$M746, _xlpm.thresholds, Sections!$L$26:$N$26, "Ниже базового", -1)
)</f>
        <v>Средний</v>
      </c>
      <c r="O746" s="9">
        <v>19.0</v>
      </c>
      <c r="P746" s="9" t="str">
        <f t="array" ref="P746">LET(
    _xlpm.thresholds, XLOOKUP('2. Результаты'!$D746, Sections!$P$3:$P$23, Sections!$Q$3:$S$23),
    XLOOKUP('2. Результаты'!$O746, _xlpm.thresholds, Sections!$Q$2:$S$2, "Ниже базового", -1)
)</f>
        <v>Средний</v>
      </c>
      <c r="Q746" s="9">
        <v>16.0</v>
      </c>
      <c r="R746" s="9" t="str">
        <f t="array" ref="R746">LET(
    _xlpm.thresholds, XLOOKUP('2. Результаты'!$D746, Sections!$F$3:$F$23, Sections!$G$3:$I$23),
    XLOOKUP('2. Результаты'!$Q746, _xlpm.thresholds, Sections!$G$2:$I$2, "Ниже базового", -1)
)</f>
        <v>Средний</v>
      </c>
      <c r="S746" s="9">
        <v>35.0</v>
      </c>
      <c r="T746" s="9" t="str">
        <f t="array" ref="T746">LET(
    _xlpm.thresholds, XLOOKUP('2. Результаты'!$D746, Sections!$A$3:$A$23, Sections!$B$3:$D$23),
    XLOOKUP('2. Результаты'!$S746, _xlpm.thresholds, Sections!$B$2:$D$2, "Ниже базового", -1)
)</f>
        <v>Средний</v>
      </c>
      <c r="U746" s="9">
        <v>12.0</v>
      </c>
      <c r="V746" s="9" t="str">
        <f t="array" ref="V746">LET(
    _xlpm.thresholds, XLOOKUP('2. Результаты'!$D746, Sections!$A$27:$A$47, Sections!$B$27:$D$47),
    XLOOKUP('2. Результаты'!$U746, _xlpm.thresholds, Sections!$B$26:$D$26, "Ниже базового", -1)
)</f>
        <v>Высокий</v>
      </c>
      <c r="W746" s="9">
        <v>24.0</v>
      </c>
      <c r="X746" s="9" t="str">
        <f t="array" ref="X746">LET(
    _xlpm.thresholds, XLOOKUP('2. Результаты'!$D746, Sections!$K$3:$K$23, Sections!$L$3:$N$23),
    XLOOKUP('2. Результаты'!$W746, _xlpm.thresholds, Sections!$L$2:$N$2, "Ниже базового", -1)
)</f>
        <v>Средний</v>
      </c>
    </row>
    <row r="747" ht="15.75" customHeight="1">
      <c r="A747" s="7">
        <v>5.29009734E8</v>
      </c>
      <c r="B747" s="6" t="s">
        <v>970</v>
      </c>
      <c r="C747" s="6" t="s">
        <v>990</v>
      </c>
      <c r="D747" s="9">
        <v>2.0</v>
      </c>
      <c r="E747" s="9">
        <v>164.0</v>
      </c>
      <c r="F747" s="9">
        <v>197.0</v>
      </c>
      <c r="G747" s="9">
        <v>4.0</v>
      </c>
      <c r="H747" s="9" t="s">
        <v>1466</v>
      </c>
      <c r="I747" s="9">
        <v>28.0</v>
      </c>
      <c r="J747" s="9" t="str">
        <f t="array" ref="J747">LET(
    _xlpm.thresholds, XLOOKUP('2. Результаты'!$D747, Sections!$F$27:$F$47, Sections!$G$27:$I$47),
    XLOOKUP('2. Результаты'!$I747, _xlpm.thresholds, Sections!$G$26:$I$26, "Ниже базового", -1)
)</f>
        <v>Высокий</v>
      </c>
      <c r="K747" s="9">
        <v>19.0</v>
      </c>
      <c r="L747" s="9" t="str">
        <f t="array" ref="L747">LET(
    _xlpm.thresholds, XLOOKUP('2. Результаты'!$D747, Sections!$P$27:$P$47, Sections!$Q$27:$S$47),
    XLOOKUP('2. Результаты'!$K747, _xlpm.thresholds, Sections!$Q$26:$S$26, "Ниже базового", -1)
)</f>
        <v>Высокий</v>
      </c>
      <c r="M747" s="9">
        <v>15.0</v>
      </c>
      <c r="N747" s="9" t="str">
        <f t="array" ref="N747">LET(
    _xlpm.thresholds, XLOOKUP('2. Результаты'!$D747, Sections!$K$27:$K$47, Sections!$L$27:$N$47),
    XLOOKUP('2. Результаты'!$M747, _xlpm.thresholds, Sections!$L$26:$N$26, "Ниже базового", -1)
)</f>
        <v>Средний</v>
      </c>
      <c r="O747" s="9">
        <v>17.0</v>
      </c>
      <c r="P747" s="9" t="str">
        <f t="array" ref="P747">LET(
    _xlpm.thresholds, XLOOKUP('2. Результаты'!$D747, Sections!$P$3:$P$23, Sections!$Q$3:$S$23),
    XLOOKUP('2. Результаты'!$O747, _xlpm.thresholds, Sections!$Q$2:$S$2, "Ниже базового", -1)
)</f>
        <v>Средний</v>
      </c>
      <c r="Q747" s="9">
        <v>17.0</v>
      </c>
      <c r="R747" s="9" t="str">
        <f t="array" ref="R747">LET(
    _xlpm.thresholds, XLOOKUP('2. Результаты'!$D747, Sections!$F$3:$F$23, Sections!$G$3:$I$23),
    XLOOKUP('2. Результаты'!$Q747, _xlpm.thresholds, Sections!$G$2:$I$2, "Ниже базового", -1)
)</f>
        <v>Средний</v>
      </c>
      <c r="S747" s="9">
        <v>29.0</v>
      </c>
      <c r="T747" s="9" t="str">
        <f t="array" ref="T747">LET(
    _xlpm.thresholds, XLOOKUP('2. Результаты'!$D747, Sections!$A$3:$A$23, Sections!$B$3:$D$23),
    XLOOKUP('2. Результаты'!$S747, _xlpm.thresholds, Sections!$B$2:$D$2, "Ниже базового", -1)
)</f>
        <v>Средний</v>
      </c>
      <c r="U747" s="9">
        <v>13.0</v>
      </c>
      <c r="V747" s="9" t="str">
        <f t="array" ref="V747">LET(
    _xlpm.thresholds, XLOOKUP('2. Результаты'!$D747, Sections!$A$27:$A$47, Sections!$B$27:$D$47),
    XLOOKUP('2. Результаты'!$U747, _xlpm.thresholds, Sections!$B$26:$D$26, "Ниже базового", -1)
)</f>
        <v>Высокий</v>
      </c>
      <c r="W747" s="9">
        <v>26.0</v>
      </c>
      <c r="X747" s="9" t="str">
        <f t="array" ref="X747">LET(
    _xlpm.thresholds, XLOOKUP('2. Результаты'!$D747, Sections!$K$3:$K$23, Sections!$L$3:$N$23),
    XLOOKUP('2. Результаты'!$W747, _xlpm.thresholds, Sections!$L$2:$N$2, "Ниже базового", -1)
)</f>
        <v>Высокий</v>
      </c>
    </row>
    <row r="748" ht="15.75" customHeight="1">
      <c r="A748" s="7">
        <v>5.29009283E8</v>
      </c>
      <c r="B748" s="6" t="s">
        <v>970</v>
      </c>
      <c r="C748" s="6" t="s">
        <v>991</v>
      </c>
      <c r="D748" s="9">
        <v>1.0</v>
      </c>
      <c r="E748" s="9">
        <v>143.0</v>
      </c>
      <c r="F748" s="9">
        <v>213.0</v>
      </c>
      <c r="G748" s="9">
        <v>3.0</v>
      </c>
      <c r="H748" s="9" t="s">
        <v>1465</v>
      </c>
      <c r="I748" s="9">
        <v>22.0</v>
      </c>
      <c r="J748" s="9" t="str">
        <f t="array" ref="J748">LET(
    _xlpm.thresholds, XLOOKUP('2. Результаты'!$D748, Sections!$F$27:$F$47, Sections!$G$27:$I$47),
    XLOOKUP('2. Результаты'!$I748, _xlpm.thresholds, Sections!$G$26:$I$26, "Ниже базового", -1)
)</f>
        <v>Средний</v>
      </c>
      <c r="K748" s="9">
        <v>13.0</v>
      </c>
      <c r="L748" s="9" t="str">
        <f t="array" ref="L748">LET(
    _xlpm.thresholds, XLOOKUP('2. Результаты'!$D748, Sections!$P$27:$P$47, Sections!$Q$27:$S$47),
    XLOOKUP('2. Результаты'!$K748, _xlpm.thresholds, Sections!$Q$26:$S$26, "Ниже базового", -1)
)</f>
        <v>Средний</v>
      </c>
      <c r="M748" s="9">
        <v>11.0</v>
      </c>
      <c r="N748" s="9" t="str">
        <f t="array" ref="N748">LET(
    _xlpm.thresholds, XLOOKUP('2. Результаты'!$D748, Sections!$K$27:$K$47, Sections!$L$27:$N$47),
    XLOOKUP('2. Результаты'!$M748, _xlpm.thresholds, Sections!$L$26:$N$26, "Ниже базового", -1)
)</f>
        <v>Базовый</v>
      </c>
      <c r="O748" s="9">
        <v>16.0</v>
      </c>
      <c r="P748" s="9" t="str">
        <f t="array" ref="P748">LET(
    _xlpm.thresholds, XLOOKUP('2. Результаты'!$D748, Sections!$P$3:$P$23, Sections!$Q$3:$S$23),
    XLOOKUP('2. Результаты'!$O748, _xlpm.thresholds, Sections!$Q$2:$S$2, "Ниже базового", -1)
)</f>
        <v>Средний</v>
      </c>
      <c r="Q748" s="9">
        <v>17.0</v>
      </c>
      <c r="R748" s="9" t="str">
        <f t="array" ref="R748">LET(
    _xlpm.thresholds, XLOOKUP('2. Результаты'!$D748, Sections!$F$3:$F$23, Sections!$G$3:$I$23),
    XLOOKUP('2. Результаты'!$Q748, _xlpm.thresholds, Sections!$G$2:$I$2, "Ниже базового", -1)
)</f>
        <v>Средний</v>
      </c>
      <c r="S748" s="9">
        <v>32.0</v>
      </c>
      <c r="T748" s="9" t="str">
        <f t="array" ref="T748">LET(
    _xlpm.thresholds, XLOOKUP('2. Результаты'!$D748, Sections!$A$3:$A$23, Sections!$B$3:$D$23),
    XLOOKUP('2. Результаты'!$S748, _xlpm.thresholds, Sections!$B$2:$D$2, "Ниже базового", -1)
)</f>
        <v>Средний</v>
      </c>
      <c r="U748" s="9">
        <v>11.0</v>
      </c>
      <c r="V748" s="9" t="str">
        <f t="array" ref="V748">LET(
    _xlpm.thresholds, XLOOKUP('2. Результаты'!$D748, Sections!$A$27:$A$47, Sections!$B$27:$D$47),
    XLOOKUP('2. Результаты'!$U748, _xlpm.thresholds, Sections!$B$26:$D$26, "Ниже базового", -1)
)</f>
        <v>Средний</v>
      </c>
      <c r="W748" s="9">
        <v>21.0</v>
      </c>
      <c r="X748" s="9" t="str">
        <f t="array" ref="X748">LET(
    _xlpm.thresholds, XLOOKUP('2. Результаты'!$D748, Sections!$K$3:$K$23, Sections!$L$3:$N$23),
    XLOOKUP('2. Результаты'!$W748, _xlpm.thresholds, Sections!$L$2:$N$2, "Ниже базового", -1)
)</f>
        <v>Средний</v>
      </c>
    </row>
    <row r="749" ht="15.75" customHeight="1">
      <c r="A749" s="7">
        <v>5.29009325E8</v>
      </c>
      <c r="B749" s="6" t="s">
        <v>970</v>
      </c>
      <c r="C749" s="6" t="s">
        <v>992</v>
      </c>
      <c r="D749" s="9">
        <v>1.0</v>
      </c>
      <c r="E749" s="9">
        <v>121.0</v>
      </c>
      <c r="F749" s="9">
        <v>213.0</v>
      </c>
      <c r="G749" s="9">
        <v>1.0</v>
      </c>
      <c r="H749" s="9" t="s">
        <v>1468</v>
      </c>
      <c r="I749" s="9">
        <v>25.0</v>
      </c>
      <c r="J749" s="9" t="str">
        <f t="array" ref="J749">LET(
    _xlpm.thresholds, XLOOKUP('2. Результаты'!$D749, Sections!$F$27:$F$47, Sections!$G$27:$I$47),
    XLOOKUP('2. Результаты'!$I749, _xlpm.thresholds, Sections!$G$26:$I$26, "Ниже базового", -1)
)</f>
        <v>Средний</v>
      </c>
      <c r="K749" s="9">
        <v>13.0</v>
      </c>
      <c r="L749" s="9" t="str">
        <f t="array" ref="L749">LET(
    _xlpm.thresholds, XLOOKUP('2. Результаты'!$D749, Sections!$P$27:$P$47, Sections!$Q$27:$S$47),
    XLOOKUP('2. Результаты'!$K749, _xlpm.thresholds, Sections!$Q$26:$S$26, "Ниже базового", -1)
)</f>
        <v>Средний</v>
      </c>
      <c r="M749" s="9">
        <v>11.0</v>
      </c>
      <c r="N749" s="9" t="str">
        <f t="array" ref="N749">LET(
    _xlpm.thresholds, XLOOKUP('2. Результаты'!$D749, Sections!$K$27:$K$47, Sections!$L$27:$N$47),
    XLOOKUP('2. Результаты'!$M749, _xlpm.thresholds, Sections!$L$26:$N$26, "Ниже базового", -1)
)</f>
        <v>Базовый</v>
      </c>
      <c r="O749" s="9">
        <v>17.0</v>
      </c>
      <c r="P749" s="9" t="str">
        <f t="array" ref="P749">LET(
    _xlpm.thresholds, XLOOKUP('2. Результаты'!$D749, Sections!$P$3:$P$23, Sections!$Q$3:$S$23),
    XLOOKUP('2. Результаты'!$O749, _xlpm.thresholds, Sections!$Q$2:$S$2, "Ниже базового", -1)
)</f>
        <v>Средний</v>
      </c>
      <c r="Q749" s="9">
        <v>19.0</v>
      </c>
      <c r="R749" s="9" t="str">
        <f t="array" ref="R749">LET(
    _xlpm.thresholds, XLOOKUP('2. Результаты'!$D749, Sections!$F$3:$F$23, Sections!$G$3:$I$23),
    XLOOKUP('2. Результаты'!$Q749, _xlpm.thresholds, Sections!$G$2:$I$2, "Ниже базового", -1)
)</f>
        <v>Средний</v>
      </c>
      <c r="S749" s="9">
        <v>0.0</v>
      </c>
      <c r="T749" s="9" t="str">
        <f t="array" ref="T749">LET(
    _xlpm.thresholds, XLOOKUP('2. Результаты'!$D749, Sections!$A$3:$A$23, Sections!$B$3:$D$23),
    XLOOKUP('2. Результаты'!$S749, _xlpm.thresholds, Sections!$B$2:$D$2, "Ниже базового", -1)
)</f>
        <v>Ниже базового</v>
      </c>
      <c r="U749" s="9">
        <v>14.0</v>
      </c>
      <c r="V749" s="9" t="str">
        <f t="array" ref="V749">LET(
    _xlpm.thresholds, XLOOKUP('2. Результаты'!$D749, Sections!$A$27:$A$47, Sections!$B$27:$D$47),
    XLOOKUP('2. Результаты'!$U749, _xlpm.thresholds, Sections!$B$26:$D$26, "Ниже базового", -1)
)</f>
        <v>Высокий</v>
      </c>
      <c r="W749" s="9">
        <v>22.0</v>
      </c>
      <c r="X749" s="9" t="str">
        <f t="array" ref="X749">LET(
    _xlpm.thresholds, XLOOKUP('2. Результаты'!$D749, Sections!$K$3:$K$23, Sections!$L$3:$N$23),
    XLOOKUP('2. Результаты'!$W749, _xlpm.thresholds, Sections!$L$2:$N$2, "Ниже базового", -1)
)</f>
        <v>Средний</v>
      </c>
    </row>
    <row r="750" ht="15.75" customHeight="1">
      <c r="A750" s="7">
        <v>5.29010465E8</v>
      </c>
      <c r="B750" s="6" t="s">
        <v>970</v>
      </c>
      <c r="C750" s="6" t="s">
        <v>993</v>
      </c>
      <c r="D750" s="9">
        <v>1.0</v>
      </c>
      <c r="E750" s="9">
        <v>148.0</v>
      </c>
      <c r="F750" s="9">
        <v>213.0</v>
      </c>
      <c r="G750" s="9">
        <v>3.0</v>
      </c>
      <c r="H750" s="9" t="s">
        <v>1465</v>
      </c>
      <c r="I750" s="9">
        <v>21.0</v>
      </c>
      <c r="J750" s="9" t="str">
        <f t="array" ref="J750">LET(
    _xlpm.thresholds, XLOOKUP('2. Результаты'!$D750, Sections!$F$27:$F$47, Sections!$G$27:$I$47),
    XLOOKUP('2. Результаты'!$I750, _xlpm.thresholds, Sections!$G$26:$I$26, "Ниже базового", -1)
)</f>
        <v>Средний</v>
      </c>
      <c r="K750" s="9">
        <v>16.0</v>
      </c>
      <c r="L750" s="9" t="str">
        <f t="array" ref="L750">LET(
    _xlpm.thresholds, XLOOKUP('2. Результаты'!$D750, Sections!$P$27:$P$47, Sections!$Q$27:$S$47),
    XLOOKUP('2. Результаты'!$K750, _xlpm.thresholds, Sections!$Q$26:$S$26, "Ниже базового", -1)
)</f>
        <v>Высокий</v>
      </c>
      <c r="M750" s="9">
        <v>11.0</v>
      </c>
      <c r="N750" s="9" t="str">
        <f t="array" ref="N750">LET(
    _xlpm.thresholds, XLOOKUP('2. Результаты'!$D750, Sections!$K$27:$K$47, Sections!$L$27:$N$47),
    XLOOKUP('2. Результаты'!$M750, _xlpm.thresholds, Sections!$L$26:$N$26, "Ниже базового", -1)
)</f>
        <v>Базовый</v>
      </c>
      <c r="O750" s="9">
        <v>18.0</v>
      </c>
      <c r="P750" s="9" t="str">
        <f t="array" ref="P750">LET(
    _xlpm.thresholds, XLOOKUP('2. Результаты'!$D750, Sections!$P$3:$P$23, Sections!$Q$3:$S$23),
    XLOOKUP('2. Результаты'!$O750, _xlpm.thresholds, Sections!$Q$2:$S$2, "Ниже базового", -1)
)</f>
        <v>Средний</v>
      </c>
      <c r="Q750" s="9">
        <v>16.0</v>
      </c>
      <c r="R750" s="9" t="str">
        <f t="array" ref="R750">LET(
    _xlpm.thresholds, XLOOKUP('2. Результаты'!$D750, Sections!$F$3:$F$23, Sections!$G$3:$I$23),
    XLOOKUP('2. Результаты'!$Q750, _xlpm.thresholds, Sections!$G$2:$I$2, "Ниже базового", -1)
)</f>
        <v>Средний</v>
      </c>
      <c r="S750" s="9">
        <v>36.0</v>
      </c>
      <c r="T750" s="9" t="str">
        <f t="array" ref="T750">LET(
    _xlpm.thresholds, XLOOKUP('2. Результаты'!$D750, Sections!$A$3:$A$23, Sections!$B$3:$D$23),
    XLOOKUP('2. Результаты'!$S750, _xlpm.thresholds, Sections!$B$2:$D$2, "Ниже базового", -1)
)</f>
        <v>Средний</v>
      </c>
      <c r="U750" s="9">
        <v>11.0</v>
      </c>
      <c r="V750" s="9" t="str">
        <f t="array" ref="V750">LET(
    _xlpm.thresholds, XLOOKUP('2. Результаты'!$D750, Sections!$A$27:$A$47, Sections!$B$27:$D$47),
    XLOOKUP('2. Результаты'!$U750, _xlpm.thresholds, Sections!$B$26:$D$26, "Ниже базового", -1)
)</f>
        <v>Средний</v>
      </c>
      <c r="W750" s="9">
        <v>19.0</v>
      </c>
      <c r="X750" s="9" t="str">
        <f t="array" ref="X750">LET(
    _xlpm.thresholds, XLOOKUP('2. Результаты'!$D750, Sections!$K$3:$K$23, Sections!$L$3:$N$23),
    XLOOKUP('2. Результаты'!$W750, _xlpm.thresholds, Sections!$L$2:$N$2, "Ниже базового", -1)
)</f>
        <v>Средний</v>
      </c>
    </row>
    <row r="751" ht="15.75" customHeight="1">
      <c r="A751" s="7">
        <v>5.29010627E8</v>
      </c>
      <c r="B751" s="6" t="s">
        <v>970</v>
      </c>
      <c r="C751" s="6" t="s">
        <v>994</v>
      </c>
      <c r="D751" s="9">
        <v>1.0</v>
      </c>
      <c r="E751" s="9">
        <v>204.0</v>
      </c>
      <c r="F751" s="9">
        <v>213.0</v>
      </c>
      <c r="G751" s="9">
        <v>4.0</v>
      </c>
      <c r="H751" s="9" t="s">
        <v>1466</v>
      </c>
      <c r="I751" s="9">
        <v>31.0</v>
      </c>
      <c r="J751" s="9" t="str">
        <f t="array" ref="J751">LET(
    _xlpm.thresholds, XLOOKUP('2. Результаты'!$D751, Sections!$F$27:$F$47, Sections!$G$27:$I$47),
    XLOOKUP('2. Результаты'!$I751, _xlpm.thresholds, Sections!$G$26:$I$26, "Ниже базового", -1)
)</f>
        <v>Высокий</v>
      </c>
      <c r="K751" s="9">
        <v>21.0</v>
      </c>
      <c r="L751" s="9" t="str">
        <f t="array" ref="L751">LET(
    _xlpm.thresholds, XLOOKUP('2. Результаты'!$D751, Sections!$P$27:$P$47, Sections!$Q$27:$S$47),
    XLOOKUP('2. Результаты'!$K751, _xlpm.thresholds, Sections!$Q$26:$S$26, "Ниже базового", -1)
)</f>
        <v>Высокий</v>
      </c>
      <c r="M751" s="9">
        <v>18.0</v>
      </c>
      <c r="N751" s="9" t="str">
        <f t="array" ref="N751">LET(
    _xlpm.thresholds, XLOOKUP('2. Результаты'!$D751, Sections!$K$27:$K$47, Sections!$L$27:$N$47),
    XLOOKUP('2. Результаты'!$M751, _xlpm.thresholds, Sections!$L$26:$N$26, "Ниже базового", -1)
)</f>
        <v>Высокий</v>
      </c>
      <c r="O751" s="9">
        <v>22.0</v>
      </c>
      <c r="P751" s="9" t="str">
        <f t="array" ref="P751">LET(
    _xlpm.thresholds, XLOOKUP('2. Результаты'!$D751, Sections!$P$3:$P$23, Sections!$Q$3:$S$23),
    XLOOKUP('2. Результаты'!$O751, _xlpm.thresholds, Sections!$Q$2:$S$2, "Ниже базового", -1)
)</f>
        <v>Высокий</v>
      </c>
      <c r="Q751" s="9">
        <v>23.0</v>
      </c>
      <c r="R751" s="9" t="str">
        <f t="array" ref="R751">LET(
    _xlpm.thresholds, XLOOKUP('2. Результаты'!$D751, Sections!$F$3:$F$23, Sections!$G$3:$I$23),
    XLOOKUP('2. Результаты'!$Q751, _xlpm.thresholds, Sections!$G$2:$I$2, "Ниже базового", -1)
)</f>
        <v>Высокий</v>
      </c>
      <c r="S751" s="9">
        <v>46.0</v>
      </c>
      <c r="T751" s="9" t="str">
        <f t="array" ref="T751">LET(
    _xlpm.thresholds, XLOOKUP('2. Результаты'!$D751, Sections!$A$3:$A$23, Sections!$B$3:$D$23),
    XLOOKUP('2. Результаты'!$S751, _xlpm.thresholds, Sections!$B$2:$D$2, "Ниже базового", -1)
)</f>
        <v>Высокий</v>
      </c>
      <c r="U751" s="9">
        <v>14.0</v>
      </c>
      <c r="V751" s="9" t="str">
        <f t="array" ref="V751">LET(
    _xlpm.thresholds, XLOOKUP('2. Результаты'!$D751, Sections!$A$27:$A$47, Sections!$B$27:$D$47),
    XLOOKUP('2. Результаты'!$U751, _xlpm.thresholds, Sections!$B$26:$D$26, "Ниже базового", -1)
)</f>
        <v>Высокий</v>
      </c>
      <c r="W751" s="9">
        <v>29.0</v>
      </c>
      <c r="X751" s="9" t="str">
        <f t="array" ref="X751">LET(
    _xlpm.thresholds, XLOOKUP('2. Результаты'!$D751, Sections!$K$3:$K$23, Sections!$L$3:$N$23),
    XLOOKUP('2. Результаты'!$W751, _xlpm.thresholds, Sections!$L$2:$N$2, "Ниже базового", -1)
)</f>
        <v>Высокий</v>
      </c>
    </row>
    <row r="752" ht="15.75" customHeight="1">
      <c r="A752" s="7">
        <v>5.29010578E8</v>
      </c>
      <c r="B752" s="6" t="s">
        <v>970</v>
      </c>
      <c r="C752" s="6" t="s">
        <v>995</v>
      </c>
      <c r="D752" s="9">
        <v>4.0</v>
      </c>
      <c r="E752" s="9">
        <v>112.0</v>
      </c>
      <c r="F752" s="9">
        <v>166.0</v>
      </c>
      <c r="G752" s="9">
        <v>2.0</v>
      </c>
      <c r="H752" s="9" t="s">
        <v>1467</v>
      </c>
      <c r="I752" s="9">
        <v>17.0</v>
      </c>
      <c r="J752" s="9" t="str">
        <f t="array" ref="J752">LET(
    _xlpm.thresholds, XLOOKUP('2. Результаты'!$D752, Sections!$F$27:$F$47, Sections!$G$27:$I$47),
    XLOOKUP('2. Результаты'!$I752, _xlpm.thresholds, Sections!$G$26:$I$26, "Ниже базового", -1)
)</f>
        <v>Средний</v>
      </c>
      <c r="K752" s="9">
        <v>19.0</v>
      </c>
      <c r="L752" s="9" t="str">
        <f t="array" ref="L752">LET(
    _xlpm.thresholds, XLOOKUP('2. Результаты'!$D752, Sections!$P$27:$P$47, Sections!$Q$27:$S$47),
    XLOOKUP('2. Результаты'!$K752, _xlpm.thresholds, Sections!$Q$26:$S$26, "Ниже базового", -1)
)</f>
        <v>Высокий</v>
      </c>
      <c r="M752" s="9">
        <v>11.0</v>
      </c>
      <c r="N752" s="9" t="str">
        <f t="array" ref="N752">LET(
    _xlpm.thresholds, XLOOKUP('2. Результаты'!$D752, Sections!$K$27:$K$47, Sections!$L$27:$N$47),
    XLOOKUP('2. Результаты'!$M752, _xlpm.thresholds, Sections!$L$26:$N$26, "Ниже базового", -1)
)</f>
        <v>Средний</v>
      </c>
      <c r="O752" s="9">
        <v>15.0</v>
      </c>
      <c r="P752" s="9" t="str">
        <f t="array" ref="P752">LET(
    _xlpm.thresholds, XLOOKUP('2. Результаты'!$D752, Sections!$P$3:$P$23, Sections!$Q$3:$S$23),
    XLOOKUP('2. Результаты'!$O752, _xlpm.thresholds, Sections!$Q$2:$S$2, "Ниже базового", -1)
)</f>
        <v>Средний</v>
      </c>
      <c r="Q752" s="9">
        <v>15.0</v>
      </c>
      <c r="R752" s="9" t="str">
        <f t="array" ref="R752">LET(
    _xlpm.thresholds, XLOOKUP('2. Результаты'!$D752, Sections!$F$3:$F$23, Sections!$G$3:$I$23),
    XLOOKUP('2. Результаты'!$Q752, _xlpm.thresholds, Sections!$G$2:$I$2, "Ниже базового", -1)
)</f>
        <v>Средний</v>
      </c>
      <c r="S752" s="9">
        <v>18.0</v>
      </c>
      <c r="T752" s="9" t="str">
        <f t="array" ref="T752">LET(
    _xlpm.thresholds, XLOOKUP('2. Результаты'!$D752, Sections!$A$3:$A$23, Sections!$B$3:$D$23),
    XLOOKUP('2. Результаты'!$S752, _xlpm.thresholds, Sections!$B$2:$D$2, "Ниже базового", -1)
)</f>
        <v>Средний</v>
      </c>
      <c r="U752" s="9">
        <v>0.0</v>
      </c>
      <c r="V752" s="9" t="str">
        <f t="array" ref="V752">LET(
    _xlpm.thresholds, XLOOKUP('2. Результаты'!$D752, Sections!$A$27:$A$47, Sections!$B$27:$D$47),
    XLOOKUP('2. Результаты'!$U752, _xlpm.thresholds, Sections!$B$26:$D$26, "Ниже базового", -1)
)</f>
        <v>Базовый</v>
      </c>
      <c r="W752" s="9">
        <v>17.0</v>
      </c>
      <c r="X752" s="9" t="str">
        <f t="array" ref="X752">LET(
    _xlpm.thresholds, XLOOKUP('2. Результаты'!$D752, Sections!$K$3:$K$23, Sections!$L$3:$N$23),
    XLOOKUP('2. Результаты'!$W752, _xlpm.thresholds, Sections!$L$2:$N$2, "Ниже базового", -1)
)</f>
        <v>Средний</v>
      </c>
    </row>
    <row r="753" ht="15.75" customHeight="1">
      <c r="A753" s="7">
        <v>5.2901044E8</v>
      </c>
      <c r="B753" s="6" t="s">
        <v>970</v>
      </c>
      <c r="C753" s="6" t="s">
        <v>996</v>
      </c>
      <c r="D753" s="9">
        <v>5.0</v>
      </c>
      <c r="E753" s="9">
        <v>184.0</v>
      </c>
      <c r="F753" s="9">
        <v>208.0</v>
      </c>
      <c r="G753" s="9">
        <v>4.0</v>
      </c>
      <c r="H753" s="9" t="s">
        <v>1466</v>
      </c>
      <c r="I753" s="9">
        <v>27.0</v>
      </c>
      <c r="J753" s="9" t="str">
        <f t="array" ref="J753">LET(
    _xlpm.thresholds, XLOOKUP('2. Результаты'!$D753, Sections!$F$27:$F$47, Sections!$G$27:$I$47),
    XLOOKUP('2. Результаты'!$I753, _xlpm.thresholds, Sections!$G$26:$I$26, "Ниже базового", -1)
)</f>
        <v>Высокий</v>
      </c>
      <c r="K753" s="9">
        <v>20.0</v>
      </c>
      <c r="L753" s="9" t="str">
        <f t="array" ref="L753">LET(
    _xlpm.thresholds, XLOOKUP('2. Результаты'!$D753, Sections!$P$27:$P$47, Sections!$Q$27:$S$47),
    XLOOKUP('2. Результаты'!$K753, _xlpm.thresholds, Sections!$Q$26:$S$26, "Ниже базового", -1)
)</f>
        <v>Высокий</v>
      </c>
      <c r="M753" s="9">
        <v>16.0</v>
      </c>
      <c r="N753" s="9" t="str">
        <f t="array" ref="N753">LET(
    _xlpm.thresholds, XLOOKUP('2. Результаты'!$D753, Sections!$K$27:$K$47, Sections!$L$27:$N$47),
    XLOOKUP('2. Результаты'!$M753, _xlpm.thresholds, Sections!$L$26:$N$26, "Ниже базового", -1)
)</f>
        <v>Средний</v>
      </c>
      <c r="O753" s="9">
        <v>21.0</v>
      </c>
      <c r="P753" s="9" t="str">
        <f t="array" ref="P753">LET(
    _xlpm.thresholds, XLOOKUP('2. Результаты'!$D753, Sections!$P$3:$P$23, Sections!$Q$3:$S$23),
    XLOOKUP('2. Результаты'!$O753, _xlpm.thresholds, Sections!$Q$2:$S$2, "Ниже базового", -1)
)</f>
        <v>Высокий</v>
      </c>
      <c r="Q753" s="9">
        <v>20.0</v>
      </c>
      <c r="R753" s="9" t="str">
        <f t="array" ref="R753">LET(
    _xlpm.thresholds, XLOOKUP('2. Результаты'!$D753, Sections!$F$3:$F$23, Sections!$G$3:$I$23),
    XLOOKUP('2. Результаты'!$Q753, _xlpm.thresholds, Sections!$G$2:$I$2, "Ниже базового", -1)
)</f>
        <v>Средний</v>
      </c>
      <c r="S753" s="9">
        <v>43.0</v>
      </c>
      <c r="T753" s="9" t="str">
        <f t="array" ref="T753">LET(
    _xlpm.thresholds, XLOOKUP('2. Результаты'!$D753, Sections!$A$3:$A$23, Sections!$B$3:$D$23),
    XLOOKUP('2. Результаты'!$S753, _xlpm.thresholds, Sections!$B$2:$D$2, "Ниже базового", -1)
)</f>
        <v>Высокий</v>
      </c>
      <c r="U753" s="9">
        <v>13.0</v>
      </c>
      <c r="V753" s="9" t="str">
        <f t="array" ref="V753">LET(
    _xlpm.thresholds, XLOOKUP('2. Результаты'!$D753, Sections!$A$27:$A$47, Sections!$B$27:$D$47),
    XLOOKUP('2. Результаты'!$U753, _xlpm.thresholds, Sections!$B$26:$D$26, "Ниже базового", -1)
)</f>
        <v>Высокий</v>
      </c>
      <c r="W753" s="9">
        <v>24.0</v>
      </c>
      <c r="X753" s="9" t="str">
        <f t="array" ref="X753">LET(
    _xlpm.thresholds, XLOOKUP('2. Результаты'!$D753, Sections!$K$3:$K$23, Sections!$L$3:$N$23),
    XLOOKUP('2. Результаты'!$W753, _xlpm.thresholds, Sections!$L$2:$N$2, "Ниже базового", -1)
)</f>
        <v>Средний</v>
      </c>
    </row>
    <row r="754" ht="15.75" customHeight="1">
      <c r="A754" s="7">
        <v>5.29009942E8</v>
      </c>
      <c r="B754" s="6" t="s">
        <v>970</v>
      </c>
      <c r="C754" s="6" t="s">
        <v>997</v>
      </c>
      <c r="D754" s="9">
        <v>2.0</v>
      </c>
      <c r="E754" s="9">
        <v>133.0</v>
      </c>
      <c r="F754" s="9">
        <v>197.0</v>
      </c>
      <c r="G754" s="9">
        <v>2.0</v>
      </c>
      <c r="H754" s="9" t="s">
        <v>1467</v>
      </c>
      <c r="I754" s="9">
        <v>22.0</v>
      </c>
      <c r="J754" s="9" t="str">
        <f t="array" ref="J754">LET(
    _xlpm.thresholds, XLOOKUP('2. Результаты'!$D754, Sections!$F$27:$F$47, Sections!$G$27:$I$47),
    XLOOKUP('2. Результаты'!$I754, _xlpm.thresholds, Sections!$G$26:$I$26, "Ниже базового", -1)
)</f>
        <v>Средний</v>
      </c>
      <c r="K754" s="9">
        <v>14.0</v>
      </c>
      <c r="L754" s="9" t="str">
        <f t="array" ref="L754">LET(
    _xlpm.thresholds, XLOOKUP('2. Результаты'!$D754, Sections!$P$27:$P$47, Sections!$Q$27:$S$47),
    XLOOKUP('2. Результаты'!$K754, _xlpm.thresholds, Sections!$Q$26:$S$26, "Ниже базового", -1)
)</f>
        <v>Средний</v>
      </c>
      <c r="M754" s="9">
        <v>8.0</v>
      </c>
      <c r="N754" s="9" t="str">
        <f t="array" ref="N754">LET(
    _xlpm.thresholds, XLOOKUP('2. Результаты'!$D754, Sections!$K$27:$K$47, Sections!$L$27:$N$47),
    XLOOKUP('2. Результаты'!$M754, _xlpm.thresholds, Sections!$L$26:$N$26, "Ниже базового", -1)
)</f>
        <v>Базовый</v>
      </c>
      <c r="O754" s="9">
        <v>16.0</v>
      </c>
      <c r="P754" s="9" t="str">
        <f t="array" ref="P754">LET(
    _xlpm.thresholds, XLOOKUP('2. Результаты'!$D754, Sections!$P$3:$P$23, Sections!$Q$3:$S$23),
    XLOOKUP('2. Результаты'!$O754, _xlpm.thresholds, Sections!$Q$2:$S$2, "Ниже базового", -1)
)</f>
        <v>Средний</v>
      </c>
      <c r="Q754" s="9">
        <v>16.0</v>
      </c>
      <c r="R754" s="9" t="str">
        <f t="array" ref="R754">LET(
    _xlpm.thresholds, XLOOKUP('2. Результаты'!$D754, Sections!$F$3:$F$23, Sections!$G$3:$I$23),
    XLOOKUP('2. Результаты'!$Q754, _xlpm.thresholds, Sections!$G$2:$I$2, "Ниже базового", -1)
)</f>
        <v>Средний</v>
      </c>
      <c r="S754" s="9">
        <v>27.0</v>
      </c>
      <c r="T754" s="9" t="str">
        <f t="array" ref="T754">LET(
    _xlpm.thresholds, XLOOKUP('2. Результаты'!$D754, Sections!$A$3:$A$23, Sections!$B$3:$D$23),
    XLOOKUP('2. Результаты'!$S754, _xlpm.thresholds, Sections!$B$2:$D$2, "Ниже базового", -1)
)</f>
        <v>Средний</v>
      </c>
      <c r="U754" s="9">
        <v>11.0</v>
      </c>
      <c r="V754" s="9" t="str">
        <f t="array" ref="V754">LET(
    _xlpm.thresholds, XLOOKUP('2. Результаты'!$D754, Sections!$A$27:$A$47, Sections!$B$27:$D$47),
    XLOOKUP('2. Результаты'!$U754, _xlpm.thresholds, Sections!$B$26:$D$26, "Ниже базового", -1)
)</f>
        <v>Средний</v>
      </c>
      <c r="W754" s="9">
        <v>19.0</v>
      </c>
      <c r="X754" s="9" t="str">
        <f t="array" ref="X754">LET(
    _xlpm.thresholds, XLOOKUP('2. Результаты'!$D754, Sections!$K$3:$K$23, Sections!$L$3:$N$23),
    XLOOKUP('2. Результаты'!$W754, _xlpm.thresholds, Sections!$L$2:$N$2, "Ниже базового", -1)
)</f>
        <v>Средний</v>
      </c>
    </row>
    <row r="755" ht="15.75" customHeight="1">
      <c r="A755" s="7">
        <v>5.29010666E8</v>
      </c>
      <c r="B755" s="6" t="s">
        <v>970</v>
      </c>
      <c r="C755" s="6" t="s">
        <v>998</v>
      </c>
      <c r="D755" s="9">
        <v>6.0</v>
      </c>
      <c r="E755" s="9">
        <v>112.0</v>
      </c>
      <c r="F755" s="9">
        <v>192.0</v>
      </c>
      <c r="G755" s="9">
        <v>2.0</v>
      </c>
      <c r="H755" s="9" t="s">
        <v>1467</v>
      </c>
      <c r="I755" s="9">
        <v>18.0</v>
      </c>
      <c r="J755" s="9" t="str">
        <f t="array" ref="J755">LET(
    _xlpm.thresholds, XLOOKUP('2. Результаты'!$D755, Sections!$F$27:$F$47, Sections!$G$27:$I$47),
    XLOOKUP('2. Результаты'!$I755, _xlpm.thresholds, Sections!$G$26:$I$26, "Ниже базового", -1)
)</f>
        <v>Средний</v>
      </c>
      <c r="K755" s="9">
        <v>14.0</v>
      </c>
      <c r="L755" s="9" t="str">
        <f t="array" ref="L755">LET(
    _xlpm.thresholds, XLOOKUP('2. Результаты'!$D755, Sections!$P$27:$P$47, Sections!$Q$27:$S$47),
    XLOOKUP('2. Результаты'!$K755, _xlpm.thresholds, Sections!$Q$26:$S$26, "Ниже базового", -1)
)</f>
        <v>Средний</v>
      </c>
      <c r="M755" s="9">
        <v>9.0</v>
      </c>
      <c r="N755" s="9" t="str">
        <f t="array" ref="N755">LET(
    _xlpm.thresholds, XLOOKUP('2. Результаты'!$D755, Sections!$K$27:$K$47, Sections!$L$27:$N$47),
    XLOOKUP('2. Результаты'!$M755, _xlpm.thresholds, Sections!$L$26:$N$26, "Ниже базового", -1)
)</f>
        <v>Базовый</v>
      </c>
      <c r="O755" s="9">
        <v>16.0</v>
      </c>
      <c r="P755" s="9" t="str">
        <f t="array" ref="P755">LET(
    _xlpm.thresholds, XLOOKUP('2. Результаты'!$D755, Sections!$P$3:$P$23, Sections!$Q$3:$S$23),
    XLOOKUP('2. Результаты'!$O755, _xlpm.thresholds, Sections!$Q$2:$S$2, "Ниже базового", -1)
)</f>
        <v>Средний</v>
      </c>
      <c r="Q755" s="9">
        <v>10.0</v>
      </c>
      <c r="R755" s="9" t="str">
        <f t="array" ref="R755">LET(
    _xlpm.thresholds, XLOOKUP('2. Результаты'!$D755, Sections!$F$3:$F$23, Sections!$G$3:$I$23),
    XLOOKUP('2. Результаты'!$Q755, _xlpm.thresholds, Sections!$G$2:$I$2, "Ниже базового", -1)
)</f>
        <v>Базовый</v>
      </c>
      <c r="S755" s="9">
        <v>23.0</v>
      </c>
      <c r="T755" s="9" t="str">
        <f t="array" ref="T755">LET(
    _xlpm.thresholds, XLOOKUP('2. Результаты'!$D755, Sections!$A$3:$A$23, Sections!$B$3:$D$23),
    XLOOKUP('2. Результаты'!$S755, _xlpm.thresholds, Sections!$B$2:$D$2, "Ниже базового", -1)
)</f>
        <v>Средний</v>
      </c>
      <c r="U755" s="9">
        <v>8.0</v>
      </c>
      <c r="V755" s="9" t="str">
        <f t="array" ref="V755">LET(
    _xlpm.thresholds, XLOOKUP('2. Результаты'!$D755, Sections!$A$27:$A$47, Sections!$B$27:$D$47),
    XLOOKUP('2. Результаты'!$U755, _xlpm.thresholds, Sections!$B$26:$D$26, "Ниже базового", -1)
)</f>
        <v>Средний</v>
      </c>
      <c r="W755" s="9">
        <v>14.0</v>
      </c>
      <c r="X755" s="9" t="str">
        <f t="array" ref="X755">LET(
    _xlpm.thresholds, XLOOKUP('2. Результаты'!$D755, Sections!$K$3:$K$23, Sections!$L$3:$N$23),
    XLOOKUP('2. Результаты'!$W755, _xlpm.thresholds, Sections!$L$2:$N$2, "Ниже базового", -1)
)</f>
        <v>Базовый</v>
      </c>
    </row>
    <row r="756" ht="15.75" customHeight="1">
      <c r="A756" s="7">
        <v>5.29009999E8</v>
      </c>
      <c r="B756" s="6" t="s">
        <v>970</v>
      </c>
      <c r="C756" s="6" t="s">
        <v>999</v>
      </c>
      <c r="D756" s="9">
        <v>2.0</v>
      </c>
      <c r="E756" s="9">
        <v>147.0</v>
      </c>
      <c r="F756" s="9">
        <v>197.0</v>
      </c>
      <c r="G756" s="9">
        <v>3.0</v>
      </c>
      <c r="H756" s="9" t="s">
        <v>1465</v>
      </c>
      <c r="I756" s="9">
        <v>25.0</v>
      </c>
      <c r="J756" s="9" t="str">
        <f t="array" ref="J756">LET(
    _xlpm.thresholds, XLOOKUP('2. Результаты'!$D756, Sections!$F$27:$F$47, Sections!$G$27:$I$47),
    XLOOKUP('2. Результаты'!$I756, _xlpm.thresholds, Sections!$G$26:$I$26, "Ниже базового", -1)
)</f>
        <v>Средний</v>
      </c>
      <c r="K756" s="9">
        <v>16.0</v>
      </c>
      <c r="L756" s="9" t="str">
        <f t="array" ref="L756">LET(
    _xlpm.thresholds, XLOOKUP('2. Результаты'!$D756, Sections!$P$27:$P$47, Sections!$Q$27:$S$47),
    XLOOKUP('2. Результаты'!$K756, _xlpm.thresholds, Sections!$Q$26:$S$26, "Ниже базового", -1)
)</f>
        <v>Высокий</v>
      </c>
      <c r="M756" s="9">
        <v>11.0</v>
      </c>
      <c r="N756" s="9" t="str">
        <f t="array" ref="N756">LET(
    _xlpm.thresholds, XLOOKUP('2. Результаты'!$D756, Sections!$K$27:$K$47, Sections!$L$27:$N$47),
    XLOOKUP('2. Результаты'!$M756, _xlpm.thresholds, Sections!$L$26:$N$26, "Ниже базового", -1)
)</f>
        <v>Базовый</v>
      </c>
      <c r="O756" s="9">
        <v>17.0</v>
      </c>
      <c r="P756" s="9" t="str">
        <f t="array" ref="P756">LET(
    _xlpm.thresholds, XLOOKUP('2. Результаты'!$D756, Sections!$P$3:$P$23, Sections!$Q$3:$S$23),
    XLOOKUP('2. Результаты'!$O756, _xlpm.thresholds, Sections!$Q$2:$S$2, "Ниже базового", -1)
)</f>
        <v>Средний</v>
      </c>
      <c r="Q756" s="9">
        <v>16.0</v>
      </c>
      <c r="R756" s="9" t="str">
        <f t="array" ref="R756">LET(
    _xlpm.thresholds, XLOOKUP('2. Результаты'!$D756, Sections!$F$3:$F$23, Sections!$G$3:$I$23),
    XLOOKUP('2. Результаты'!$Q756, _xlpm.thresholds, Sections!$G$2:$I$2, "Ниже базового", -1)
)</f>
        <v>Средний</v>
      </c>
      <c r="S756" s="9">
        <v>27.0</v>
      </c>
      <c r="T756" s="9" t="str">
        <f t="array" ref="T756">LET(
    _xlpm.thresholds, XLOOKUP('2. Результаты'!$D756, Sections!$A$3:$A$23, Sections!$B$3:$D$23),
    XLOOKUP('2. Результаты'!$S756, _xlpm.thresholds, Sections!$B$2:$D$2, "Ниже базового", -1)
)</f>
        <v>Средний</v>
      </c>
      <c r="U756" s="9">
        <v>12.0</v>
      </c>
      <c r="V756" s="9" t="str">
        <f t="array" ref="V756">LET(
    _xlpm.thresholds, XLOOKUP('2. Результаты'!$D756, Sections!$A$27:$A$47, Sections!$B$27:$D$47),
    XLOOKUP('2. Результаты'!$U756, _xlpm.thresholds, Sections!$B$26:$D$26, "Ниже базового", -1)
)</f>
        <v>Высокий</v>
      </c>
      <c r="W756" s="9">
        <v>23.0</v>
      </c>
      <c r="X756" s="9" t="str">
        <f t="array" ref="X756">LET(
    _xlpm.thresholds, XLOOKUP('2. Результаты'!$D756, Sections!$K$3:$K$23, Sections!$L$3:$N$23),
    XLOOKUP('2. Результаты'!$W756, _xlpm.thresholds, Sections!$L$2:$N$2, "Ниже базового", -1)
)</f>
        <v>Средний</v>
      </c>
    </row>
    <row r="757" ht="15.75" customHeight="1">
      <c r="A757" s="7">
        <v>5.29010433E8</v>
      </c>
      <c r="B757" s="6" t="s">
        <v>970</v>
      </c>
      <c r="C757" s="6" t="s">
        <v>1000</v>
      </c>
      <c r="D757" s="9">
        <v>4.0</v>
      </c>
      <c r="E757" s="9">
        <v>129.0</v>
      </c>
      <c r="F757" s="9">
        <v>166.0</v>
      </c>
      <c r="G757" s="9">
        <v>3.0</v>
      </c>
      <c r="H757" s="9" t="s">
        <v>1465</v>
      </c>
      <c r="I757" s="9">
        <v>22.0</v>
      </c>
      <c r="J757" s="9" t="str">
        <f t="array" ref="J757">LET(
    _xlpm.thresholds, XLOOKUP('2. Результаты'!$D757, Sections!$F$27:$F$47, Sections!$G$27:$I$47),
    XLOOKUP('2. Результаты'!$I757, _xlpm.thresholds, Sections!$G$26:$I$26, "Ниже базового", -1)
)</f>
        <v>Средний</v>
      </c>
      <c r="K757" s="9">
        <v>19.0</v>
      </c>
      <c r="L757" s="9" t="str">
        <f t="array" ref="L757">LET(
    _xlpm.thresholds, XLOOKUP('2. Результаты'!$D757, Sections!$P$27:$P$47, Sections!$Q$27:$S$47),
    XLOOKUP('2. Результаты'!$K757, _xlpm.thresholds, Sections!$Q$26:$S$26, "Ниже базового", -1)
)</f>
        <v>Высокий</v>
      </c>
      <c r="M757" s="9">
        <v>13.0</v>
      </c>
      <c r="N757" s="9" t="str">
        <f t="array" ref="N757">LET(
    _xlpm.thresholds, XLOOKUP('2. Результаты'!$D757, Sections!$K$27:$K$47, Sections!$L$27:$N$47),
    XLOOKUP('2. Результаты'!$M757, _xlpm.thresholds, Sections!$L$26:$N$26, "Ниже базового", -1)
)</f>
        <v>Средний</v>
      </c>
      <c r="O757" s="9">
        <v>17.0</v>
      </c>
      <c r="P757" s="9" t="str">
        <f t="array" ref="P757">LET(
    _xlpm.thresholds, XLOOKUP('2. Результаты'!$D757, Sections!$P$3:$P$23, Sections!$Q$3:$S$23),
    XLOOKUP('2. Результаты'!$O757, _xlpm.thresholds, Sections!$Q$2:$S$2, "Ниже базового", -1)
)</f>
        <v>Средний</v>
      </c>
      <c r="Q757" s="9">
        <v>16.0</v>
      </c>
      <c r="R757" s="9" t="str">
        <f t="array" ref="R757">LET(
    _xlpm.thresholds, XLOOKUP('2. Результаты'!$D757, Sections!$F$3:$F$23, Sections!$G$3:$I$23),
    XLOOKUP('2. Результаты'!$Q757, _xlpm.thresholds, Sections!$G$2:$I$2, "Ниже базового", -1)
)</f>
        <v>Средний</v>
      </c>
      <c r="S757" s="9">
        <v>20.0</v>
      </c>
      <c r="T757" s="9" t="str">
        <f t="array" ref="T757">LET(
    _xlpm.thresholds, XLOOKUP('2. Результаты'!$D757, Sections!$A$3:$A$23, Sections!$B$3:$D$23),
    XLOOKUP('2. Результаты'!$S757, _xlpm.thresholds, Sections!$B$2:$D$2, "Ниже базового", -1)
)</f>
        <v>Средний</v>
      </c>
      <c r="U757" s="9">
        <v>1.0</v>
      </c>
      <c r="V757" s="9" t="str">
        <f t="array" ref="V757">LET(
    _xlpm.thresholds, XLOOKUP('2. Результаты'!$D757, Sections!$A$27:$A$47, Sections!$B$27:$D$47),
    XLOOKUP('2. Результаты'!$U757, _xlpm.thresholds, Sections!$B$26:$D$26, "Ниже базового", -1)
)</f>
        <v>Высокий</v>
      </c>
      <c r="W757" s="9">
        <v>21.0</v>
      </c>
      <c r="X757" s="9" t="str">
        <f t="array" ref="X757">LET(
    _xlpm.thresholds, XLOOKUP('2. Результаты'!$D757, Sections!$K$3:$K$23, Sections!$L$3:$N$23),
    XLOOKUP('2. Результаты'!$W757, _xlpm.thresholds, Sections!$L$2:$N$2, "Ниже базового", -1)
)</f>
        <v>Средний</v>
      </c>
    </row>
    <row r="758" ht="15.75" customHeight="1">
      <c r="A758" s="7">
        <v>5.29010514E8</v>
      </c>
      <c r="B758" s="6" t="s">
        <v>970</v>
      </c>
      <c r="C758" s="6" t="s">
        <v>1001</v>
      </c>
      <c r="D758" s="9">
        <v>6.0</v>
      </c>
      <c r="E758" s="9">
        <v>165.0</v>
      </c>
      <c r="F758" s="9">
        <v>192.0</v>
      </c>
      <c r="G758" s="9">
        <v>4.0</v>
      </c>
      <c r="H758" s="9" t="s">
        <v>1466</v>
      </c>
      <c r="I758" s="9">
        <v>27.0</v>
      </c>
      <c r="J758" s="9" t="str">
        <f t="array" ref="J758">LET(
    _xlpm.thresholds, XLOOKUP('2. Результаты'!$D758, Sections!$F$27:$F$47, Sections!$G$27:$I$47),
    XLOOKUP('2. Результаты'!$I758, _xlpm.thresholds, Sections!$G$26:$I$26, "Ниже базового", -1)
)</f>
        <v>Высокий</v>
      </c>
      <c r="K758" s="9">
        <v>19.0</v>
      </c>
      <c r="L758" s="9" t="str">
        <f t="array" ref="L758">LET(
    _xlpm.thresholds, XLOOKUP('2. Результаты'!$D758, Sections!$P$27:$P$47, Sections!$Q$27:$S$47),
    XLOOKUP('2. Результаты'!$K758, _xlpm.thresholds, Sections!$Q$26:$S$26, "Ниже базового", -1)
)</f>
        <v>Высокий</v>
      </c>
      <c r="M758" s="9">
        <v>16.0</v>
      </c>
      <c r="N758" s="9" t="str">
        <f t="array" ref="N758">LET(
    _xlpm.thresholds, XLOOKUP('2. Результаты'!$D758, Sections!$K$27:$K$47, Sections!$L$27:$N$47),
    XLOOKUP('2. Результаты'!$M758, _xlpm.thresholds, Sections!$L$26:$N$26, "Ниже базового", -1)
)</f>
        <v>Высокий</v>
      </c>
      <c r="O758" s="9">
        <v>20.0</v>
      </c>
      <c r="P758" s="9" t="str">
        <f t="array" ref="P758">LET(
    _xlpm.thresholds, XLOOKUP('2. Результаты'!$D758, Sections!$P$3:$P$23, Sections!$Q$3:$S$23),
    XLOOKUP('2. Результаты'!$O758, _xlpm.thresholds, Sections!$Q$2:$S$2, "Ниже базового", -1)
)</f>
        <v>Высокий</v>
      </c>
      <c r="Q758" s="9">
        <v>17.0</v>
      </c>
      <c r="R758" s="9" t="str">
        <f t="array" ref="R758">LET(
    _xlpm.thresholds, XLOOKUP('2. Результаты'!$D758, Sections!$F$3:$F$23, Sections!$G$3:$I$23),
    XLOOKUP('2. Результаты'!$Q758, _xlpm.thresholds, Sections!$G$2:$I$2, "Ниже базового", -1)
)</f>
        <v>Средний</v>
      </c>
      <c r="S758" s="9">
        <v>31.0</v>
      </c>
      <c r="T758" s="9" t="str">
        <f t="array" ref="T758">LET(
    _xlpm.thresholds, XLOOKUP('2. Результаты'!$D758, Sections!$A$3:$A$23, Sections!$B$3:$D$23),
    XLOOKUP('2. Результаты'!$S758, _xlpm.thresholds, Sections!$B$2:$D$2, "Ниже базового", -1)
)</f>
        <v>Высокий</v>
      </c>
      <c r="U758" s="9">
        <v>14.0</v>
      </c>
      <c r="V758" s="9" t="str">
        <f t="array" ref="V758">LET(
    _xlpm.thresholds, XLOOKUP('2. Результаты'!$D758, Sections!$A$27:$A$47, Sections!$B$27:$D$47),
    XLOOKUP('2. Результаты'!$U758, _xlpm.thresholds, Sections!$B$26:$D$26, "Ниже базового", -1)
)</f>
        <v>Высокий</v>
      </c>
      <c r="W758" s="9">
        <v>21.0</v>
      </c>
      <c r="X758" s="9" t="str">
        <f t="array" ref="X758">LET(
    _xlpm.thresholds, XLOOKUP('2. Результаты'!$D758, Sections!$K$3:$K$23, Sections!$L$3:$N$23),
    XLOOKUP('2. Результаты'!$W758, _xlpm.thresholds, Sections!$L$2:$N$2, "Ниже базового", -1)
)</f>
        <v>Средний</v>
      </c>
    </row>
    <row r="759" ht="15.75" customHeight="1">
      <c r="A759" s="7">
        <v>5.29010419E8</v>
      </c>
      <c r="B759" s="6" t="s">
        <v>970</v>
      </c>
      <c r="C759" s="6" t="s">
        <v>1002</v>
      </c>
      <c r="D759" s="9">
        <v>6.0</v>
      </c>
      <c r="E759" s="9">
        <v>154.0</v>
      </c>
      <c r="F759" s="9">
        <v>192.0</v>
      </c>
      <c r="G759" s="9">
        <v>3.0</v>
      </c>
      <c r="H759" s="9" t="s">
        <v>1465</v>
      </c>
      <c r="I759" s="9">
        <v>23.0</v>
      </c>
      <c r="J759" s="9" t="str">
        <f t="array" ref="J759">LET(
    _xlpm.thresholds, XLOOKUP('2. Результаты'!$D759, Sections!$F$27:$F$47, Sections!$G$27:$I$47),
    XLOOKUP('2. Результаты'!$I759, _xlpm.thresholds, Sections!$G$26:$I$26, "Ниже базового", -1)
)</f>
        <v>Средний</v>
      </c>
      <c r="K759" s="9">
        <v>20.0</v>
      </c>
      <c r="L759" s="9" t="str">
        <f t="array" ref="L759">LET(
    _xlpm.thresholds, XLOOKUP('2. Результаты'!$D759, Sections!$P$27:$P$47, Sections!$Q$27:$S$47),
    XLOOKUP('2. Результаты'!$K759, _xlpm.thresholds, Sections!$Q$26:$S$26, "Ниже базового", -1)
)</f>
        <v>Высокий</v>
      </c>
      <c r="M759" s="9">
        <v>16.0</v>
      </c>
      <c r="N759" s="9" t="str">
        <f t="array" ref="N759">LET(
    _xlpm.thresholds, XLOOKUP('2. Результаты'!$D759, Sections!$K$27:$K$47, Sections!$L$27:$N$47),
    XLOOKUP('2. Результаты'!$M759, _xlpm.thresholds, Sections!$L$26:$N$26, "Ниже базового", -1)
)</f>
        <v>Высокий</v>
      </c>
      <c r="O759" s="9">
        <v>17.0</v>
      </c>
      <c r="P759" s="9" t="str">
        <f t="array" ref="P759">LET(
    _xlpm.thresholds, XLOOKUP('2. Результаты'!$D759, Sections!$P$3:$P$23, Sections!$Q$3:$S$23),
    XLOOKUP('2. Результаты'!$O759, _xlpm.thresholds, Sections!$Q$2:$S$2, "Ниже базового", -1)
)</f>
        <v>Средний</v>
      </c>
      <c r="Q759" s="9">
        <v>16.0</v>
      </c>
      <c r="R759" s="9" t="str">
        <f t="array" ref="R759">LET(
    _xlpm.thresholds, XLOOKUP('2. Результаты'!$D759, Sections!$F$3:$F$23, Sections!$G$3:$I$23),
    XLOOKUP('2. Результаты'!$Q759, _xlpm.thresholds, Sections!$G$2:$I$2, "Ниже базового", -1)
)</f>
        <v>Средний</v>
      </c>
      <c r="S759" s="9">
        <v>26.0</v>
      </c>
      <c r="T759" s="9" t="str">
        <f t="array" ref="T759">LET(
    _xlpm.thresholds, XLOOKUP('2. Результаты'!$D759, Sections!$A$3:$A$23, Sections!$B$3:$D$23),
    XLOOKUP('2. Результаты'!$S759, _xlpm.thresholds, Sections!$B$2:$D$2, "Ниже базового", -1)
)</f>
        <v>Средний</v>
      </c>
      <c r="U759" s="9">
        <v>14.0</v>
      </c>
      <c r="V759" s="9" t="str">
        <f t="array" ref="V759">LET(
    _xlpm.thresholds, XLOOKUP('2. Результаты'!$D759, Sections!$A$27:$A$47, Sections!$B$27:$D$47),
    XLOOKUP('2. Результаты'!$U759, _xlpm.thresholds, Sections!$B$26:$D$26, "Ниже базового", -1)
)</f>
        <v>Высокий</v>
      </c>
      <c r="W759" s="9">
        <v>22.0</v>
      </c>
      <c r="X759" s="9" t="str">
        <f t="array" ref="X759">LET(
    _xlpm.thresholds, XLOOKUP('2. Результаты'!$D759, Sections!$K$3:$K$23, Sections!$L$3:$N$23),
    XLOOKUP('2. Результаты'!$W759, _xlpm.thresholds, Sections!$L$2:$N$2, "Ниже базового", -1)
)</f>
        <v>Средний</v>
      </c>
    </row>
    <row r="760" ht="15.75" customHeight="1">
      <c r="A760" s="7">
        <v>5.29010384E8</v>
      </c>
      <c r="B760" s="6" t="s">
        <v>970</v>
      </c>
      <c r="C760" s="6" t="s">
        <v>1003</v>
      </c>
      <c r="D760" s="9">
        <v>2.0</v>
      </c>
      <c r="E760" s="9">
        <v>149.0</v>
      </c>
      <c r="F760" s="9">
        <v>197.0</v>
      </c>
      <c r="G760" s="9">
        <v>3.0</v>
      </c>
      <c r="H760" s="9" t="s">
        <v>1465</v>
      </c>
      <c r="I760" s="9">
        <v>25.0</v>
      </c>
      <c r="J760" s="9" t="str">
        <f t="array" ref="J760">LET(
    _xlpm.thresholds, XLOOKUP('2. Результаты'!$D760, Sections!$F$27:$F$47, Sections!$G$27:$I$47),
    XLOOKUP('2. Результаты'!$I760, _xlpm.thresholds, Sections!$G$26:$I$26, "Ниже базового", -1)
)</f>
        <v>Средний</v>
      </c>
      <c r="K760" s="9">
        <v>18.0</v>
      </c>
      <c r="L760" s="9" t="str">
        <f t="array" ref="L760">LET(
    _xlpm.thresholds, XLOOKUP('2. Результаты'!$D760, Sections!$P$27:$P$47, Sections!$Q$27:$S$47),
    XLOOKUP('2. Результаты'!$K760, _xlpm.thresholds, Sections!$Q$26:$S$26, "Ниже базового", -1)
)</f>
        <v>Высокий</v>
      </c>
      <c r="M760" s="9">
        <v>15.0</v>
      </c>
      <c r="N760" s="9" t="str">
        <f t="array" ref="N760">LET(
    _xlpm.thresholds, XLOOKUP('2. Результаты'!$D760, Sections!$K$27:$K$47, Sections!$L$27:$N$47),
    XLOOKUP('2. Результаты'!$M760, _xlpm.thresholds, Sections!$L$26:$N$26, "Ниже базового", -1)
)</f>
        <v>Средний</v>
      </c>
      <c r="O760" s="9">
        <v>18.0</v>
      </c>
      <c r="P760" s="9" t="str">
        <f t="array" ref="P760">LET(
    _xlpm.thresholds, XLOOKUP('2. Результаты'!$D760, Sections!$P$3:$P$23, Sections!$Q$3:$S$23),
    XLOOKUP('2. Результаты'!$O760, _xlpm.thresholds, Sections!$Q$2:$S$2, "Ниже базового", -1)
)</f>
        <v>Средний</v>
      </c>
      <c r="Q760" s="9">
        <v>17.0</v>
      </c>
      <c r="R760" s="9" t="str">
        <f t="array" ref="R760">LET(
    _xlpm.thresholds, XLOOKUP('2. Результаты'!$D760, Sections!$F$3:$F$23, Sections!$G$3:$I$23),
    XLOOKUP('2. Результаты'!$Q760, _xlpm.thresholds, Sections!$G$2:$I$2, "Ниже базового", -1)
)</f>
        <v>Средний</v>
      </c>
      <c r="S760" s="9">
        <v>23.0</v>
      </c>
      <c r="T760" s="9" t="str">
        <f t="array" ref="T760">LET(
    _xlpm.thresholds, XLOOKUP('2. Результаты'!$D760, Sections!$A$3:$A$23, Sections!$B$3:$D$23),
    XLOOKUP('2. Результаты'!$S760, _xlpm.thresholds, Sections!$B$2:$D$2, "Ниже базового", -1)
)</f>
        <v>Средний</v>
      </c>
      <c r="U760" s="9">
        <v>12.0</v>
      </c>
      <c r="V760" s="9" t="str">
        <f t="array" ref="V760">LET(
    _xlpm.thresholds, XLOOKUP('2. Результаты'!$D760, Sections!$A$27:$A$47, Sections!$B$27:$D$47),
    XLOOKUP('2. Результаты'!$U760, _xlpm.thresholds, Sections!$B$26:$D$26, "Ниже базового", -1)
)</f>
        <v>Высокий</v>
      </c>
      <c r="W760" s="9">
        <v>21.0</v>
      </c>
      <c r="X760" s="9" t="str">
        <f t="array" ref="X760">LET(
    _xlpm.thresholds, XLOOKUP('2. Результаты'!$D760, Sections!$K$3:$K$23, Sections!$L$3:$N$23),
    XLOOKUP('2. Результаты'!$W760, _xlpm.thresholds, Sections!$L$2:$N$2, "Ниже базового", -1)
)</f>
        <v>Средний</v>
      </c>
    </row>
    <row r="761" ht="15.75" customHeight="1">
      <c r="A761" s="7">
        <v>5.2900995E8</v>
      </c>
      <c r="B761" s="6" t="s">
        <v>970</v>
      </c>
      <c r="C761" s="6" t="s">
        <v>1004</v>
      </c>
      <c r="D761" s="9">
        <v>2.0</v>
      </c>
      <c r="E761" s="9">
        <v>142.0</v>
      </c>
      <c r="F761" s="9">
        <v>197.0</v>
      </c>
      <c r="G761" s="9">
        <v>3.0</v>
      </c>
      <c r="H761" s="9" t="s">
        <v>1465</v>
      </c>
      <c r="I761" s="9">
        <v>23.0</v>
      </c>
      <c r="J761" s="9" t="str">
        <f t="array" ref="J761">LET(
    _xlpm.thresholds, XLOOKUP('2. Результаты'!$D761, Sections!$F$27:$F$47, Sections!$G$27:$I$47),
    XLOOKUP('2. Результаты'!$I761, _xlpm.thresholds, Sections!$G$26:$I$26, "Ниже базового", -1)
)</f>
        <v>Средний</v>
      </c>
      <c r="K761" s="9">
        <v>18.0</v>
      </c>
      <c r="L761" s="9" t="str">
        <f t="array" ref="L761">LET(
    _xlpm.thresholds, XLOOKUP('2. Результаты'!$D761, Sections!$P$27:$P$47, Sections!$Q$27:$S$47),
    XLOOKUP('2. Результаты'!$K761, _xlpm.thresholds, Sections!$Q$26:$S$26, "Ниже базового", -1)
)</f>
        <v>Высокий</v>
      </c>
      <c r="M761" s="9">
        <v>10.0</v>
      </c>
      <c r="N761" s="9" t="str">
        <f t="array" ref="N761">LET(
    _xlpm.thresholds, XLOOKUP('2. Результаты'!$D761, Sections!$K$27:$K$47, Sections!$L$27:$N$47),
    XLOOKUP('2. Результаты'!$M761, _xlpm.thresholds, Sections!$L$26:$N$26, "Ниже базового", -1)
)</f>
        <v>Базовый</v>
      </c>
      <c r="O761" s="9">
        <v>18.0</v>
      </c>
      <c r="P761" s="9" t="str">
        <f t="array" ref="P761">LET(
    _xlpm.thresholds, XLOOKUP('2. Результаты'!$D761, Sections!$P$3:$P$23, Sections!$Q$3:$S$23),
    XLOOKUP('2. Результаты'!$O761, _xlpm.thresholds, Sections!$Q$2:$S$2, "Ниже базового", -1)
)</f>
        <v>Средний</v>
      </c>
      <c r="Q761" s="9">
        <v>13.0</v>
      </c>
      <c r="R761" s="9" t="str">
        <f t="array" ref="R761">LET(
    _xlpm.thresholds, XLOOKUP('2. Результаты'!$D761, Sections!$F$3:$F$23, Sections!$G$3:$I$23),
    XLOOKUP('2. Результаты'!$Q761, _xlpm.thresholds, Sections!$G$2:$I$2, "Ниже базового", -1)
)</f>
        <v>Средний</v>
      </c>
      <c r="S761" s="9">
        <v>28.0</v>
      </c>
      <c r="T761" s="9" t="str">
        <f t="array" ref="T761">LET(
    _xlpm.thresholds, XLOOKUP('2. Результаты'!$D761, Sections!$A$3:$A$23, Sections!$B$3:$D$23),
    XLOOKUP('2. Результаты'!$S761, _xlpm.thresholds, Sections!$B$2:$D$2, "Ниже базового", -1)
)</f>
        <v>Средний</v>
      </c>
      <c r="U761" s="9">
        <v>12.0</v>
      </c>
      <c r="V761" s="9" t="str">
        <f t="array" ref="V761">LET(
    _xlpm.thresholds, XLOOKUP('2. Результаты'!$D761, Sections!$A$27:$A$47, Sections!$B$27:$D$47),
    XLOOKUP('2. Результаты'!$U761, _xlpm.thresholds, Sections!$B$26:$D$26, "Ниже базового", -1)
)</f>
        <v>Высокий</v>
      </c>
      <c r="W761" s="9">
        <v>20.0</v>
      </c>
      <c r="X761" s="9" t="str">
        <f t="array" ref="X761">LET(
    _xlpm.thresholds, XLOOKUP('2. Результаты'!$D761, Sections!$K$3:$K$23, Sections!$L$3:$N$23),
    XLOOKUP('2. Результаты'!$W761, _xlpm.thresholds, Sections!$L$2:$N$2, "Ниже базового", -1)
)</f>
        <v>Средний</v>
      </c>
    </row>
    <row r="762" ht="15.75" customHeight="1">
      <c r="A762" s="7">
        <v>5.29010472E8</v>
      </c>
      <c r="B762" s="6" t="s">
        <v>970</v>
      </c>
      <c r="C762" s="6" t="s">
        <v>1005</v>
      </c>
      <c r="D762" s="9">
        <v>4.0</v>
      </c>
      <c r="E762" s="9">
        <v>113.0</v>
      </c>
      <c r="F762" s="9">
        <v>166.0</v>
      </c>
      <c r="G762" s="9">
        <v>2.0</v>
      </c>
      <c r="H762" s="9" t="s">
        <v>1467</v>
      </c>
      <c r="I762" s="9">
        <v>20.0</v>
      </c>
      <c r="J762" s="9" t="str">
        <f t="array" ref="J762">LET(
    _xlpm.thresholds, XLOOKUP('2. Результаты'!$D762, Sections!$F$27:$F$47, Sections!$G$27:$I$47),
    XLOOKUP('2. Результаты'!$I762, _xlpm.thresholds, Sections!$G$26:$I$26, "Ниже базового", -1)
)</f>
        <v>Средний</v>
      </c>
      <c r="K762" s="9">
        <v>17.0</v>
      </c>
      <c r="L762" s="9" t="str">
        <f t="array" ref="L762">LET(
    _xlpm.thresholds, XLOOKUP('2. Результаты'!$D762, Sections!$P$27:$P$47, Sections!$Q$27:$S$47),
    XLOOKUP('2. Результаты'!$K762, _xlpm.thresholds, Sections!$Q$26:$S$26, "Ниже базового", -1)
)</f>
        <v>Высокий</v>
      </c>
      <c r="M762" s="9">
        <v>13.0</v>
      </c>
      <c r="N762" s="9" t="str">
        <f t="array" ref="N762">LET(
    _xlpm.thresholds, XLOOKUP('2. Результаты'!$D762, Sections!$K$27:$K$47, Sections!$L$27:$N$47),
    XLOOKUP('2. Результаты'!$M762, _xlpm.thresholds, Sections!$L$26:$N$26, "Ниже базового", -1)
)</f>
        <v>Средний</v>
      </c>
      <c r="O762" s="9">
        <v>16.0</v>
      </c>
      <c r="P762" s="9" t="str">
        <f t="array" ref="P762">LET(
    _xlpm.thresholds, XLOOKUP('2. Результаты'!$D762, Sections!$P$3:$P$23, Sections!$Q$3:$S$23),
    XLOOKUP('2. Результаты'!$O762, _xlpm.thresholds, Sections!$Q$2:$S$2, "Ниже базового", -1)
)</f>
        <v>Средний</v>
      </c>
      <c r="Q762" s="9">
        <v>14.0</v>
      </c>
      <c r="R762" s="9" t="str">
        <f t="array" ref="R762">LET(
    _xlpm.thresholds, XLOOKUP('2. Результаты'!$D762, Sections!$F$3:$F$23, Sections!$G$3:$I$23),
    XLOOKUP('2. Результаты'!$Q762, _xlpm.thresholds, Sections!$G$2:$I$2, "Ниже базового", -1)
)</f>
        <v>Средний</v>
      </c>
      <c r="S762" s="9">
        <v>16.0</v>
      </c>
      <c r="T762" s="9" t="str">
        <f t="array" ref="T762">LET(
    _xlpm.thresholds, XLOOKUP('2. Результаты'!$D762, Sections!$A$3:$A$23, Sections!$B$3:$D$23),
    XLOOKUP('2. Результаты'!$S762, _xlpm.thresholds, Sections!$B$2:$D$2, "Ниже базового", -1)
)</f>
        <v>Базовый</v>
      </c>
      <c r="U762" s="9">
        <v>0.0</v>
      </c>
      <c r="V762" s="9" t="str">
        <f t="array" ref="V762">LET(
    _xlpm.thresholds, XLOOKUP('2. Результаты'!$D762, Sections!$A$27:$A$47, Sections!$B$27:$D$47),
    XLOOKUP('2. Результаты'!$U762, _xlpm.thresholds, Sections!$B$26:$D$26, "Ниже базового", -1)
)</f>
        <v>Базовый</v>
      </c>
      <c r="W762" s="9">
        <v>17.0</v>
      </c>
      <c r="X762" s="9" t="str">
        <f t="array" ref="X762">LET(
    _xlpm.thresholds, XLOOKUP('2. Результаты'!$D762, Sections!$K$3:$K$23, Sections!$L$3:$N$23),
    XLOOKUP('2. Результаты'!$W762, _xlpm.thresholds, Sections!$L$2:$N$2, "Ниже базового", -1)
)</f>
        <v>Средний</v>
      </c>
    </row>
    <row r="763" ht="15.75" customHeight="1">
      <c r="A763" s="7">
        <v>5.29010521E8</v>
      </c>
      <c r="B763" s="6" t="s">
        <v>970</v>
      </c>
      <c r="C763" s="6" t="s">
        <v>1006</v>
      </c>
      <c r="D763" s="9">
        <v>1.0</v>
      </c>
      <c r="E763" s="9">
        <v>132.0</v>
      </c>
      <c r="F763" s="9">
        <v>213.0</v>
      </c>
      <c r="G763" s="9">
        <v>3.0</v>
      </c>
      <c r="H763" s="9" t="s">
        <v>1465</v>
      </c>
      <c r="I763" s="9">
        <v>25.0</v>
      </c>
      <c r="J763" s="9" t="str">
        <f t="array" ref="J763">LET(
    _xlpm.thresholds, XLOOKUP('2. Результаты'!$D763, Sections!$F$27:$F$47, Sections!$G$27:$I$47),
    XLOOKUP('2. Результаты'!$I763, _xlpm.thresholds, Sections!$G$26:$I$26, "Ниже базового", -1)
)</f>
        <v>Средний</v>
      </c>
      <c r="K763" s="9">
        <v>14.0</v>
      </c>
      <c r="L763" s="9" t="str">
        <f t="array" ref="L763">LET(
    _xlpm.thresholds, XLOOKUP('2. Результаты'!$D763, Sections!$P$27:$P$47, Sections!$Q$27:$S$47),
    XLOOKUP('2. Результаты'!$K763, _xlpm.thresholds, Sections!$Q$26:$S$26, "Ниже базового", -1)
)</f>
        <v>Средний</v>
      </c>
      <c r="M763" s="9">
        <v>12.0</v>
      </c>
      <c r="N763" s="9" t="str">
        <f t="array" ref="N763">LET(
    _xlpm.thresholds, XLOOKUP('2. Результаты'!$D763, Sections!$K$27:$K$47, Sections!$L$27:$N$47),
    XLOOKUP('2. Результаты'!$M763, _xlpm.thresholds, Sections!$L$26:$N$26, "Ниже базового", -1)
)</f>
        <v>Базовый</v>
      </c>
      <c r="O763" s="9">
        <v>14.0</v>
      </c>
      <c r="P763" s="9" t="str">
        <f t="array" ref="P763">LET(
    _xlpm.thresholds, XLOOKUP('2. Результаты'!$D763, Sections!$P$3:$P$23, Sections!$Q$3:$S$23),
    XLOOKUP('2. Результаты'!$O763, _xlpm.thresholds, Sections!$Q$2:$S$2, "Ниже базового", -1)
)</f>
        <v>Базовый</v>
      </c>
      <c r="Q763" s="9">
        <v>14.0</v>
      </c>
      <c r="R763" s="9" t="str">
        <f t="array" ref="R763">LET(
    _xlpm.thresholds, XLOOKUP('2. Результаты'!$D763, Sections!$F$3:$F$23, Sections!$G$3:$I$23),
    XLOOKUP('2. Результаты'!$Q763, _xlpm.thresholds, Sections!$G$2:$I$2, "Ниже базового", -1)
)</f>
        <v>Средний</v>
      </c>
      <c r="S763" s="9">
        <v>28.0</v>
      </c>
      <c r="T763" s="9" t="str">
        <f t="array" ref="T763">LET(
    _xlpm.thresholds, XLOOKUP('2. Результаты'!$D763, Sections!$A$3:$A$23, Sections!$B$3:$D$23),
    XLOOKUP('2. Результаты'!$S763, _xlpm.thresholds, Sections!$B$2:$D$2, "Ниже базового", -1)
)</f>
        <v>Базовый</v>
      </c>
      <c r="U763" s="9">
        <v>9.0</v>
      </c>
      <c r="V763" s="9" t="str">
        <f t="array" ref="V763">LET(
    _xlpm.thresholds, XLOOKUP('2. Результаты'!$D763, Sections!$A$27:$A$47, Sections!$B$27:$D$47),
    XLOOKUP('2. Результаты'!$U763, _xlpm.thresholds, Sections!$B$26:$D$26, "Ниже базового", -1)
)</f>
        <v>Средний</v>
      </c>
      <c r="W763" s="9">
        <v>16.0</v>
      </c>
      <c r="X763" s="9" t="str">
        <f t="array" ref="X763">LET(
    _xlpm.thresholds, XLOOKUP('2. Результаты'!$D763, Sections!$K$3:$K$23, Sections!$L$3:$N$23),
    XLOOKUP('2. Результаты'!$W763, _xlpm.thresholds, Sections!$L$2:$N$2, "Ниже базового", -1)
)</f>
        <v>Базовый</v>
      </c>
    </row>
    <row r="764" ht="15.75" customHeight="1">
      <c r="A764" s="7">
        <v>5.29010602E8</v>
      </c>
      <c r="B764" s="6" t="s">
        <v>970</v>
      </c>
      <c r="C764" s="6" t="s">
        <v>1007</v>
      </c>
      <c r="D764" s="9">
        <v>6.0</v>
      </c>
      <c r="E764" s="9">
        <v>168.0</v>
      </c>
      <c r="F764" s="9">
        <v>192.0</v>
      </c>
      <c r="G764" s="9">
        <v>4.0</v>
      </c>
      <c r="H764" s="9" t="s">
        <v>1466</v>
      </c>
      <c r="I764" s="9">
        <v>29.0</v>
      </c>
      <c r="J764" s="9" t="str">
        <f t="array" ref="J764">LET(
    _xlpm.thresholds, XLOOKUP('2. Результаты'!$D764, Sections!$F$27:$F$47, Sections!$G$27:$I$47),
    XLOOKUP('2. Результаты'!$I764, _xlpm.thresholds, Sections!$G$26:$I$26, "Ниже базового", -1)
)</f>
        <v>Высокий</v>
      </c>
      <c r="K764" s="9">
        <v>18.0</v>
      </c>
      <c r="L764" s="9" t="str">
        <f t="array" ref="L764">LET(
    _xlpm.thresholds, XLOOKUP('2. Результаты'!$D764, Sections!$P$27:$P$47, Sections!$Q$27:$S$47),
    XLOOKUP('2. Результаты'!$K764, _xlpm.thresholds, Sections!$Q$26:$S$26, "Ниже базового", -1)
)</f>
        <v>Высокий</v>
      </c>
      <c r="M764" s="9">
        <v>16.0</v>
      </c>
      <c r="N764" s="9" t="str">
        <f t="array" ref="N764">LET(
    _xlpm.thresholds, XLOOKUP('2. Результаты'!$D764, Sections!$K$27:$K$47, Sections!$L$27:$N$47),
    XLOOKUP('2. Результаты'!$M764, _xlpm.thresholds, Sections!$L$26:$N$26, "Ниже базового", -1)
)</f>
        <v>Высокий</v>
      </c>
      <c r="O764" s="9">
        <v>20.0</v>
      </c>
      <c r="P764" s="9" t="str">
        <f t="array" ref="P764">LET(
    _xlpm.thresholds, XLOOKUP('2. Результаты'!$D764, Sections!$P$3:$P$23, Sections!$Q$3:$S$23),
    XLOOKUP('2. Результаты'!$O764, _xlpm.thresholds, Sections!$Q$2:$S$2, "Ниже базового", -1)
)</f>
        <v>Высокий</v>
      </c>
      <c r="Q764" s="9">
        <v>17.0</v>
      </c>
      <c r="R764" s="9" t="str">
        <f t="array" ref="R764">LET(
    _xlpm.thresholds, XLOOKUP('2. Результаты'!$D764, Sections!$F$3:$F$23, Sections!$G$3:$I$23),
    XLOOKUP('2. Результаты'!$Q764, _xlpm.thresholds, Sections!$G$2:$I$2, "Ниже базового", -1)
)</f>
        <v>Средний</v>
      </c>
      <c r="S764" s="9">
        <v>31.0</v>
      </c>
      <c r="T764" s="9" t="str">
        <f t="array" ref="T764">LET(
    _xlpm.thresholds, XLOOKUP('2. Результаты'!$D764, Sections!$A$3:$A$23, Sections!$B$3:$D$23),
    XLOOKUP('2. Результаты'!$S764, _xlpm.thresholds, Sections!$B$2:$D$2, "Ниже базового", -1)
)</f>
        <v>Высокий</v>
      </c>
      <c r="U764" s="9">
        <v>10.0</v>
      </c>
      <c r="V764" s="9" t="str">
        <f t="array" ref="V764">LET(
    _xlpm.thresholds, XLOOKUP('2. Результаты'!$D764, Sections!$A$27:$A$47, Sections!$B$27:$D$47),
    XLOOKUP('2. Результаты'!$U764, _xlpm.thresholds, Sections!$B$26:$D$26, "Ниже базового", -1)
)</f>
        <v>Средний</v>
      </c>
      <c r="W764" s="9">
        <v>27.0</v>
      </c>
      <c r="X764" s="9" t="str">
        <f t="array" ref="X764">LET(
    _xlpm.thresholds, XLOOKUP('2. Результаты'!$D764, Sections!$K$3:$K$23, Sections!$L$3:$N$23),
    XLOOKUP('2. Результаты'!$W764, _xlpm.thresholds, Sections!$L$2:$N$2, "Ниже базового", -1)
)</f>
        <v>Высокий</v>
      </c>
    </row>
    <row r="765" ht="15.75" customHeight="1">
      <c r="A765" s="7">
        <v>5.29010553E8</v>
      </c>
      <c r="B765" s="6" t="s">
        <v>970</v>
      </c>
      <c r="C765" s="6" t="s">
        <v>1008</v>
      </c>
      <c r="D765" s="9">
        <v>1.0</v>
      </c>
      <c r="E765" s="9">
        <v>164.0</v>
      </c>
      <c r="F765" s="9">
        <v>213.0</v>
      </c>
      <c r="G765" s="9">
        <v>3.0</v>
      </c>
      <c r="H765" s="9" t="s">
        <v>1465</v>
      </c>
      <c r="I765" s="9">
        <v>27.0</v>
      </c>
      <c r="J765" s="9" t="str">
        <f t="array" ref="J765">LET(
    _xlpm.thresholds, XLOOKUP('2. Результаты'!$D765, Sections!$F$27:$F$47, Sections!$G$27:$I$47),
    XLOOKUP('2. Результаты'!$I765, _xlpm.thresholds, Sections!$G$26:$I$26, "Ниже базового", -1)
)</f>
        <v>Высокий</v>
      </c>
      <c r="K765" s="9">
        <v>15.0</v>
      </c>
      <c r="L765" s="9" t="str">
        <f t="array" ref="L765">LET(
    _xlpm.thresholds, XLOOKUP('2. Результаты'!$D765, Sections!$P$27:$P$47, Sections!$Q$27:$S$47),
    XLOOKUP('2. Результаты'!$K765, _xlpm.thresholds, Sections!$Q$26:$S$26, "Ниже базового", -1)
)</f>
        <v>Средний</v>
      </c>
      <c r="M765" s="9">
        <v>16.0</v>
      </c>
      <c r="N765" s="9" t="str">
        <f t="array" ref="N765">LET(
    _xlpm.thresholds, XLOOKUP('2. Результаты'!$D765, Sections!$K$27:$K$47, Sections!$L$27:$N$47),
    XLOOKUP('2. Результаты'!$M765, _xlpm.thresholds, Sections!$L$26:$N$26, "Ниже базового", -1)
)</f>
        <v>Средний</v>
      </c>
      <c r="O765" s="9">
        <v>18.0</v>
      </c>
      <c r="P765" s="9" t="str">
        <f t="array" ref="P765">LET(
    _xlpm.thresholds, XLOOKUP('2. Результаты'!$D765, Sections!$P$3:$P$23, Sections!$Q$3:$S$23),
    XLOOKUP('2. Результаты'!$O765, _xlpm.thresholds, Sections!$Q$2:$S$2, "Ниже базового", -1)
)</f>
        <v>Средний</v>
      </c>
      <c r="Q765" s="9">
        <v>18.0</v>
      </c>
      <c r="R765" s="9" t="str">
        <f t="array" ref="R765">LET(
    _xlpm.thresholds, XLOOKUP('2. Результаты'!$D765, Sections!$F$3:$F$23, Sections!$G$3:$I$23),
    XLOOKUP('2. Результаты'!$Q765, _xlpm.thresholds, Sections!$G$2:$I$2, "Ниже базового", -1)
)</f>
        <v>Средний</v>
      </c>
      <c r="S765" s="9">
        <v>34.0</v>
      </c>
      <c r="T765" s="9" t="str">
        <f t="array" ref="T765">LET(
    _xlpm.thresholds, XLOOKUP('2. Результаты'!$D765, Sections!$A$3:$A$23, Sections!$B$3:$D$23),
    XLOOKUP('2. Результаты'!$S765, _xlpm.thresholds, Sections!$B$2:$D$2, "Ниже базового", -1)
)</f>
        <v>Средний</v>
      </c>
      <c r="U765" s="9">
        <v>13.0</v>
      </c>
      <c r="V765" s="9" t="str">
        <f t="array" ref="V765">LET(
    _xlpm.thresholds, XLOOKUP('2. Результаты'!$D765, Sections!$A$27:$A$47, Sections!$B$27:$D$47),
    XLOOKUP('2. Результаты'!$U765, _xlpm.thresholds, Sections!$B$26:$D$26, "Ниже базового", -1)
)</f>
        <v>Высокий</v>
      </c>
      <c r="W765" s="9">
        <v>23.0</v>
      </c>
      <c r="X765" s="9" t="str">
        <f t="array" ref="X765">LET(
    _xlpm.thresholds, XLOOKUP('2. Результаты'!$D765, Sections!$K$3:$K$23, Sections!$L$3:$N$23),
    XLOOKUP('2. Результаты'!$W765, _xlpm.thresholds, Sections!$L$2:$N$2, "Ниже базового", -1)
)</f>
        <v>Средний</v>
      </c>
    </row>
    <row r="766" ht="15.75" customHeight="1">
      <c r="A766" s="7">
        <v>5.29010546E8</v>
      </c>
      <c r="B766" s="6" t="s">
        <v>970</v>
      </c>
      <c r="C766" s="6" t="s">
        <v>1009</v>
      </c>
      <c r="D766" s="9">
        <v>6.0</v>
      </c>
      <c r="E766" s="9">
        <v>162.0</v>
      </c>
      <c r="F766" s="9">
        <v>192.0</v>
      </c>
      <c r="G766" s="9">
        <v>4.0</v>
      </c>
      <c r="H766" s="9" t="s">
        <v>1466</v>
      </c>
      <c r="I766" s="9">
        <v>27.0</v>
      </c>
      <c r="J766" s="9" t="str">
        <f t="array" ref="J766">LET(
    _xlpm.thresholds, XLOOKUP('2. Результаты'!$D766, Sections!$F$27:$F$47, Sections!$G$27:$I$47),
    XLOOKUP('2. Результаты'!$I766, _xlpm.thresholds, Sections!$G$26:$I$26, "Ниже базового", -1)
)</f>
        <v>Высокий</v>
      </c>
      <c r="K766" s="9">
        <v>15.0</v>
      </c>
      <c r="L766" s="9" t="str">
        <f t="array" ref="L766">LET(
    _xlpm.thresholds, XLOOKUP('2. Результаты'!$D766, Sections!$P$27:$P$47, Sections!$Q$27:$S$47),
    XLOOKUP('2. Результаты'!$K766, _xlpm.thresholds, Sections!$Q$26:$S$26, "Ниже базового", -1)
)</f>
        <v>Средний</v>
      </c>
      <c r="M766" s="9">
        <v>17.0</v>
      </c>
      <c r="N766" s="9" t="str">
        <f t="array" ref="N766">LET(
    _xlpm.thresholds, XLOOKUP('2. Результаты'!$D766, Sections!$K$27:$K$47, Sections!$L$27:$N$47),
    XLOOKUP('2. Результаты'!$M766, _xlpm.thresholds, Sections!$L$26:$N$26, "Ниже базового", -1)
)</f>
        <v>Высокий</v>
      </c>
      <c r="O766" s="9">
        <v>20.0</v>
      </c>
      <c r="P766" s="9" t="str">
        <f t="array" ref="P766">LET(
    _xlpm.thresholds, XLOOKUP('2. Результаты'!$D766, Sections!$P$3:$P$23, Sections!$Q$3:$S$23),
    XLOOKUP('2. Результаты'!$O766, _xlpm.thresholds, Sections!$Q$2:$S$2, "Ниже базового", -1)
)</f>
        <v>Высокий</v>
      </c>
      <c r="Q766" s="9">
        <v>17.0</v>
      </c>
      <c r="R766" s="9" t="str">
        <f t="array" ref="R766">LET(
    _xlpm.thresholds, XLOOKUP('2. Результаты'!$D766, Sections!$F$3:$F$23, Sections!$G$3:$I$23),
    XLOOKUP('2. Результаты'!$Q766, _xlpm.thresholds, Sections!$G$2:$I$2, "Ниже базового", -1)
)</f>
        <v>Средний</v>
      </c>
      <c r="S766" s="9">
        <v>29.0</v>
      </c>
      <c r="T766" s="9" t="str">
        <f t="array" ref="T766">LET(
    _xlpm.thresholds, XLOOKUP('2. Результаты'!$D766, Sections!$A$3:$A$23, Sections!$B$3:$D$23),
    XLOOKUP('2. Результаты'!$S766, _xlpm.thresholds, Sections!$B$2:$D$2, "Ниже базового", -1)
)</f>
        <v>Средний</v>
      </c>
      <c r="U766" s="9">
        <v>12.0</v>
      </c>
      <c r="V766" s="9" t="str">
        <f t="array" ref="V766">LET(
    _xlpm.thresholds, XLOOKUP('2. Результаты'!$D766, Sections!$A$27:$A$47, Sections!$B$27:$D$47),
    XLOOKUP('2. Результаты'!$U766, _xlpm.thresholds, Sections!$B$26:$D$26, "Ниже базового", -1)
)</f>
        <v>Высокий</v>
      </c>
      <c r="W766" s="9">
        <v>25.0</v>
      </c>
      <c r="X766" s="9" t="str">
        <f t="array" ref="X766">LET(
    _xlpm.thresholds, XLOOKUP('2. Результаты'!$D766, Sections!$K$3:$K$23, Sections!$L$3:$N$23),
    XLOOKUP('2. Результаты'!$W766, _xlpm.thresholds, Sections!$L$2:$N$2, "Ниже базового", -1)
)</f>
        <v>Высокий</v>
      </c>
    </row>
    <row r="767" ht="15.75" customHeight="1">
      <c r="A767" s="7">
        <v>5.30007932E8</v>
      </c>
      <c r="B767" s="6" t="s">
        <v>1010</v>
      </c>
      <c r="C767" s="6" t="s">
        <v>1011</v>
      </c>
      <c r="D767" s="9">
        <v>1.0</v>
      </c>
      <c r="E767" s="9">
        <v>189.0</v>
      </c>
      <c r="F767" s="9">
        <v>213.0</v>
      </c>
      <c r="G767" s="9">
        <v>4.0</v>
      </c>
      <c r="H767" s="9" t="s">
        <v>1466</v>
      </c>
      <c r="I767" s="9">
        <v>27.0</v>
      </c>
      <c r="J767" s="9" t="str">
        <f t="array" ref="J767">LET(
    _xlpm.thresholds, XLOOKUP('2. Результаты'!$D767, Sections!$F$27:$F$47, Sections!$G$27:$I$47),
    XLOOKUP('2. Результаты'!$I767, _xlpm.thresholds, Sections!$G$26:$I$26, "Ниже базового", -1)
)</f>
        <v>Высокий</v>
      </c>
      <c r="K767" s="9">
        <v>19.0</v>
      </c>
      <c r="L767" s="9" t="str">
        <f t="array" ref="L767">LET(
    _xlpm.thresholds, XLOOKUP('2. Результаты'!$D767, Sections!$P$27:$P$47, Sections!$Q$27:$S$47),
    XLOOKUP('2. Результаты'!$K767, _xlpm.thresholds, Sections!$Q$26:$S$26, "Ниже базового", -1)
)</f>
        <v>Высокий</v>
      </c>
      <c r="M767" s="9">
        <v>16.0</v>
      </c>
      <c r="N767" s="9" t="str">
        <f t="array" ref="N767">LET(
    _xlpm.thresholds, XLOOKUP('2. Результаты'!$D767, Sections!$K$27:$K$47, Sections!$L$27:$N$47),
    XLOOKUP('2. Результаты'!$M767, _xlpm.thresholds, Sections!$L$26:$N$26, "Ниже базового", -1)
)</f>
        <v>Средний</v>
      </c>
      <c r="O767" s="9">
        <v>21.0</v>
      </c>
      <c r="P767" s="9" t="str">
        <f t="array" ref="P767">LET(
    _xlpm.thresholds, XLOOKUP('2. Результаты'!$D767, Sections!$P$3:$P$23, Sections!$Q$3:$S$23),
    XLOOKUP('2. Результаты'!$O767, _xlpm.thresholds, Sections!$Q$2:$S$2, "Ниже базового", -1)
)</f>
        <v>Высокий</v>
      </c>
      <c r="Q767" s="9">
        <v>21.0</v>
      </c>
      <c r="R767" s="9" t="str">
        <f t="array" ref="R767">LET(
    _xlpm.thresholds, XLOOKUP('2. Результаты'!$D767, Sections!$F$3:$F$23, Sections!$G$3:$I$23),
    XLOOKUP('2. Результаты'!$Q767, _xlpm.thresholds, Sections!$G$2:$I$2, "Ниже базового", -1)
)</f>
        <v>Высокий</v>
      </c>
      <c r="S767" s="9">
        <v>47.0</v>
      </c>
      <c r="T767" s="9" t="str">
        <f t="array" ref="T767">LET(
    _xlpm.thresholds, XLOOKUP('2. Результаты'!$D767, Sections!$A$3:$A$23, Sections!$B$3:$D$23),
    XLOOKUP('2. Результаты'!$S767, _xlpm.thresholds, Sections!$B$2:$D$2, "Ниже базового", -1)
)</f>
        <v>Высокий</v>
      </c>
      <c r="U767" s="9">
        <v>13.0</v>
      </c>
      <c r="V767" s="9" t="str">
        <f t="array" ref="V767">LET(
    _xlpm.thresholds, XLOOKUP('2. Результаты'!$D767, Sections!$A$27:$A$47, Sections!$B$27:$D$47),
    XLOOKUP('2. Результаты'!$U767, _xlpm.thresholds, Sections!$B$26:$D$26, "Ниже базового", -1)
)</f>
        <v>Высокий</v>
      </c>
      <c r="W767" s="9">
        <v>25.0</v>
      </c>
      <c r="X767" s="9" t="str">
        <f t="array" ref="X767">LET(
    _xlpm.thresholds, XLOOKUP('2. Результаты'!$D767, Sections!$K$3:$K$23, Sections!$L$3:$N$23),
    XLOOKUP('2. Результаты'!$W767, _xlpm.thresholds, Sections!$L$2:$N$2, "Ниже базового", -1)
)</f>
        <v>Высокий</v>
      </c>
    </row>
    <row r="768" ht="15.75" customHeight="1">
      <c r="A768" s="7">
        <v>5.30007749E8</v>
      </c>
      <c r="B768" s="6" t="s">
        <v>1010</v>
      </c>
      <c r="C768" s="6" t="s">
        <v>1012</v>
      </c>
      <c r="D768" s="9">
        <v>1.0</v>
      </c>
      <c r="E768" s="9">
        <v>137.0</v>
      </c>
      <c r="F768" s="9">
        <v>213.0</v>
      </c>
      <c r="G768" s="9">
        <v>3.0</v>
      </c>
      <c r="H768" s="9" t="s">
        <v>1465</v>
      </c>
      <c r="I768" s="9">
        <v>18.0</v>
      </c>
      <c r="J768" s="9" t="str">
        <f t="array" ref="J768">LET(
    _xlpm.thresholds, XLOOKUP('2. Результаты'!$D768, Sections!$F$27:$F$47, Sections!$G$27:$I$47),
    XLOOKUP('2. Результаты'!$I768, _xlpm.thresholds, Sections!$G$26:$I$26, "Ниже базового", -1)
)</f>
        <v>Средний</v>
      </c>
      <c r="K768" s="9">
        <v>15.0</v>
      </c>
      <c r="L768" s="9" t="str">
        <f t="array" ref="L768">LET(
    _xlpm.thresholds, XLOOKUP('2. Результаты'!$D768, Sections!$P$27:$P$47, Sections!$Q$27:$S$47),
    XLOOKUP('2. Результаты'!$K768, _xlpm.thresholds, Sections!$Q$26:$S$26, "Ниже базового", -1)
)</f>
        <v>Средний</v>
      </c>
      <c r="M768" s="9">
        <v>13.0</v>
      </c>
      <c r="N768" s="9" t="str">
        <f t="array" ref="N768">LET(
    _xlpm.thresholds, XLOOKUP('2. Результаты'!$D768, Sections!$K$27:$K$47, Sections!$L$27:$N$47),
    XLOOKUP('2. Результаты'!$M768, _xlpm.thresholds, Sections!$L$26:$N$26, "Ниже базового", -1)
)</f>
        <v>Базовый</v>
      </c>
      <c r="O768" s="9">
        <v>18.0</v>
      </c>
      <c r="P768" s="9" t="str">
        <f t="array" ref="P768">LET(
    _xlpm.thresholds, XLOOKUP('2. Результаты'!$D768, Sections!$P$3:$P$23, Sections!$Q$3:$S$23),
    XLOOKUP('2. Результаты'!$O768, _xlpm.thresholds, Sections!$Q$2:$S$2, "Ниже базового", -1)
)</f>
        <v>Средний</v>
      </c>
      <c r="Q768" s="9">
        <v>14.0</v>
      </c>
      <c r="R768" s="9" t="str">
        <f t="array" ref="R768">LET(
    _xlpm.thresholds, XLOOKUP('2. Результаты'!$D768, Sections!$F$3:$F$23, Sections!$G$3:$I$23),
    XLOOKUP('2. Результаты'!$Q768, _xlpm.thresholds, Sections!$G$2:$I$2, "Ниже базового", -1)
)</f>
        <v>Средний</v>
      </c>
      <c r="S768" s="9">
        <v>30.0</v>
      </c>
      <c r="T768" s="9" t="str">
        <f t="array" ref="T768">LET(
    _xlpm.thresholds, XLOOKUP('2. Результаты'!$D768, Sections!$A$3:$A$23, Sections!$B$3:$D$23),
    XLOOKUP('2. Результаты'!$S768, _xlpm.thresholds, Sections!$B$2:$D$2, "Ниже базового", -1)
)</f>
        <v>Средний</v>
      </c>
      <c r="U768" s="9">
        <v>12.0</v>
      </c>
      <c r="V768" s="9" t="str">
        <f t="array" ref="V768">LET(
    _xlpm.thresholds, XLOOKUP('2. Результаты'!$D768, Sections!$A$27:$A$47, Sections!$B$27:$D$47),
    XLOOKUP('2. Результаты'!$U768, _xlpm.thresholds, Sections!$B$26:$D$26, "Ниже базового", -1)
)</f>
        <v>Высокий</v>
      </c>
      <c r="W768" s="9">
        <v>17.0</v>
      </c>
      <c r="X768" s="9" t="str">
        <f t="array" ref="X768">LET(
    _xlpm.thresholds, XLOOKUP('2. Результаты'!$D768, Sections!$K$3:$K$23, Sections!$L$3:$N$23),
    XLOOKUP('2. Результаты'!$W768, _xlpm.thresholds, Sections!$L$2:$N$2, "Ниже базового", -1)
)</f>
        <v>Средний</v>
      </c>
    </row>
    <row r="769" ht="15.75" customHeight="1">
      <c r="A769" s="7">
        <v>5.30007971E8</v>
      </c>
      <c r="B769" s="6" t="s">
        <v>1010</v>
      </c>
      <c r="C769" s="6" t="s">
        <v>1013</v>
      </c>
      <c r="D769" s="9">
        <v>2.0</v>
      </c>
      <c r="E769" s="9">
        <v>138.0</v>
      </c>
      <c r="F769" s="9">
        <v>197.0</v>
      </c>
      <c r="G769" s="9">
        <v>3.0</v>
      </c>
      <c r="H769" s="9" t="s">
        <v>1465</v>
      </c>
      <c r="I769" s="9">
        <v>19.0</v>
      </c>
      <c r="J769" s="9" t="str">
        <f t="array" ref="J769">LET(
    _xlpm.thresholds, XLOOKUP('2. Результаты'!$D769, Sections!$F$27:$F$47, Sections!$G$27:$I$47),
    XLOOKUP('2. Результаты'!$I769, _xlpm.thresholds, Sections!$G$26:$I$26, "Ниже базового", -1)
)</f>
        <v>Средний</v>
      </c>
      <c r="K769" s="9">
        <v>14.0</v>
      </c>
      <c r="L769" s="9" t="str">
        <f t="array" ref="L769">LET(
    _xlpm.thresholds, XLOOKUP('2. Результаты'!$D769, Sections!$P$27:$P$47, Sections!$Q$27:$S$47),
    XLOOKUP('2. Результаты'!$K769, _xlpm.thresholds, Sections!$Q$26:$S$26, "Ниже базового", -1)
)</f>
        <v>Средний</v>
      </c>
      <c r="M769" s="9">
        <v>15.0</v>
      </c>
      <c r="N769" s="9" t="str">
        <f t="array" ref="N769">LET(
    _xlpm.thresholds, XLOOKUP('2. Результаты'!$D769, Sections!$K$27:$K$47, Sections!$L$27:$N$47),
    XLOOKUP('2. Результаты'!$M769, _xlpm.thresholds, Sections!$L$26:$N$26, "Ниже базового", -1)
)</f>
        <v>Средний</v>
      </c>
      <c r="O769" s="9">
        <v>18.0</v>
      </c>
      <c r="P769" s="9" t="str">
        <f t="array" ref="P769">LET(
    _xlpm.thresholds, XLOOKUP('2. Результаты'!$D769, Sections!$P$3:$P$23, Sections!$Q$3:$S$23),
    XLOOKUP('2. Результаты'!$O769, _xlpm.thresholds, Sections!$Q$2:$S$2, "Ниже базового", -1)
)</f>
        <v>Средний</v>
      </c>
      <c r="Q769" s="9">
        <v>16.0</v>
      </c>
      <c r="R769" s="9" t="str">
        <f t="array" ref="R769">LET(
    _xlpm.thresholds, XLOOKUP('2. Результаты'!$D769, Sections!$F$3:$F$23, Sections!$G$3:$I$23),
    XLOOKUP('2. Результаты'!$Q769, _xlpm.thresholds, Sections!$G$2:$I$2, "Ниже базового", -1)
)</f>
        <v>Средний</v>
      </c>
      <c r="S769" s="9">
        <v>27.0</v>
      </c>
      <c r="T769" s="9" t="str">
        <f t="array" ref="T769">LET(
    _xlpm.thresholds, XLOOKUP('2. Результаты'!$D769, Sections!$A$3:$A$23, Sections!$B$3:$D$23),
    XLOOKUP('2. Результаты'!$S769, _xlpm.thresholds, Sections!$B$2:$D$2, "Ниже базового", -1)
)</f>
        <v>Средний</v>
      </c>
      <c r="U769" s="9">
        <v>7.0</v>
      </c>
      <c r="V769" s="9" t="str">
        <f t="array" ref="V769">LET(
    _xlpm.thresholds, XLOOKUP('2. Результаты'!$D769, Sections!$A$27:$A$47, Sections!$B$27:$D$47),
    XLOOKUP('2. Результаты'!$U769, _xlpm.thresholds, Sections!$B$26:$D$26, "Ниже базового", -1)
)</f>
        <v>Базовый</v>
      </c>
      <c r="W769" s="9">
        <v>22.0</v>
      </c>
      <c r="X769" s="9" t="str">
        <f t="array" ref="X769">LET(
    _xlpm.thresholds, XLOOKUP('2. Результаты'!$D769, Sections!$K$3:$K$23, Sections!$L$3:$N$23),
    XLOOKUP('2. Результаты'!$W769, _xlpm.thresholds, Sections!$L$2:$N$2, "Ниже базового", -1)
)</f>
        <v>Средний</v>
      </c>
    </row>
    <row r="770" ht="15.75" customHeight="1">
      <c r="A770" s="7">
        <v>5.30008453E8</v>
      </c>
      <c r="B770" s="6" t="s">
        <v>1010</v>
      </c>
      <c r="C770" s="6" t="s">
        <v>1014</v>
      </c>
      <c r="D770" s="9">
        <v>6.0</v>
      </c>
      <c r="E770" s="9">
        <v>120.0</v>
      </c>
      <c r="F770" s="9">
        <v>192.0</v>
      </c>
      <c r="G770" s="9">
        <v>3.0</v>
      </c>
      <c r="H770" s="9" t="s">
        <v>1465</v>
      </c>
      <c r="I770" s="9">
        <v>18.0</v>
      </c>
      <c r="J770" s="9" t="str">
        <f t="array" ref="J770">LET(
    _xlpm.thresholds, XLOOKUP('2. Результаты'!$D770, Sections!$F$27:$F$47, Sections!$G$27:$I$47),
    XLOOKUP('2. Результаты'!$I770, _xlpm.thresholds, Sections!$G$26:$I$26, "Ниже базового", -1)
)</f>
        <v>Средний</v>
      </c>
      <c r="K770" s="9">
        <v>14.0</v>
      </c>
      <c r="L770" s="9" t="str">
        <f t="array" ref="L770">LET(
    _xlpm.thresholds, XLOOKUP('2. Результаты'!$D770, Sections!$P$27:$P$47, Sections!$Q$27:$S$47),
    XLOOKUP('2. Результаты'!$K770, _xlpm.thresholds, Sections!$Q$26:$S$26, "Ниже базового", -1)
)</f>
        <v>Средний</v>
      </c>
      <c r="M770" s="9">
        <v>11.0</v>
      </c>
      <c r="N770" s="9" t="str">
        <f t="array" ref="N770">LET(
    _xlpm.thresholds, XLOOKUP('2. Результаты'!$D770, Sections!$K$27:$K$47, Sections!$L$27:$N$47),
    XLOOKUP('2. Результаты'!$M770, _xlpm.thresholds, Sections!$L$26:$N$26, "Ниже базового", -1)
)</f>
        <v>Базовый</v>
      </c>
      <c r="O770" s="9">
        <v>17.0</v>
      </c>
      <c r="P770" s="9" t="str">
        <f t="array" ref="P770">LET(
    _xlpm.thresholds, XLOOKUP('2. Результаты'!$D770, Sections!$P$3:$P$23, Sections!$Q$3:$S$23),
    XLOOKUP('2. Результаты'!$O770, _xlpm.thresholds, Sections!$Q$2:$S$2, "Ниже базового", -1)
)</f>
        <v>Средний</v>
      </c>
      <c r="Q770" s="9">
        <v>13.0</v>
      </c>
      <c r="R770" s="9" t="str">
        <f t="array" ref="R770">LET(
    _xlpm.thresholds, XLOOKUP('2. Результаты'!$D770, Sections!$F$3:$F$23, Sections!$G$3:$I$23),
    XLOOKUP('2. Результаты'!$Q770, _xlpm.thresholds, Sections!$G$2:$I$2, "Ниже базового", -1)
)</f>
        <v>Средний</v>
      </c>
      <c r="S770" s="9">
        <v>21.0</v>
      </c>
      <c r="T770" s="9" t="str">
        <f t="array" ref="T770">LET(
    _xlpm.thresholds, XLOOKUP('2. Результаты'!$D770, Sections!$A$3:$A$23, Sections!$B$3:$D$23),
    XLOOKUP('2. Результаты'!$S770, _xlpm.thresholds, Sections!$B$2:$D$2, "Ниже базового", -1)
)</f>
        <v>Базовый</v>
      </c>
      <c r="U770" s="9">
        <v>9.0</v>
      </c>
      <c r="V770" s="9" t="str">
        <f t="array" ref="V770">LET(
    _xlpm.thresholds, XLOOKUP('2. Результаты'!$D770, Sections!$A$27:$A$47, Sections!$B$27:$D$47),
    XLOOKUP('2. Результаты'!$U770, _xlpm.thresholds, Sections!$B$26:$D$26, "Ниже базового", -1)
)</f>
        <v>Средний</v>
      </c>
      <c r="W770" s="9">
        <v>17.0</v>
      </c>
      <c r="X770" s="9" t="str">
        <f t="array" ref="X770">LET(
    _xlpm.thresholds, XLOOKUP('2. Результаты'!$D770, Sections!$K$3:$K$23, Sections!$L$3:$N$23),
    XLOOKUP('2. Результаты'!$W770, _xlpm.thresholds, Sections!$L$2:$N$2, "Ниже базового", -1)
)</f>
        <v>Средний</v>
      </c>
    </row>
    <row r="771" ht="15.75" customHeight="1">
      <c r="A771" s="7">
        <v>5.30007298E8</v>
      </c>
      <c r="B771" s="6" t="s">
        <v>1010</v>
      </c>
      <c r="C771" s="6" t="s">
        <v>1015</v>
      </c>
      <c r="D771" s="9">
        <v>2.0</v>
      </c>
      <c r="E771" s="9">
        <v>130.0</v>
      </c>
      <c r="F771" s="9">
        <v>197.0</v>
      </c>
      <c r="G771" s="9">
        <v>3.0</v>
      </c>
      <c r="H771" s="9" t="s">
        <v>1465</v>
      </c>
      <c r="I771" s="9">
        <v>20.0</v>
      </c>
      <c r="J771" s="9" t="str">
        <f t="array" ref="J771">LET(
    _xlpm.thresholds, XLOOKUP('2. Результаты'!$D771, Sections!$F$27:$F$47, Sections!$G$27:$I$47),
    XLOOKUP('2. Результаты'!$I771, _xlpm.thresholds, Sections!$G$26:$I$26, "Ниже базового", -1)
)</f>
        <v>Средний</v>
      </c>
      <c r="K771" s="9">
        <v>13.0</v>
      </c>
      <c r="L771" s="9" t="str">
        <f t="array" ref="L771">LET(
    _xlpm.thresholds, XLOOKUP('2. Результаты'!$D771, Sections!$P$27:$P$47, Sections!$Q$27:$S$47),
    XLOOKUP('2. Результаты'!$K771, _xlpm.thresholds, Sections!$Q$26:$S$26, "Ниже базового", -1)
)</f>
        <v>Средний</v>
      </c>
      <c r="M771" s="9">
        <v>13.0</v>
      </c>
      <c r="N771" s="9" t="str">
        <f t="array" ref="N771">LET(
    _xlpm.thresholds, XLOOKUP('2. Результаты'!$D771, Sections!$K$27:$K$47, Sections!$L$27:$N$47),
    XLOOKUP('2. Результаты'!$M771, _xlpm.thresholds, Sections!$L$26:$N$26, "Ниже базового", -1)
)</f>
        <v>Средний</v>
      </c>
      <c r="O771" s="9">
        <v>14.0</v>
      </c>
      <c r="P771" s="9" t="str">
        <f t="array" ref="P771">LET(
    _xlpm.thresholds, XLOOKUP('2. Результаты'!$D771, Sections!$P$3:$P$23, Sections!$Q$3:$S$23),
    XLOOKUP('2. Результаты'!$O771, _xlpm.thresholds, Sections!$Q$2:$S$2, "Ниже базового", -1)
)</f>
        <v>Базовый</v>
      </c>
      <c r="Q771" s="9">
        <v>17.0</v>
      </c>
      <c r="R771" s="9" t="str">
        <f t="array" ref="R771">LET(
    _xlpm.thresholds, XLOOKUP('2. Результаты'!$D771, Sections!$F$3:$F$23, Sections!$G$3:$I$23),
    XLOOKUP('2. Результаты'!$Q771, _xlpm.thresholds, Sections!$G$2:$I$2, "Ниже базового", -1)
)</f>
        <v>Средний</v>
      </c>
      <c r="S771" s="9">
        <v>25.0</v>
      </c>
      <c r="T771" s="9" t="str">
        <f t="array" ref="T771">LET(
    _xlpm.thresholds, XLOOKUP('2. Результаты'!$D771, Sections!$A$3:$A$23, Sections!$B$3:$D$23),
    XLOOKUP('2. Результаты'!$S771, _xlpm.thresholds, Sections!$B$2:$D$2, "Ниже базового", -1)
)</f>
        <v>Средний</v>
      </c>
      <c r="U771" s="9">
        <v>10.0</v>
      </c>
      <c r="V771" s="9" t="str">
        <f t="array" ref="V771">LET(
    _xlpm.thresholds, XLOOKUP('2. Результаты'!$D771, Sections!$A$27:$A$47, Sections!$B$27:$D$47),
    XLOOKUP('2. Результаты'!$U771, _xlpm.thresholds, Sections!$B$26:$D$26, "Ниже базового", -1)
)</f>
        <v>Средний</v>
      </c>
      <c r="W771" s="9">
        <v>18.0</v>
      </c>
      <c r="X771" s="9" t="str">
        <f t="array" ref="X771">LET(
    _xlpm.thresholds, XLOOKUP('2. Результаты'!$D771, Sections!$K$3:$K$23, Sections!$L$3:$N$23),
    XLOOKUP('2. Результаты'!$W771, _xlpm.thresholds, Sections!$L$2:$N$2, "Ниже базового", -1)
)</f>
        <v>Средний</v>
      </c>
    </row>
    <row r="772" ht="15.75" customHeight="1">
      <c r="A772" s="7">
        <v>5.30009175E8</v>
      </c>
      <c r="B772" s="6" t="s">
        <v>1010</v>
      </c>
      <c r="C772" s="6" t="s">
        <v>1016</v>
      </c>
      <c r="D772" s="9">
        <v>2.0</v>
      </c>
      <c r="E772" s="9">
        <v>159.0</v>
      </c>
      <c r="F772" s="9">
        <v>197.0</v>
      </c>
      <c r="G772" s="9">
        <v>3.0</v>
      </c>
      <c r="H772" s="9" t="s">
        <v>1465</v>
      </c>
      <c r="I772" s="9">
        <v>25.0</v>
      </c>
      <c r="J772" s="9" t="str">
        <f t="array" ref="J772">LET(
    _xlpm.thresholds, XLOOKUP('2. Результаты'!$D772, Sections!$F$27:$F$47, Sections!$G$27:$I$47),
    XLOOKUP('2. Результаты'!$I772, _xlpm.thresholds, Sections!$G$26:$I$26, "Ниже базового", -1)
)</f>
        <v>Средний</v>
      </c>
      <c r="K772" s="9">
        <v>15.0</v>
      </c>
      <c r="L772" s="9" t="str">
        <f t="array" ref="L772">LET(
    _xlpm.thresholds, XLOOKUP('2. Результаты'!$D772, Sections!$P$27:$P$47, Sections!$Q$27:$S$47),
    XLOOKUP('2. Результаты'!$K772, _xlpm.thresholds, Sections!$Q$26:$S$26, "Ниже базового", -1)
)</f>
        <v>Средний</v>
      </c>
      <c r="M772" s="9">
        <v>16.0</v>
      </c>
      <c r="N772" s="9" t="str">
        <f t="array" ref="N772">LET(
    _xlpm.thresholds, XLOOKUP('2. Результаты'!$D772, Sections!$K$27:$K$47, Sections!$L$27:$N$47),
    XLOOKUP('2. Результаты'!$M772, _xlpm.thresholds, Sections!$L$26:$N$26, "Ниже базового", -1)
)</f>
        <v>Высокий</v>
      </c>
      <c r="O772" s="9">
        <v>19.0</v>
      </c>
      <c r="P772" s="9" t="str">
        <f t="array" ref="P772">LET(
    _xlpm.thresholds, XLOOKUP('2. Результаты'!$D772, Sections!$P$3:$P$23, Sections!$Q$3:$S$23),
    XLOOKUP('2. Результаты'!$O772, _xlpm.thresholds, Sections!$Q$2:$S$2, "Ниже базового", -1)
)</f>
        <v>Средний</v>
      </c>
      <c r="Q772" s="9">
        <v>17.0</v>
      </c>
      <c r="R772" s="9" t="str">
        <f t="array" ref="R772">LET(
    _xlpm.thresholds, XLOOKUP('2. Результаты'!$D772, Sections!$F$3:$F$23, Sections!$G$3:$I$23),
    XLOOKUP('2. Результаты'!$Q772, _xlpm.thresholds, Sections!$G$2:$I$2, "Ниже базового", -1)
)</f>
        <v>Средний</v>
      </c>
      <c r="S772" s="9">
        <v>32.0</v>
      </c>
      <c r="T772" s="9" t="str">
        <f t="array" ref="T772">LET(
    _xlpm.thresholds, XLOOKUP('2. Результаты'!$D772, Sections!$A$3:$A$23, Sections!$B$3:$D$23),
    XLOOKUP('2. Результаты'!$S772, _xlpm.thresholds, Sections!$B$2:$D$2, "Ниже базового", -1)
)</f>
        <v>Высокий</v>
      </c>
      <c r="U772" s="9">
        <v>12.0</v>
      </c>
      <c r="V772" s="9" t="str">
        <f t="array" ref="V772">LET(
    _xlpm.thresholds, XLOOKUP('2. Результаты'!$D772, Sections!$A$27:$A$47, Sections!$B$27:$D$47),
    XLOOKUP('2. Результаты'!$U772, _xlpm.thresholds, Sections!$B$26:$D$26, "Ниже базового", -1)
)</f>
        <v>Высокий</v>
      </c>
      <c r="W772" s="9">
        <v>23.0</v>
      </c>
      <c r="X772" s="9" t="str">
        <f t="array" ref="X772">LET(
    _xlpm.thresholds, XLOOKUP('2. Результаты'!$D772, Sections!$K$3:$K$23, Sections!$L$3:$N$23),
    XLOOKUP('2. Результаты'!$W772, _xlpm.thresholds, Sections!$L$2:$N$2, "Ниже базового", -1)
)</f>
        <v>Средний</v>
      </c>
    </row>
    <row r="773" ht="15.75" customHeight="1">
      <c r="A773" s="7">
        <v>5.30009418E8</v>
      </c>
      <c r="B773" s="6" t="s">
        <v>1010</v>
      </c>
      <c r="C773" s="6" t="s">
        <v>1017</v>
      </c>
      <c r="D773" s="9">
        <v>1.0</v>
      </c>
      <c r="E773" s="9">
        <v>165.0</v>
      </c>
      <c r="F773" s="9">
        <v>213.0</v>
      </c>
      <c r="G773" s="9">
        <v>3.0</v>
      </c>
      <c r="H773" s="9" t="s">
        <v>1465</v>
      </c>
      <c r="I773" s="9">
        <v>23.0</v>
      </c>
      <c r="J773" s="9" t="str">
        <f t="array" ref="J773">LET(
    _xlpm.thresholds, XLOOKUP('2. Результаты'!$D773, Sections!$F$27:$F$47, Sections!$G$27:$I$47),
    XLOOKUP('2. Результаты'!$I773, _xlpm.thresholds, Sections!$G$26:$I$26, "Ниже базового", -1)
)</f>
        <v>Средний</v>
      </c>
      <c r="K773" s="9">
        <v>18.0</v>
      </c>
      <c r="L773" s="9" t="str">
        <f t="array" ref="L773">LET(
    _xlpm.thresholds, XLOOKUP('2. Результаты'!$D773, Sections!$P$27:$P$47, Sections!$Q$27:$S$47),
    XLOOKUP('2. Результаты'!$K773, _xlpm.thresholds, Sections!$Q$26:$S$26, "Ниже базового", -1)
)</f>
        <v>Высокий</v>
      </c>
      <c r="M773" s="9">
        <v>16.0</v>
      </c>
      <c r="N773" s="9" t="str">
        <f t="array" ref="N773">LET(
    _xlpm.thresholds, XLOOKUP('2. Результаты'!$D773, Sections!$K$27:$K$47, Sections!$L$27:$N$47),
    XLOOKUP('2. Результаты'!$M773, _xlpm.thresholds, Sections!$L$26:$N$26, "Ниже базового", -1)
)</f>
        <v>Средний</v>
      </c>
      <c r="O773" s="9">
        <v>20.0</v>
      </c>
      <c r="P773" s="9" t="str">
        <f t="array" ref="P773">LET(
    _xlpm.thresholds, XLOOKUP('2. Результаты'!$D773, Sections!$P$3:$P$23, Sections!$Q$3:$S$23),
    XLOOKUP('2. Результаты'!$O773, _xlpm.thresholds, Sections!$Q$2:$S$2, "Ниже базового", -1)
)</f>
        <v>Высокий</v>
      </c>
      <c r="Q773" s="9">
        <v>19.0</v>
      </c>
      <c r="R773" s="9" t="str">
        <f t="array" ref="R773">LET(
    _xlpm.thresholds, XLOOKUP('2. Результаты'!$D773, Sections!$F$3:$F$23, Sections!$G$3:$I$23),
    XLOOKUP('2. Результаты'!$Q773, _xlpm.thresholds, Sections!$G$2:$I$2, "Ниже базового", -1)
)</f>
        <v>Средний</v>
      </c>
      <c r="S773" s="9">
        <v>33.0</v>
      </c>
      <c r="T773" s="9" t="str">
        <f t="array" ref="T773">LET(
    _xlpm.thresholds, XLOOKUP('2. Результаты'!$D773, Sections!$A$3:$A$23, Sections!$B$3:$D$23),
    XLOOKUP('2. Результаты'!$S773, _xlpm.thresholds, Sections!$B$2:$D$2, "Ниже базового", -1)
)</f>
        <v>Средний</v>
      </c>
      <c r="U773" s="9">
        <v>13.0</v>
      </c>
      <c r="V773" s="9" t="str">
        <f t="array" ref="V773">LET(
    _xlpm.thresholds, XLOOKUP('2. Результаты'!$D773, Sections!$A$27:$A$47, Sections!$B$27:$D$47),
    XLOOKUP('2. Результаты'!$U773, _xlpm.thresholds, Sections!$B$26:$D$26, "Ниже базового", -1)
)</f>
        <v>Высокий</v>
      </c>
      <c r="W773" s="9">
        <v>23.0</v>
      </c>
      <c r="X773" s="9" t="str">
        <f t="array" ref="X773">LET(
    _xlpm.thresholds, XLOOKUP('2. Результаты'!$D773, Sections!$K$3:$K$23, Sections!$L$3:$N$23),
    XLOOKUP('2. Результаты'!$W773, _xlpm.thresholds, Sections!$L$2:$N$2, "Ниже базового", -1)
)</f>
        <v>Средний</v>
      </c>
    </row>
    <row r="774" ht="15.75" customHeight="1">
      <c r="A774" s="7">
        <v>5.30007763E8</v>
      </c>
      <c r="B774" s="6" t="s">
        <v>1010</v>
      </c>
      <c r="C774" s="6" t="s">
        <v>1018</v>
      </c>
      <c r="D774" s="9">
        <v>6.0</v>
      </c>
      <c r="E774" s="9">
        <v>105.0</v>
      </c>
      <c r="F774" s="9">
        <v>192.0</v>
      </c>
      <c r="G774" s="9">
        <v>2.0</v>
      </c>
      <c r="H774" s="9" t="s">
        <v>1467</v>
      </c>
      <c r="I774" s="9">
        <v>17.0</v>
      </c>
      <c r="J774" s="9" t="str">
        <f t="array" ref="J774">LET(
    _xlpm.thresholds, XLOOKUP('2. Результаты'!$D774, Sections!$F$27:$F$47, Sections!$G$27:$I$47),
    XLOOKUP('2. Результаты'!$I774, _xlpm.thresholds, Sections!$G$26:$I$26, "Ниже базового", -1)
)</f>
        <v>Средний</v>
      </c>
      <c r="K774" s="9">
        <v>12.0</v>
      </c>
      <c r="L774" s="9" t="str">
        <f t="array" ref="L774">LET(
    _xlpm.thresholds, XLOOKUP('2. Результаты'!$D774, Sections!$P$27:$P$47, Sections!$Q$27:$S$47),
    XLOOKUP('2. Результаты'!$K774, _xlpm.thresholds, Sections!$Q$26:$S$26, "Ниже базового", -1)
)</f>
        <v>Базовый</v>
      </c>
      <c r="M774" s="9">
        <v>7.0</v>
      </c>
      <c r="N774" s="9" t="str">
        <f t="array" ref="N774">LET(
    _xlpm.thresholds, XLOOKUP('2. Результаты'!$D774, Sections!$K$27:$K$47, Sections!$L$27:$N$47),
    XLOOKUP('2. Результаты'!$M774, _xlpm.thresholds, Sections!$L$26:$N$26, "Ниже базового", -1)
)</f>
        <v>Базовый</v>
      </c>
      <c r="O774" s="9">
        <v>15.0</v>
      </c>
      <c r="P774" s="9" t="str">
        <f t="array" ref="P774">LET(
    _xlpm.thresholds, XLOOKUP('2. Результаты'!$D774, Sections!$P$3:$P$23, Sections!$Q$3:$S$23),
    XLOOKUP('2. Результаты'!$O774, _xlpm.thresholds, Sections!$Q$2:$S$2, "Ниже базового", -1)
)</f>
        <v>Базовый</v>
      </c>
      <c r="Q774" s="9">
        <v>11.0</v>
      </c>
      <c r="R774" s="9" t="str">
        <f t="array" ref="R774">LET(
    _xlpm.thresholds, XLOOKUP('2. Результаты'!$D774, Sections!$F$3:$F$23, Sections!$G$3:$I$23),
    XLOOKUP('2. Результаты'!$Q774, _xlpm.thresholds, Sections!$G$2:$I$2, "Ниже базового", -1)
)</f>
        <v>Базовый</v>
      </c>
      <c r="S774" s="9">
        <v>18.0</v>
      </c>
      <c r="T774" s="9" t="str">
        <f t="array" ref="T774">LET(
    _xlpm.thresholds, XLOOKUP('2. Результаты'!$D774, Sections!$A$3:$A$23, Sections!$B$3:$D$23),
    XLOOKUP('2. Результаты'!$S774, _xlpm.thresholds, Sections!$B$2:$D$2, "Ниже базового", -1)
)</f>
        <v>Базовый</v>
      </c>
      <c r="U774" s="9">
        <v>10.0</v>
      </c>
      <c r="V774" s="9" t="str">
        <f t="array" ref="V774">LET(
    _xlpm.thresholds, XLOOKUP('2. Результаты'!$D774, Sections!$A$27:$A$47, Sections!$B$27:$D$47),
    XLOOKUP('2. Результаты'!$U774, _xlpm.thresholds, Sections!$B$26:$D$26, "Ниже базового", -1)
)</f>
        <v>Средний</v>
      </c>
      <c r="W774" s="9">
        <v>15.0</v>
      </c>
      <c r="X774" s="9" t="str">
        <f t="array" ref="X774">LET(
    _xlpm.thresholds, XLOOKUP('2. Результаты'!$D774, Sections!$K$3:$K$23, Sections!$L$3:$N$23),
    XLOOKUP('2. Результаты'!$W774, _xlpm.thresholds, Sections!$L$2:$N$2, "Ниже базового", -1)
)</f>
        <v>Базовый</v>
      </c>
    </row>
    <row r="775" ht="15.75" customHeight="1">
      <c r="A775" s="7">
        <v>5.3000753E8</v>
      </c>
      <c r="B775" s="6" t="s">
        <v>1010</v>
      </c>
      <c r="C775" s="6" t="s">
        <v>1019</v>
      </c>
      <c r="D775" s="9">
        <v>2.0</v>
      </c>
      <c r="E775" s="9">
        <v>143.0</v>
      </c>
      <c r="F775" s="9">
        <v>197.0</v>
      </c>
      <c r="G775" s="9">
        <v>3.0</v>
      </c>
      <c r="H775" s="9" t="s">
        <v>1465</v>
      </c>
      <c r="I775" s="9">
        <v>22.0</v>
      </c>
      <c r="J775" s="9" t="str">
        <f t="array" ref="J775">LET(
    _xlpm.thresholds, XLOOKUP('2. Результаты'!$D775, Sections!$F$27:$F$47, Sections!$G$27:$I$47),
    XLOOKUP('2. Результаты'!$I775, _xlpm.thresholds, Sections!$G$26:$I$26, "Ниже базового", -1)
)</f>
        <v>Средний</v>
      </c>
      <c r="K775" s="9">
        <v>17.0</v>
      </c>
      <c r="L775" s="9" t="str">
        <f t="array" ref="L775">LET(
    _xlpm.thresholds, XLOOKUP('2. Результаты'!$D775, Sections!$P$27:$P$47, Sections!$Q$27:$S$47),
    XLOOKUP('2. Результаты'!$K775, _xlpm.thresholds, Sections!$Q$26:$S$26, "Ниже базового", -1)
)</f>
        <v>Высокий</v>
      </c>
      <c r="M775" s="9">
        <v>11.0</v>
      </c>
      <c r="N775" s="9" t="str">
        <f t="array" ref="N775">LET(
    _xlpm.thresholds, XLOOKUP('2. Результаты'!$D775, Sections!$K$27:$K$47, Sections!$L$27:$N$47),
    XLOOKUP('2. Результаты'!$M775, _xlpm.thresholds, Sections!$L$26:$N$26, "Ниже базового", -1)
)</f>
        <v>Базовый</v>
      </c>
      <c r="O775" s="9">
        <v>17.0</v>
      </c>
      <c r="P775" s="9" t="str">
        <f t="array" ref="P775">LET(
    _xlpm.thresholds, XLOOKUP('2. Результаты'!$D775, Sections!$P$3:$P$23, Sections!$Q$3:$S$23),
    XLOOKUP('2. Результаты'!$O775, _xlpm.thresholds, Sections!$Q$2:$S$2, "Ниже базового", -1)
)</f>
        <v>Средний</v>
      </c>
      <c r="Q775" s="9">
        <v>18.0</v>
      </c>
      <c r="R775" s="9" t="str">
        <f t="array" ref="R775">LET(
    _xlpm.thresholds, XLOOKUP('2. Результаты'!$D775, Sections!$F$3:$F$23, Sections!$G$3:$I$23),
    XLOOKUP('2. Результаты'!$Q775, _xlpm.thresholds, Sections!$G$2:$I$2, "Ниже базового", -1)
)</f>
        <v>Средний</v>
      </c>
      <c r="S775" s="9">
        <v>26.0</v>
      </c>
      <c r="T775" s="9" t="str">
        <f t="array" ref="T775">LET(
    _xlpm.thresholds, XLOOKUP('2. Результаты'!$D775, Sections!$A$3:$A$23, Sections!$B$3:$D$23),
    XLOOKUP('2. Результаты'!$S775, _xlpm.thresholds, Sections!$B$2:$D$2, "Ниже базового", -1)
)</f>
        <v>Средний</v>
      </c>
      <c r="U775" s="9">
        <v>11.0</v>
      </c>
      <c r="V775" s="9" t="str">
        <f t="array" ref="V775">LET(
    _xlpm.thresholds, XLOOKUP('2. Результаты'!$D775, Sections!$A$27:$A$47, Sections!$B$27:$D$47),
    XLOOKUP('2. Результаты'!$U775, _xlpm.thresholds, Sections!$B$26:$D$26, "Ниже базового", -1)
)</f>
        <v>Средний</v>
      </c>
      <c r="W775" s="9">
        <v>21.0</v>
      </c>
      <c r="X775" s="9" t="str">
        <f t="array" ref="X775">LET(
    _xlpm.thresholds, XLOOKUP('2. Результаты'!$D775, Sections!$K$3:$K$23, Sections!$L$3:$N$23),
    XLOOKUP('2. Результаты'!$W775, _xlpm.thresholds, Sections!$L$2:$N$2, "Ниже базового", -1)
)</f>
        <v>Средний</v>
      </c>
    </row>
    <row r="776" ht="15.75" customHeight="1">
      <c r="A776" s="7">
        <v>5.30007555E8</v>
      </c>
      <c r="B776" s="6" t="s">
        <v>1010</v>
      </c>
      <c r="C776" s="6" t="s">
        <v>1020</v>
      </c>
      <c r="D776" s="9">
        <v>2.0</v>
      </c>
      <c r="E776" s="9">
        <v>138.0</v>
      </c>
      <c r="F776" s="9">
        <v>197.0</v>
      </c>
      <c r="G776" s="9">
        <v>3.0</v>
      </c>
      <c r="H776" s="9" t="s">
        <v>1465</v>
      </c>
      <c r="I776" s="9">
        <v>21.0</v>
      </c>
      <c r="J776" s="9" t="str">
        <f t="array" ref="J776">LET(
    _xlpm.thresholds, XLOOKUP('2. Результаты'!$D776, Sections!$F$27:$F$47, Sections!$G$27:$I$47),
    XLOOKUP('2. Результаты'!$I776, _xlpm.thresholds, Sections!$G$26:$I$26, "Ниже базового", -1)
)</f>
        <v>Средний</v>
      </c>
      <c r="K776" s="9">
        <v>13.0</v>
      </c>
      <c r="L776" s="9" t="str">
        <f t="array" ref="L776">LET(
    _xlpm.thresholds, XLOOKUP('2. Результаты'!$D776, Sections!$P$27:$P$47, Sections!$Q$27:$S$47),
    XLOOKUP('2. Результаты'!$K776, _xlpm.thresholds, Sections!$Q$26:$S$26, "Ниже базового", -1)
)</f>
        <v>Средний</v>
      </c>
      <c r="M776" s="9">
        <v>12.0</v>
      </c>
      <c r="N776" s="9" t="str">
        <f t="array" ref="N776">LET(
    _xlpm.thresholds, XLOOKUP('2. Результаты'!$D776, Sections!$K$27:$K$47, Sections!$L$27:$N$47),
    XLOOKUP('2. Результаты'!$M776, _xlpm.thresholds, Sections!$L$26:$N$26, "Ниже базового", -1)
)</f>
        <v>Базовый</v>
      </c>
      <c r="O776" s="9">
        <v>16.0</v>
      </c>
      <c r="P776" s="9" t="str">
        <f t="array" ref="P776">LET(
    _xlpm.thresholds, XLOOKUP('2. Результаты'!$D776, Sections!$P$3:$P$23, Sections!$Q$3:$S$23),
    XLOOKUP('2. Результаты'!$O776, _xlpm.thresholds, Sections!$Q$2:$S$2, "Ниже базового", -1)
)</f>
        <v>Средний</v>
      </c>
      <c r="Q776" s="9">
        <v>17.0</v>
      </c>
      <c r="R776" s="9" t="str">
        <f t="array" ref="R776">LET(
    _xlpm.thresholds, XLOOKUP('2. Результаты'!$D776, Sections!$F$3:$F$23, Sections!$G$3:$I$23),
    XLOOKUP('2. Результаты'!$Q776, _xlpm.thresholds, Sections!$G$2:$I$2, "Ниже базового", -1)
)</f>
        <v>Средний</v>
      </c>
      <c r="S776" s="9">
        <v>27.0</v>
      </c>
      <c r="T776" s="9" t="str">
        <f t="array" ref="T776">LET(
    _xlpm.thresholds, XLOOKUP('2. Результаты'!$D776, Sections!$A$3:$A$23, Sections!$B$3:$D$23),
    XLOOKUP('2. Результаты'!$S776, _xlpm.thresholds, Sections!$B$2:$D$2, "Ниже базового", -1)
)</f>
        <v>Средний</v>
      </c>
      <c r="U776" s="9">
        <v>11.0</v>
      </c>
      <c r="V776" s="9" t="str">
        <f t="array" ref="V776">LET(
    _xlpm.thresholds, XLOOKUP('2. Результаты'!$D776, Sections!$A$27:$A$47, Sections!$B$27:$D$47),
    XLOOKUP('2. Результаты'!$U776, _xlpm.thresholds, Sections!$B$26:$D$26, "Ниже базового", -1)
)</f>
        <v>Средний</v>
      </c>
      <c r="W776" s="9">
        <v>21.0</v>
      </c>
      <c r="X776" s="9" t="str">
        <f t="array" ref="X776">LET(
    _xlpm.thresholds, XLOOKUP('2. Результаты'!$D776, Sections!$K$3:$K$23, Sections!$L$3:$N$23),
    XLOOKUP('2. Результаты'!$W776, _xlpm.thresholds, Sections!$L$2:$N$2, "Ниже базового", -1)
)</f>
        <v>Средний</v>
      </c>
    </row>
    <row r="777" ht="15.75" customHeight="1">
      <c r="A777" s="7">
        <v>5.30007837E8</v>
      </c>
      <c r="B777" s="6" t="s">
        <v>1010</v>
      </c>
      <c r="C777" s="6" t="s">
        <v>1021</v>
      </c>
      <c r="D777" s="9">
        <v>1.0</v>
      </c>
      <c r="E777" s="9">
        <v>141.0</v>
      </c>
      <c r="F777" s="9">
        <v>213.0</v>
      </c>
      <c r="G777" s="9">
        <v>3.0</v>
      </c>
      <c r="H777" s="9" t="s">
        <v>1465</v>
      </c>
      <c r="I777" s="9">
        <v>18.0</v>
      </c>
      <c r="J777" s="9" t="str">
        <f t="array" ref="J777">LET(
    _xlpm.thresholds, XLOOKUP('2. Результаты'!$D777, Sections!$F$27:$F$47, Sections!$G$27:$I$47),
    XLOOKUP('2. Результаты'!$I777, _xlpm.thresholds, Sections!$G$26:$I$26, "Ниже базового", -1)
)</f>
        <v>Средний</v>
      </c>
      <c r="K777" s="9">
        <v>13.0</v>
      </c>
      <c r="L777" s="9" t="str">
        <f t="array" ref="L777">LET(
    _xlpm.thresholds, XLOOKUP('2. Результаты'!$D777, Sections!$P$27:$P$47, Sections!$Q$27:$S$47),
    XLOOKUP('2. Результаты'!$K777, _xlpm.thresholds, Sections!$Q$26:$S$26, "Ниже базового", -1)
)</f>
        <v>Средний</v>
      </c>
      <c r="M777" s="9">
        <v>15.0</v>
      </c>
      <c r="N777" s="9" t="str">
        <f t="array" ref="N777">LET(
    _xlpm.thresholds, XLOOKUP('2. Результаты'!$D777, Sections!$K$27:$K$47, Sections!$L$27:$N$47),
    XLOOKUP('2. Результаты'!$M777, _xlpm.thresholds, Sections!$L$26:$N$26, "Ниже базового", -1)
)</f>
        <v>Средний</v>
      </c>
      <c r="O777" s="9">
        <v>19.0</v>
      </c>
      <c r="P777" s="9" t="str">
        <f t="array" ref="P777">LET(
    _xlpm.thresholds, XLOOKUP('2. Результаты'!$D777, Sections!$P$3:$P$23, Sections!$Q$3:$S$23),
    XLOOKUP('2. Результаты'!$O777, _xlpm.thresholds, Sections!$Q$2:$S$2, "Ниже базового", -1)
)</f>
        <v>Средний</v>
      </c>
      <c r="Q777" s="9">
        <v>19.0</v>
      </c>
      <c r="R777" s="9" t="str">
        <f t="array" ref="R777">LET(
    _xlpm.thresholds, XLOOKUP('2. Результаты'!$D777, Sections!$F$3:$F$23, Sections!$G$3:$I$23),
    XLOOKUP('2. Результаты'!$Q777, _xlpm.thresholds, Sections!$G$2:$I$2, "Ниже базового", -1)
)</f>
        <v>Средний</v>
      </c>
      <c r="S777" s="9">
        <v>31.0</v>
      </c>
      <c r="T777" s="9" t="str">
        <f t="array" ref="T777">LET(
    _xlpm.thresholds, XLOOKUP('2. Результаты'!$D777, Sections!$A$3:$A$23, Sections!$B$3:$D$23),
    XLOOKUP('2. Результаты'!$S777, _xlpm.thresholds, Sections!$B$2:$D$2, "Ниже базового", -1)
)</f>
        <v>Средний</v>
      </c>
      <c r="U777" s="9">
        <v>8.0</v>
      </c>
      <c r="V777" s="9" t="str">
        <f t="array" ref="V777">LET(
    _xlpm.thresholds, XLOOKUP('2. Результаты'!$D777, Sections!$A$27:$A$47, Sections!$B$27:$D$47),
    XLOOKUP('2. Результаты'!$U777, _xlpm.thresholds, Sections!$B$26:$D$26, "Ниже базового", -1)
)</f>
        <v>Средний</v>
      </c>
      <c r="W777" s="9">
        <v>18.0</v>
      </c>
      <c r="X777" s="9" t="str">
        <f t="array" ref="X777">LET(
    _xlpm.thresholds, XLOOKUP('2. Результаты'!$D777, Sections!$K$3:$K$23, Sections!$L$3:$N$23),
    XLOOKUP('2. Результаты'!$W777, _xlpm.thresholds, Sections!$L$2:$N$2, "Ниже базового", -1)
)</f>
        <v>Средний</v>
      </c>
    </row>
    <row r="778" ht="15.75" customHeight="1">
      <c r="A778" s="7">
        <v>5.30007636E8</v>
      </c>
      <c r="B778" s="6" t="s">
        <v>1010</v>
      </c>
      <c r="C778" s="6" t="s">
        <v>1022</v>
      </c>
      <c r="D778" s="9">
        <v>2.0</v>
      </c>
      <c r="E778" s="9">
        <v>142.0</v>
      </c>
      <c r="F778" s="9">
        <v>197.0</v>
      </c>
      <c r="G778" s="9">
        <v>3.0</v>
      </c>
      <c r="H778" s="9" t="s">
        <v>1465</v>
      </c>
      <c r="I778" s="9">
        <v>20.0</v>
      </c>
      <c r="J778" s="9" t="str">
        <f t="array" ref="J778">LET(
    _xlpm.thresholds, XLOOKUP('2. Результаты'!$D778, Sections!$F$27:$F$47, Sections!$G$27:$I$47),
    XLOOKUP('2. Результаты'!$I778, _xlpm.thresholds, Sections!$G$26:$I$26, "Ниже базового", -1)
)</f>
        <v>Средний</v>
      </c>
      <c r="K778" s="9">
        <v>16.0</v>
      </c>
      <c r="L778" s="9" t="str">
        <f t="array" ref="L778">LET(
    _xlpm.thresholds, XLOOKUP('2. Результаты'!$D778, Sections!$P$27:$P$47, Sections!$Q$27:$S$47),
    XLOOKUP('2. Результаты'!$K778, _xlpm.thresholds, Sections!$Q$26:$S$26, "Ниже базового", -1)
)</f>
        <v>Высокий</v>
      </c>
      <c r="M778" s="9">
        <v>14.0</v>
      </c>
      <c r="N778" s="9" t="str">
        <f t="array" ref="N778">LET(
    _xlpm.thresholds, XLOOKUP('2. Результаты'!$D778, Sections!$K$27:$K$47, Sections!$L$27:$N$47),
    XLOOKUP('2. Результаты'!$M778, _xlpm.thresholds, Sections!$L$26:$N$26, "Ниже базового", -1)
)</f>
        <v>Средний</v>
      </c>
      <c r="O778" s="9">
        <v>20.0</v>
      </c>
      <c r="P778" s="9" t="str">
        <f t="array" ref="P778">LET(
    _xlpm.thresholds, XLOOKUP('2. Результаты'!$D778, Sections!$P$3:$P$23, Sections!$Q$3:$S$23),
    XLOOKUP('2. Результаты'!$O778, _xlpm.thresholds, Sections!$Q$2:$S$2, "Ниже базового", -1)
)</f>
        <v>Высокий</v>
      </c>
      <c r="Q778" s="9">
        <v>12.0</v>
      </c>
      <c r="R778" s="9" t="str">
        <f t="array" ref="R778">LET(
    _xlpm.thresholds, XLOOKUP('2. Результаты'!$D778, Sections!$F$3:$F$23, Sections!$G$3:$I$23),
    XLOOKUP('2. Результаты'!$Q778, _xlpm.thresholds, Sections!$G$2:$I$2, "Ниже базового", -1)
)</f>
        <v>Базовый</v>
      </c>
      <c r="S778" s="9">
        <v>27.0</v>
      </c>
      <c r="T778" s="9" t="str">
        <f t="array" ref="T778">LET(
    _xlpm.thresholds, XLOOKUP('2. Результаты'!$D778, Sections!$A$3:$A$23, Sections!$B$3:$D$23),
    XLOOKUP('2. Результаты'!$S778, _xlpm.thresholds, Sections!$B$2:$D$2, "Ниже базового", -1)
)</f>
        <v>Средний</v>
      </c>
      <c r="U778" s="9">
        <v>13.0</v>
      </c>
      <c r="V778" s="9" t="str">
        <f t="array" ref="V778">LET(
    _xlpm.thresholds, XLOOKUP('2. Результаты'!$D778, Sections!$A$27:$A$47, Sections!$B$27:$D$47),
    XLOOKUP('2. Результаты'!$U778, _xlpm.thresholds, Sections!$B$26:$D$26, "Ниже базового", -1)
)</f>
        <v>Высокий</v>
      </c>
      <c r="W778" s="9">
        <v>20.0</v>
      </c>
      <c r="X778" s="9" t="str">
        <f t="array" ref="X778">LET(
    _xlpm.thresholds, XLOOKUP('2. Результаты'!$D778, Sections!$K$3:$K$23, Sections!$L$3:$N$23),
    XLOOKUP('2. Результаты'!$W778, _xlpm.thresholds, Sections!$L$2:$N$2, "Ниже базового", -1)
)</f>
        <v>Средний</v>
      </c>
    </row>
    <row r="779" ht="15.75" customHeight="1">
      <c r="A779" s="7">
        <v>5.30005903E8</v>
      </c>
      <c r="B779" s="6" t="s">
        <v>1010</v>
      </c>
      <c r="C779" s="6" t="s">
        <v>1023</v>
      </c>
      <c r="D779" s="9">
        <v>2.0</v>
      </c>
      <c r="E779" s="9">
        <v>93.0</v>
      </c>
      <c r="F779" s="9">
        <v>197.0</v>
      </c>
      <c r="G779" s="9">
        <v>2.0</v>
      </c>
      <c r="H779" s="9" t="s">
        <v>1467</v>
      </c>
      <c r="I779" s="9">
        <v>11.0</v>
      </c>
      <c r="J779" s="9" t="str">
        <f t="array" ref="J779">LET(
    _xlpm.thresholds, XLOOKUP('2. Результаты'!$D779, Sections!$F$27:$F$47, Sections!$G$27:$I$47),
    XLOOKUP('2. Результаты'!$I779, _xlpm.thresholds, Sections!$G$26:$I$26, "Ниже базового", -1)
)</f>
        <v>Базовый</v>
      </c>
      <c r="K779" s="9">
        <v>13.0</v>
      </c>
      <c r="L779" s="9" t="str">
        <f t="array" ref="L779">LET(
    _xlpm.thresholds, XLOOKUP('2. Результаты'!$D779, Sections!$P$27:$P$47, Sections!$Q$27:$S$47),
    XLOOKUP('2. Результаты'!$K779, _xlpm.thresholds, Sections!$Q$26:$S$26, "Ниже базового", -1)
)</f>
        <v>Средний</v>
      </c>
      <c r="M779" s="9">
        <v>13.0</v>
      </c>
      <c r="N779" s="9" t="str">
        <f t="array" ref="N779">LET(
    _xlpm.thresholds, XLOOKUP('2. Результаты'!$D779, Sections!$K$27:$K$47, Sections!$L$27:$N$47),
    XLOOKUP('2. Результаты'!$M779, _xlpm.thresholds, Sections!$L$26:$N$26, "Ниже базового", -1)
)</f>
        <v>Средний</v>
      </c>
      <c r="O779" s="9">
        <v>13.0</v>
      </c>
      <c r="P779" s="9" t="str">
        <f t="array" ref="P779">LET(
    _xlpm.thresholds, XLOOKUP('2. Результаты'!$D779, Sections!$P$3:$P$23, Sections!$Q$3:$S$23),
    XLOOKUP('2. Результаты'!$O779, _xlpm.thresholds, Sections!$Q$2:$S$2, "Ниже базового", -1)
)</f>
        <v>Базовый</v>
      </c>
      <c r="Q779" s="9">
        <v>9.0</v>
      </c>
      <c r="R779" s="9" t="str">
        <f t="array" ref="R779">LET(
    _xlpm.thresholds, XLOOKUP('2. Результаты'!$D779, Sections!$F$3:$F$23, Sections!$G$3:$I$23),
    XLOOKUP('2. Результаты'!$Q779, _xlpm.thresholds, Sections!$G$2:$I$2, "Ниже базового", -1)
)</f>
        <v>Базовый</v>
      </c>
      <c r="S779" s="9">
        <v>18.0</v>
      </c>
      <c r="T779" s="9" t="str">
        <f t="array" ref="T779">LET(
    _xlpm.thresholds, XLOOKUP('2. Результаты'!$D779, Sections!$A$3:$A$23, Sections!$B$3:$D$23),
    XLOOKUP('2. Результаты'!$S779, _xlpm.thresholds, Sections!$B$2:$D$2, "Ниже базового", -1)
)</f>
        <v>Базовый</v>
      </c>
      <c r="U779" s="9">
        <v>6.0</v>
      </c>
      <c r="V779" s="9" t="str">
        <f t="array" ref="V779">LET(
    _xlpm.thresholds, XLOOKUP('2. Результаты'!$D779, Sections!$A$27:$A$47, Sections!$B$27:$D$47),
    XLOOKUP('2. Результаты'!$U779, _xlpm.thresholds, Sections!$B$26:$D$26, "Ниже базового", -1)
)</f>
        <v>Базовый</v>
      </c>
      <c r="W779" s="9">
        <v>10.0</v>
      </c>
      <c r="X779" s="9" t="str">
        <f t="array" ref="X779">LET(
    _xlpm.thresholds, XLOOKUP('2. Результаты'!$D779, Sections!$K$3:$K$23, Sections!$L$3:$N$23),
    XLOOKUP('2. Результаты'!$W779, _xlpm.thresholds, Sections!$L$2:$N$2, "Ниже базового", -1)
)</f>
        <v>Базовый</v>
      </c>
    </row>
    <row r="780" ht="15.75" customHeight="1">
      <c r="A780" s="7">
        <v>5.300079E8</v>
      </c>
      <c r="B780" s="6" t="s">
        <v>1010</v>
      </c>
      <c r="C780" s="6" t="s">
        <v>1024</v>
      </c>
      <c r="D780" s="9">
        <v>6.0</v>
      </c>
      <c r="E780" s="9">
        <v>132.0</v>
      </c>
      <c r="F780" s="9">
        <v>192.0</v>
      </c>
      <c r="G780" s="9">
        <v>3.0</v>
      </c>
      <c r="H780" s="9" t="s">
        <v>1465</v>
      </c>
      <c r="I780" s="9">
        <v>24.0</v>
      </c>
      <c r="J780" s="9" t="str">
        <f t="array" ref="J780">LET(
    _xlpm.thresholds, XLOOKUP('2. Результаты'!$D780, Sections!$F$27:$F$47, Sections!$G$27:$I$47),
    XLOOKUP('2. Результаты'!$I780, _xlpm.thresholds, Sections!$G$26:$I$26, "Ниже базового", -1)
)</f>
        <v>Средний</v>
      </c>
      <c r="K780" s="9">
        <v>15.0</v>
      </c>
      <c r="L780" s="9" t="str">
        <f t="array" ref="L780">LET(
    _xlpm.thresholds, XLOOKUP('2. Результаты'!$D780, Sections!$P$27:$P$47, Sections!$Q$27:$S$47),
    XLOOKUP('2. Результаты'!$K780, _xlpm.thresholds, Sections!$Q$26:$S$26, "Ниже базового", -1)
)</f>
        <v>Средний</v>
      </c>
      <c r="M780" s="9">
        <v>12.0</v>
      </c>
      <c r="N780" s="9" t="str">
        <f t="array" ref="N780">LET(
    _xlpm.thresholds, XLOOKUP('2. Результаты'!$D780, Sections!$K$27:$K$47, Sections!$L$27:$N$47),
    XLOOKUP('2. Результаты'!$M780, _xlpm.thresholds, Sections!$L$26:$N$26, "Ниже базового", -1)
)</f>
        <v>Базовый</v>
      </c>
      <c r="O780" s="9">
        <v>15.0</v>
      </c>
      <c r="P780" s="9" t="str">
        <f t="array" ref="P780">LET(
    _xlpm.thresholds, XLOOKUP('2. Результаты'!$D780, Sections!$P$3:$P$23, Sections!$Q$3:$S$23),
    XLOOKUP('2. Результаты'!$O780, _xlpm.thresholds, Sections!$Q$2:$S$2, "Ниже базового", -1)
)</f>
        <v>Базовый</v>
      </c>
      <c r="Q780" s="9">
        <v>16.0</v>
      </c>
      <c r="R780" s="9" t="str">
        <f t="array" ref="R780">LET(
    _xlpm.thresholds, XLOOKUP('2. Результаты'!$D780, Sections!$F$3:$F$23, Sections!$G$3:$I$23),
    XLOOKUP('2. Результаты'!$Q780, _xlpm.thresholds, Sections!$G$2:$I$2, "Ниже базового", -1)
)</f>
        <v>Средний</v>
      </c>
      <c r="S780" s="9">
        <v>20.0</v>
      </c>
      <c r="T780" s="9" t="str">
        <f t="array" ref="T780">LET(
    _xlpm.thresholds, XLOOKUP('2. Результаты'!$D780, Sections!$A$3:$A$23, Sections!$B$3:$D$23),
    XLOOKUP('2. Результаты'!$S780, _xlpm.thresholds, Sections!$B$2:$D$2, "Ниже базового", -1)
)</f>
        <v>Базовый</v>
      </c>
      <c r="U780" s="9">
        <v>8.0</v>
      </c>
      <c r="V780" s="9" t="str">
        <f t="array" ref="V780">LET(
    _xlpm.thresholds, XLOOKUP('2. Результаты'!$D780, Sections!$A$27:$A$47, Sections!$B$27:$D$47),
    XLOOKUP('2. Результаты'!$U780, _xlpm.thresholds, Sections!$B$26:$D$26, "Ниже базового", -1)
)</f>
        <v>Средний</v>
      </c>
      <c r="W780" s="9">
        <v>22.0</v>
      </c>
      <c r="X780" s="9" t="str">
        <f t="array" ref="X780">LET(
    _xlpm.thresholds, XLOOKUP('2. Результаты'!$D780, Sections!$K$3:$K$23, Sections!$L$3:$N$23),
    XLOOKUP('2. Результаты'!$W780, _xlpm.thresholds, Sections!$L$2:$N$2, "Ниже базового", -1)
)</f>
        <v>Средний</v>
      </c>
    </row>
    <row r="781" ht="15.75" customHeight="1">
      <c r="A781" s="7">
        <v>5.30005974E8</v>
      </c>
      <c r="B781" s="6" t="s">
        <v>1010</v>
      </c>
      <c r="C781" s="6" t="s">
        <v>1025</v>
      </c>
      <c r="D781" s="9">
        <v>1.0</v>
      </c>
      <c r="E781" s="9">
        <v>137.0</v>
      </c>
      <c r="F781" s="9">
        <v>213.0</v>
      </c>
      <c r="G781" s="9">
        <v>3.0</v>
      </c>
      <c r="H781" s="9" t="s">
        <v>1465</v>
      </c>
      <c r="I781" s="9">
        <v>23.0</v>
      </c>
      <c r="J781" s="9" t="str">
        <f t="array" ref="J781">LET(
    _xlpm.thresholds, XLOOKUP('2. Результаты'!$D781, Sections!$F$27:$F$47, Sections!$G$27:$I$47),
    XLOOKUP('2. Результаты'!$I781, _xlpm.thresholds, Sections!$G$26:$I$26, "Ниже базового", -1)
)</f>
        <v>Средний</v>
      </c>
      <c r="K781" s="9">
        <v>14.0</v>
      </c>
      <c r="L781" s="9" t="str">
        <f t="array" ref="L781">LET(
    _xlpm.thresholds, XLOOKUP('2. Результаты'!$D781, Sections!$P$27:$P$47, Sections!$Q$27:$S$47),
    XLOOKUP('2. Результаты'!$K781, _xlpm.thresholds, Sections!$Q$26:$S$26, "Ниже базового", -1)
)</f>
        <v>Средний</v>
      </c>
      <c r="M781" s="9">
        <v>12.0</v>
      </c>
      <c r="N781" s="9" t="str">
        <f t="array" ref="N781">LET(
    _xlpm.thresholds, XLOOKUP('2. Результаты'!$D781, Sections!$K$27:$K$47, Sections!$L$27:$N$47),
    XLOOKUP('2. Результаты'!$M781, _xlpm.thresholds, Sections!$L$26:$N$26, "Ниже базового", -1)
)</f>
        <v>Базовый</v>
      </c>
      <c r="O781" s="9">
        <v>17.0</v>
      </c>
      <c r="P781" s="9" t="str">
        <f t="array" ref="P781">LET(
    _xlpm.thresholds, XLOOKUP('2. Результаты'!$D781, Sections!$P$3:$P$23, Sections!$Q$3:$S$23),
    XLOOKUP('2. Результаты'!$O781, _xlpm.thresholds, Sections!$Q$2:$S$2, "Ниже базового", -1)
)</f>
        <v>Средний</v>
      </c>
      <c r="Q781" s="9">
        <v>16.0</v>
      </c>
      <c r="R781" s="9" t="str">
        <f t="array" ref="R781">LET(
    _xlpm.thresholds, XLOOKUP('2. Результаты'!$D781, Sections!$F$3:$F$23, Sections!$G$3:$I$23),
    XLOOKUP('2. Результаты'!$Q781, _xlpm.thresholds, Sections!$G$2:$I$2, "Ниже базового", -1)
)</f>
        <v>Средний</v>
      </c>
      <c r="S781" s="9">
        <v>30.0</v>
      </c>
      <c r="T781" s="9" t="str">
        <f t="array" ref="T781">LET(
    _xlpm.thresholds, XLOOKUP('2. Результаты'!$D781, Sections!$A$3:$A$23, Sections!$B$3:$D$23),
    XLOOKUP('2. Результаты'!$S781, _xlpm.thresholds, Sections!$B$2:$D$2, "Ниже базового", -1)
)</f>
        <v>Средний</v>
      </c>
      <c r="U781" s="9">
        <v>9.0</v>
      </c>
      <c r="V781" s="9" t="str">
        <f t="array" ref="V781">LET(
    _xlpm.thresholds, XLOOKUP('2. Результаты'!$D781, Sections!$A$27:$A$47, Sections!$B$27:$D$47),
    XLOOKUP('2. Результаты'!$U781, _xlpm.thresholds, Sections!$B$26:$D$26, "Ниже базового", -1)
)</f>
        <v>Средний</v>
      </c>
      <c r="W781" s="9">
        <v>16.0</v>
      </c>
      <c r="X781" s="9" t="str">
        <f t="array" ref="X781">LET(
    _xlpm.thresholds, XLOOKUP('2. Результаты'!$D781, Sections!$K$3:$K$23, Sections!$L$3:$N$23),
    XLOOKUP('2. Результаты'!$W781, _xlpm.thresholds, Sections!$L$2:$N$2, "Ниже базового", -1)
)</f>
        <v>Базовый</v>
      </c>
    </row>
    <row r="782" ht="15.75" customHeight="1">
      <c r="A782" s="7">
        <v>5.3000944E8</v>
      </c>
      <c r="B782" s="6" t="s">
        <v>1010</v>
      </c>
      <c r="C782" s="6" t="s">
        <v>1026</v>
      </c>
      <c r="D782" s="9">
        <v>1.0</v>
      </c>
      <c r="E782" s="9">
        <v>140.0</v>
      </c>
      <c r="F782" s="9">
        <v>213.0</v>
      </c>
      <c r="G782" s="9">
        <v>3.0</v>
      </c>
      <c r="H782" s="9" t="s">
        <v>1465</v>
      </c>
      <c r="I782" s="9">
        <v>18.0</v>
      </c>
      <c r="J782" s="9" t="str">
        <f t="array" ref="J782">LET(
    _xlpm.thresholds, XLOOKUP('2. Результаты'!$D782, Sections!$F$27:$F$47, Sections!$G$27:$I$47),
    XLOOKUP('2. Результаты'!$I782, _xlpm.thresholds, Sections!$G$26:$I$26, "Ниже базового", -1)
)</f>
        <v>Средний</v>
      </c>
      <c r="K782" s="9">
        <v>14.0</v>
      </c>
      <c r="L782" s="9" t="str">
        <f t="array" ref="L782">LET(
    _xlpm.thresholds, XLOOKUP('2. Результаты'!$D782, Sections!$P$27:$P$47, Sections!$Q$27:$S$47),
    XLOOKUP('2. Результаты'!$K782, _xlpm.thresholds, Sections!$Q$26:$S$26, "Ниже базового", -1)
)</f>
        <v>Средний</v>
      </c>
      <c r="M782" s="9">
        <v>13.0</v>
      </c>
      <c r="N782" s="9" t="str">
        <f t="array" ref="N782">LET(
    _xlpm.thresholds, XLOOKUP('2. Результаты'!$D782, Sections!$K$27:$K$47, Sections!$L$27:$N$47),
    XLOOKUP('2. Результаты'!$M782, _xlpm.thresholds, Sections!$L$26:$N$26, "Ниже базового", -1)
)</f>
        <v>Базовый</v>
      </c>
      <c r="O782" s="9">
        <v>18.0</v>
      </c>
      <c r="P782" s="9" t="str">
        <f t="array" ref="P782">LET(
    _xlpm.thresholds, XLOOKUP('2. Результаты'!$D782, Sections!$P$3:$P$23, Sections!$Q$3:$S$23),
    XLOOKUP('2. Результаты'!$O782, _xlpm.thresholds, Sections!$Q$2:$S$2, "Ниже базового", -1)
)</f>
        <v>Средний</v>
      </c>
      <c r="Q782" s="9">
        <v>16.0</v>
      </c>
      <c r="R782" s="9" t="str">
        <f t="array" ref="R782">LET(
    _xlpm.thresholds, XLOOKUP('2. Результаты'!$D782, Sections!$F$3:$F$23, Sections!$G$3:$I$23),
    XLOOKUP('2. Результаты'!$Q782, _xlpm.thresholds, Sections!$G$2:$I$2, "Ниже базового", -1)
)</f>
        <v>Средний</v>
      </c>
      <c r="S782" s="9">
        <v>35.0</v>
      </c>
      <c r="T782" s="9" t="str">
        <f t="array" ref="T782">LET(
    _xlpm.thresholds, XLOOKUP('2. Результаты'!$D782, Sections!$A$3:$A$23, Sections!$B$3:$D$23),
    XLOOKUP('2. Результаты'!$S782, _xlpm.thresholds, Sections!$B$2:$D$2, "Ниже базового", -1)
)</f>
        <v>Средний</v>
      </c>
      <c r="U782" s="9">
        <v>9.0</v>
      </c>
      <c r="V782" s="9" t="str">
        <f t="array" ref="V782">LET(
    _xlpm.thresholds, XLOOKUP('2. Результаты'!$D782, Sections!$A$27:$A$47, Sections!$B$27:$D$47),
    XLOOKUP('2. Результаты'!$U782, _xlpm.thresholds, Sections!$B$26:$D$26, "Ниже базового", -1)
)</f>
        <v>Средний</v>
      </c>
      <c r="W782" s="9">
        <v>17.0</v>
      </c>
      <c r="X782" s="9" t="str">
        <f t="array" ref="X782">LET(
    _xlpm.thresholds, XLOOKUP('2. Результаты'!$D782, Sections!$K$3:$K$23, Sections!$L$3:$N$23),
    XLOOKUP('2. Результаты'!$W782, _xlpm.thresholds, Sections!$L$2:$N$2, "Ниже базового", -1)
)</f>
        <v>Средний</v>
      </c>
    </row>
    <row r="783" ht="15.75" customHeight="1">
      <c r="A783" s="7">
        <v>5.30007629E8</v>
      </c>
      <c r="B783" s="6" t="s">
        <v>1010</v>
      </c>
      <c r="C783" s="6" t="s">
        <v>1027</v>
      </c>
      <c r="D783" s="9">
        <v>2.0</v>
      </c>
      <c r="E783" s="9">
        <v>141.0</v>
      </c>
      <c r="F783" s="9">
        <v>197.0</v>
      </c>
      <c r="G783" s="9">
        <v>3.0</v>
      </c>
      <c r="H783" s="9" t="s">
        <v>1465</v>
      </c>
      <c r="I783" s="9">
        <v>22.0</v>
      </c>
      <c r="J783" s="9" t="str">
        <f t="array" ref="J783">LET(
    _xlpm.thresholds, XLOOKUP('2. Результаты'!$D783, Sections!$F$27:$F$47, Sections!$G$27:$I$47),
    XLOOKUP('2. Результаты'!$I783, _xlpm.thresholds, Sections!$G$26:$I$26, "Ниже базового", -1)
)</f>
        <v>Средний</v>
      </c>
      <c r="K783" s="9">
        <v>14.0</v>
      </c>
      <c r="L783" s="9" t="str">
        <f t="array" ref="L783">LET(
    _xlpm.thresholds, XLOOKUP('2. Результаты'!$D783, Sections!$P$27:$P$47, Sections!$Q$27:$S$47),
    XLOOKUP('2. Результаты'!$K783, _xlpm.thresholds, Sections!$Q$26:$S$26, "Ниже базового", -1)
)</f>
        <v>Средний</v>
      </c>
      <c r="M783" s="9">
        <v>14.0</v>
      </c>
      <c r="N783" s="9" t="str">
        <f t="array" ref="N783">LET(
    _xlpm.thresholds, XLOOKUP('2. Результаты'!$D783, Sections!$K$27:$K$47, Sections!$L$27:$N$47),
    XLOOKUP('2. Результаты'!$M783, _xlpm.thresholds, Sections!$L$26:$N$26, "Ниже базового", -1)
)</f>
        <v>Средний</v>
      </c>
      <c r="O783" s="9">
        <v>17.0</v>
      </c>
      <c r="P783" s="9" t="str">
        <f t="array" ref="P783">LET(
    _xlpm.thresholds, XLOOKUP('2. Результаты'!$D783, Sections!$P$3:$P$23, Sections!$Q$3:$S$23),
    XLOOKUP('2. Результаты'!$O783, _xlpm.thresholds, Sections!$Q$2:$S$2, "Ниже базового", -1)
)</f>
        <v>Средний</v>
      </c>
      <c r="Q783" s="9">
        <v>16.0</v>
      </c>
      <c r="R783" s="9" t="str">
        <f t="array" ref="R783">LET(
    _xlpm.thresholds, XLOOKUP('2. Результаты'!$D783, Sections!$F$3:$F$23, Sections!$G$3:$I$23),
    XLOOKUP('2. Результаты'!$Q783, _xlpm.thresholds, Sections!$G$2:$I$2, "Ниже базового", -1)
)</f>
        <v>Средний</v>
      </c>
      <c r="S783" s="9">
        <v>29.0</v>
      </c>
      <c r="T783" s="9" t="str">
        <f t="array" ref="T783">LET(
    _xlpm.thresholds, XLOOKUP('2. Результаты'!$D783, Sections!$A$3:$A$23, Sections!$B$3:$D$23),
    XLOOKUP('2. Результаты'!$S783, _xlpm.thresholds, Sections!$B$2:$D$2, "Ниже базового", -1)
)</f>
        <v>Средний</v>
      </c>
      <c r="U783" s="9">
        <v>9.0</v>
      </c>
      <c r="V783" s="9" t="str">
        <f t="array" ref="V783">LET(
    _xlpm.thresholds, XLOOKUP('2. Результаты'!$D783, Sections!$A$27:$A$47, Sections!$B$27:$D$47),
    XLOOKUP('2. Результаты'!$U783, _xlpm.thresholds, Sections!$B$26:$D$26, "Ниже базового", -1)
)</f>
        <v>Средний</v>
      </c>
      <c r="W783" s="9">
        <v>20.0</v>
      </c>
      <c r="X783" s="9" t="str">
        <f t="array" ref="X783">LET(
    _xlpm.thresholds, XLOOKUP('2. Результаты'!$D783, Sections!$K$3:$K$23, Sections!$L$3:$N$23),
    XLOOKUP('2. Результаты'!$W783, _xlpm.thresholds, Sections!$L$2:$N$2, "Ниже базового", -1)
)</f>
        <v>Средний</v>
      </c>
    </row>
    <row r="784" ht="15.75" customHeight="1">
      <c r="A784" s="7">
        <v>5.30006431E8</v>
      </c>
      <c r="B784" s="6" t="s">
        <v>1010</v>
      </c>
      <c r="C784" s="6" t="s">
        <v>1028</v>
      </c>
      <c r="D784" s="9">
        <v>1.0</v>
      </c>
      <c r="E784" s="9">
        <v>129.0</v>
      </c>
      <c r="F784" s="9">
        <v>213.0</v>
      </c>
      <c r="G784" s="9">
        <v>3.0</v>
      </c>
      <c r="H784" s="9" t="s">
        <v>1465</v>
      </c>
      <c r="I784" s="9">
        <v>18.0</v>
      </c>
      <c r="J784" s="9" t="str">
        <f t="array" ref="J784">LET(
    _xlpm.thresholds, XLOOKUP('2. Результаты'!$D784, Sections!$F$27:$F$47, Sections!$G$27:$I$47),
    XLOOKUP('2. Результаты'!$I784, _xlpm.thresholds, Sections!$G$26:$I$26, "Ниже базового", -1)
)</f>
        <v>Средний</v>
      </c>
      <c r="K784" s="9">
        <v>13.0</v>
      </c>
      <c r="L784" s="9" t="str">
        <f t="array" ref="L784">LET(
    _xlpm.thresholds, XLOOKUP('2. Результаты'!$D784, Sections!$P$27:$P$47, Sections!$Q$27:$S$47),
    XLOOKUP('2. Результаты'!$K784, _xlpm.thresholds, Sections!$Q$26:$S$26, "Ниже базового", -1)
)</f>
        <v>Средний</v>
      </c>
      <c r="M784" s="9">
        <v>14.0</v>
      </c>
      <c r="N784" s="9" t="str">
        <f t="array" ref="N784">LET(
    _xlpm.thresholds, XLOOKUP('2. Результаты'!$D784, Sections!$K$27:$K$47, Sections!$L$27:$N$47),
    XLOOKUP('2. Результаты'!$M784, _xlpm.thresholds, Sections!$L$26:$N$26, "Ниже базового", -1)
)</f>
        <v>Средний</v>
      </c>
      <c r="O784" s="9">
        <v>14.0</v>
      </c>
      <c r="P784" s="9" t="str">
        <f t="array" ref="P784">LET(
    _xlpm.thresholds, XLOOKUP('2. Результаты'!$D784, Sections!$P$3:$P$23, Sections!$Q$3:$S$23),
    XLOOKUP('2. Результаты'!$O784, _xlpm.thresholds, Sections!$Q$2:$S$2, "Ниже базового", -1)
)</f>
        <v>Базовый</v>
      </c>
      <c r="Q784" s="9">
        <v>16.0</v>
      </c>
      <c r="R784" s="9" t="str">
        <f t="array" ref="R784">LET(
    _xlpm.thresholds, XLOOKUP('2. Результаты'!$D784, Sections!$F$3:$F$23, Sections!$G$3:$I$23),
    XLOOKUP('2. Результаты'!$Q784, _xlpm.thresholds, Sections!$G$2:$I$2, "Ниже базового", -1)
)</f>
        <v>Средний</v>
      </c>
      <c r="S784" s="9">
        <v>29.0</v>
      </c>
      <c r="T784" s="9" t="str">
        <f t="array" ref="T784">LET(
    _xlpm.thresholds, XLOOKUP('2. Результаты'!$D784, Sections!$A$3:$A$23, Sections!$B$3:$D$23),
    XLOOKUP('2. Результаты'!$S784, _xlpm.thresholds, Sections!$B$2:$D$2, "Ниже базового", -1)
)</f>
        <v>Средний</v>
      </c>
      <c r="U784" s="9">
        <v>9.0</v>
      </c>
      <c r="V784" s="9" t="str">
        <f t="array" ref="V784">LET(
    _xlpm.thresholds, XLOOKUP('2. Результаты'!$D784, Sections!$A$27:$A$47, Sections!$B$27:$D$47),
    XLOOKUP('2. Результаты'!$U784, _xlpm.thresholds, Sections!$B$26:$D$26, "Ниже базового", -1)
)</f>
        <v>Средний</v>
      </c>
      <c r="W784" s="9">
        <v>16.0</v>
      </c>
      <c r="X784" s="9" t="str">
        <f t="array" ref="X784">LET(
    _xlpm.thresholds, XLOOKUP('2. Результаты'!$D784, Sections!$K$3:$K$23, Sections!$L$3:$N$23),
    XLOOKUP('2. Результаты'!$W784, _xlpm.thresholds, Sections!$L$2:$N$2, "Ниже базового", -1)
)</f>
        <v>Базовый</v>
      </c>
    </row>
    <row r="785" ht="15.75" customHeight="1">
      <c r="A785" s="7">
        <v>5.30005727E8</v>
      </c>
      <c r="B785" s="6" t="s">
        <v>1010</v>
      </c>
      <c r="C785" s="6" t="s">
        <v>1029</v>
      </c>
      <c r="D785" s="9">
        <v>2.0</v>
      </c>
      <c r="E785" s="9">
        <v>148.0</v>
      </c>
      <c r="F785" s="9">
        <v>197.0</v>
      </c>
      <c r="G785" s="9">
        <v>3.0</v>
      </c>
      <c r="H785" s="9" t="s">
        <v>1465</v>
      </c>
      <c r="I785" s="9">
        <v>25.0</v>
      </c>
      <c r="J785" s="9" t="str">
        <f t="array" ref="J785">LET(
    _xlpm.thresholds, XLOOKUP('2. Результаты'!$D785, Sections!$F$27:$F$47, Sections!$G$27:$I$47),
    XLOOKUP('2. Результаты'!$I785, _xlpm.thresholds, Sections!$G$26:$I$26, "Ниже базового", -1)
)</f>
        <v>Средний</v>
      </c>
      <c r="K785" s="9">
        <v>16.0</v>
      </c>
      <c r="L785" s="9" t="str">
        <f t="array" ref="L785">LET(
    _xlpm.thresholds, XLOOKUP('2. Результаты'!$D785, Sections!$P$27:$P$47, Sections!$Q$27:$S$47),
    XLOOKUP('2. Результаты'!$K785, _xlpm.thresholds, Sections!$Q$26:$S$26, "Ниже базового", -1)
)</f>
        <v>Высокий</v>
      </c>
      <c r="M785" s="9">
        <v>14.0</v>
      </c>
      <c r="N785" s="9" t="str">
        <f t="array" ref="N785">LET(
    _xlpm.thresholds, XLOOKUP('2. Результаты'!$D785, Sections!$K$27:$K$47, Sections!$L$27:$N$47),
    XLOOKUP('2. Результаты'!$M785, _xlpm.thresholds, Sections!$L$26:$N$26, "Ниже базового", -1)
)</f>
        <v>Средний</v>
      </c>
      <c r="O785" s="9">
        <v>17.0</v>
      </c>
      <c r="P785" s="9" t="str">
        <f t="array" ref="P785">LET(
    _xlpm.thresholds, XLOOKUP('2. Результаты'!$D785, Sections!$P$3:$P$23, Sections!$Q$3:$S$23),
    XLOOKUP('2. Результаты'!$O785, _xlpm.thresholds, Sections!$Q$2:$S$2, "Ниже базового", -1)
)</f>
        <v>Средний</v>
      </c>
      <c r="Q785" s="9">
        <v>17.0</v>
      </c>
      <c r="R785" s="9" t="str">
        <f t="array" ref="R785">LET(
    _xlpm.thresholds, XLOOKUP('2. Результаты'!$D785, Sections!$F$3:$F$23, Sections!$G$3:$I$23),
    XLOOKUP('2. Результаты'!$Q785, _xlpm.thresholds, Sections!$G$2:$I$2, "Ниже базового", -1)
)</f>
        <v>Средний</v>
      </c>
      <c r="S785" s="9">
        <v>25.0</v>
      </c>
      <c r="T785" s="9" t="str">
        <f t="array" ref="T785">LET(
    _xlpm.thresholds, XLOOKUP('2. Результаты'!$D785, Sections!$A$3:$A$23, Sections!$B$3:$D$23),
    XLOOKUP('2. Результаты'!$S785, _xlpm.thresholds, Sections!$B$2:$D$2, "Ниже базового", -1)
)</f>
        <v>Средний</v>
      </c>
      <c r="U785" s="9">
        <v>10.0</v>
      </c>
      <c r="V785" s="9" t="str">
        <f t="array" ref="V785">LET(
    _xlpm.thresholds, XLOOKUP('2. Результаты'!$D785, Sections!$A$27:$A$47, Sections!$B$27:$D$47),
    XLOOKUP('2. Результаты'!$U785, _xlpm.thresholds, Sections!$B$26:$D$26, "Ниже базового", -1)
)</f>
        <v>Средний</v>
      </c>
      <c r="W785" s="9">
        <v>24.0</v>
      </c>
      <c r="X785" s="9" t="str">
        <f t="array" ref="X785">LET(
    _xlpm.thresholds, XLOOKUP('2. Результаты'!$D785, Sections!$K$3:$K$23, Sections!$L$3:$N$23),
    XLOOKUP('2. Результаты'!$W785, _xlpm.thresholds, Sections!$L$2:$N$2, "Ниже базового", -1)
)</f>
        <v>Средний</v>
      </c>
    </row>
    <row r="786" ht="15.75" customHeight="1">
      <c r="A786" s="7">
        <v>5.30005484E8</v>
      </c>
      <c r="B786" s="6" t="s">
        <v>1010</v>
      </c>
      <c r="C786" s="6" t="s">
        <v>1030</v>
      </c>
      <c r="D786" s="9">
        <v>2.0</v>
      </c>
      <c r="E786" s="9">
        <v>165.0</v>
      </c>
      <c r="F786" s="9">
        <v>197.0</v>
      </c>
      <c r="G786" s="9">
        <v>4.0</v>
      </c>
      <c r="H786" s="9" t="s">
        <v>1466</v>
      </c>
      <c r="I786" s="9">
        <v>24.0</v>
      </c>
      <c r="J786" s="9" t="str">
        <f t="array" ref="J786">LET(
    _xlpm.thresholds, XLOOKUP('2. Результаты'!$D786, Sections!$F$27:$F$47, Sections!$G$27:$I$47),
    XLOOKUP('2. Результаты'!$I786, _xlpm.thresholds, Sections!$G$26:$I$26, "Ниже базового", -1)
)</f>
        <v>Средний</v>
      </c>
      <c r="K786" s="9">
        <v>17.0</v>
      </c>
      <c r="L786" s="9" t="str">
        <f t="array" ref="L786">LET(
    _xlpm.thresholds, XLOOKUP('2. Результаты'!$D786, Sections!$P$27:$P$47, Sections!$Q$27:$S$47),
    XLOOKUP('2. Результаты'!$K786, _xlpm.thresholds, Sections!$Q$26:$S$26, "Ниже базового", -1)
)</f>
        <v>Высокий</v>
      </c>
      <c r="M786" s="9">
        <v>16.0</v>
      </c>
      <c r="N786" s="9" t="str">
        <f t="array" ref="N786">LET(
    _xlpm.thresholds, XLOOKUP('2. Результаты'!$D786, Sections!$K$27:$K$47, Sections!$L$27:$N$47),
    XLOOKUP('2. Результаты'!$M786, _xlpm.thresholds, Sections!$L$26:$N$26, "Ниже базового", -1)
)</f>
        <v>Высокий</v>
      </c>
      <c r="O786" s="9">
        <v>22.0</v>
      </c>
      <c r="P786" s="9" t="str">
        <f t="array" ref="P786">LET(
    _xlpm.thresholds, XLOOKUP('2. Результаты'!$D786, Sections!$P$3:$P$23, Sections!$Q$3:$S$23),
    XLOOKUP('2. Результаты'!$O786, _xlpm.thresholds, Sections!$Q$2:$S$2, "Ниже базового", -1)
)</f>
        <v>Высокий</v>
      </c>
      <c r="Q786" s="9">
        <v>20.0</v>
      </c>
      <c r="R786" s="9" t="str">
        <f t="array" ref="R786">LET(
    _xlpm.thresholds, XLOOKUP('2. Результаты'!$D786, Sections!$F$3:$F$23, Sections!$G$3:$I$23),
    XLOOKUP('2. Результаты'!$Q786, _xlpm.thresholds, Sections!$G$2:$I$2, "Ниже базового", -1)
)</f>
        <v>Высокий</v>
      </c>
      <c r="S786" s="9">
        <v>26.0</v>
      </c>
      <c r="T786" s="9" t="str">
        <f t="array" ref="T786">LET(
    _xlpm.thresholds, XLOOKUP('2. Результаты'!$D786, Sections!$A$3:$A$23, Sections!$B$3:$D$23),
    XLOOKUP('2. Результаты'!$S786, _xlpm.thresholds, Sections!$B$2:$D$2, "Ниже базового", -1)
)</f>
        <v>Средний</v>
      </c>
      <c r="U786" s="9">
        <v>13.0</v>
      </c>
      <c r="V786" s="9" t="str">
        <f t="array" ref="V786">LET(
    _xlpm.thresholds, XLOOKUP('2. Результаты'!$D786, Sections!$A$27:$A$47, Sections!$B$27:$D$47),
    XLOOKUP('2. Результаты'!$U786, _xlpm.thresholds, Sections!$B$26:$D$26, "Ниже базового", -1)
)</f>
        <v>Высокий</v>
      </c>
      <c r="W786" s="9">
        <v>27.0</v>
      </c>
      <c r="X786" s="9" t="str">
        <f t="array" ref="X786">LET(
    _xlpm.thresholds, XLOOKUP('2. Результаты'!$D786, Sections!$K$3:$K$23, Sections!$L$3:$N$23),
    XLOOKUP('2. Результаты'!$W786, _xlpm.thresholds, Sections!$L$2:$N$2, "Ниже базового", -1)
)</f>
        <v>Высокий</v>
      </c>
    </row>
    <row r="787" ht="15.75" customHeight="1">
      <c r="A787" s="7">
        <v>5.30009231E8</v>
      </c>
      <c r="B787" s="6" t="s">
        <v>1010</v>
      </c>
      <c r="C787" s="6" t="s">
        <v>1031</v>
      </c>
      <c r="D787" s="9">
        <v>1.0</v>
      </c>
      <c r="E787" s="9">
        <v>163.0</v>
      </c>
      <c r="F787" s="9">
        <v>213.0</v>
      </c>
      <c r="G787" s="9">
        <v>3.0</v>
      </c>
      <c r="H787" s="9" t="s">
        <v>1465</v>
      </c>
      <c r="I787" s="9">
        <v>23.0</v>
      </c>
      <c r="J787" s="9" t="str">
        <f t="array" ref="J787">LET(
    _xlpm.thresholds, XLOOKUP('2. Результаты'!$D787, Sections!$F$27:$F$47, Sections!$G$27:$I$47),
    XLOOKUP('2. Результаты'!$I787, _xlpm.thresholds, Sections!$G$26:$I$26, "Ниже базового", -1)
)</f>
        <v>Средний</v>
      </c>
      <c r="K787" s="9">
        <v>15.0</v>
      </c>
      <c r="L787" s="9" t="str">
        <f t="array" ref="L787">LET(
    _xlpm.thresholds, XLOOKUP('2. Результаты'!$D787, Sections!$P$27:$P$47, Sections!$Q$27:$S$47),
    XLOOKUP('2. Результаты'!$K787, _xlpm.thresholds, Sections!$Q$26:$S$26, "Ниже базового", -1)
)</f>
        <v>Средний</v>
      </c>
      <c r="M787" s="9">
        <v>13.0</v>
      </c>
      <c r="N787" s="9" t="str">
        <f t="array" ref="N787">LET(
    _xlpm.thresholds, XLOOKUP('2. Результаты'!$D787, Sections!$K$27:$K$47, Sections!$L$27:$N$47),
    XLOOKUP('2. Результаты'!$M787, _xlpm.thresholds, Sections!$L$26:$N$26, "Ниже базового", -1)
)</f>
        <v>Базовый</v>
      </c>
      <c r="O787" s="9">
        <v>18.0</v>
      </c>
      <c r="P787" s="9" t="str">
        <f t="array" ref="P787">LET(
    _xlpm.thresholds, XLOOKUP('2. Результаты'!$D787, Sections!$P$3:$P$23, Sections!$Q$3:$S$23),
    XLOOKUP('2. Результаты'!$O787, _xlpm.thresholds, Sections!$Q$2:$S$2, "Ниже базового", -1)
)</f>
        <v>Средний</v>
      </c>
      <c r="Q787" s="9">
        <v>17.0</v>
      </c>
      <c r="R787" s="9" t="str">
        <f t="array" ref="R787">LET(
    _xlpm.thresholds, XLOOKUP('2. Результаты'!$D787, Sections!$F$3:$F$23, Sections!$G$3:$I$23),
    XLOOKUP('2. Результаты'!$Q787, _xlpm.thresholds, Sections!$G$2:$I$2, "Ниже базового", -1)
)</f>
        <v>Средний</v>
      </c>
      <c r="S787" s="9">
        <v>44.0</v>
      </c>
      <c r="T787" s="9" t="str">
        <f t="array" ref="T787">LET(
    _xlpm.thresholds, XLOOKUP('2. Результаты'!$D787, Sections!$A$3:$A$23, Sections!$B$3:$D$23),
    XLOOKUP('2. Результаты'!$S787, _xlpm.thresholds, Sections!$B$2:$D$2, "Ниже базового", -1)
)</f>
        <v>Высокий</v>
      </c>
      <c r="U787" s="9">
        <v>10.0</v>
      </c>
      <c r="V787" s="9" t="str">
        <f t="array" ref="V787">LET(
    _xlpm.thresholds, XLOOKUP('2. Результаты'!$D787, Sections!$A$27:$A$47, Sections!$B$27:$D$47),
    XLOOKUP('2. Результаты'!$U787, _xlpm.thresholds, Sections!$B$26:$D$26, "Ниже базового", -1)
)</f>
        <v>Средний</v>
      </c>
      <c r="W787" s="9">
        <v>23.0</v>
      </c>
      <c r="X787" s="9" t="str">
        <f t="array" ref="X787">LET(
    _xlpm.thresholds, XLOOKUP('2. Результаты'!$D787, Sections!$K$3:$K$23, Sections!$L$3:$N$23),
    XLOOKUP('2. Результаты'!$W787, _xlpm.thresholds, Sections!$L$2:$N$2, "Ниже базового", -1)
)</f>
        <v>Средний</v>
      </c>
    </row>
    <row r="788" ht="15.75" customHeight="1">
      <c r="A788" s="7">
        <v>5.30007467E8</v>
      </c>
      <c r="B788" s="6" t="s">
        <v>1010</v>
      </c>
      <c r="C788" s="6" t="s">
        <v>1032</v>
      </c>
      <c r="D788" s="9">
        <v>1.0</v>
      </c>
      <c r="E788" s="9">
        <v>160.0</v>
      </c>
      <c r="F788" s="9">
        <v>213.0</v>
      </c>
      <c r="G788" s="9">
        <v>3.0</v>
      </c>
      <c r="H788" s="9" t="s">
        <v>1465</v>
      </c>
      <c r="I788" s="9">
        <v>25.0</v>
      </c>
      <c r="J788" s="9" t="str">
        <f t="array" ref="J788">LET(
    _xlpm.thresholds, XLOOKUP('2. Результаты'!$D788, Sections!$F$27:$F$47, Sections!$G$27:$I$47),
    XLOOKUP('2. Результаты'!$I788, _xlpm.thresholds, Sections!$G$26:$I$26, "Ниже базового", -1)
)</f>
        <v>Средний</v>
      </c>
      <c r="K788" s="9">
        <v>15.0</v>
      </c>
      <c r="L788" s="9" t="str">
        <f t="array" ref="L788">LET(
    _xlpm.thresholds, XLOOKUP('2. Результаты'!$D788, Sections!$P$27:$P$47, Sections!$Q$27:$S$47),
    XLOOKUP('2. Результаты'!$K788, _xlpm.thresholds, Sections!$Q$26:$S$26, "Ниже базового", -1)
)</f>
        <v>Средний</v>
      </c>
      <c r="M788" s="9">
        <v>16.0</v>
      </c>
      <c r="N788" s="9" t="str">
        <f t="array" ref="N788">LET(
    _xlpm.thresholds, XLOOKUP('2. Результаты'!$D788, Sections!$K$27:$K$47, Sections!$L$27:$N$47),
    XLOOKUP('2. Результаты'!$M788, _xlpm.thresholds, Sections!$L$26:$N$26, "Ниже базового", -1)
)</f>
        <v>Средний</v>
      </c>
      <c r="O788" s="9">
        <v>19.0</v>
      </c>
      <c r="P788" s="9" t="str">
        <f t="array" ref="P788">LET(
    _xlpm.thresholds, XLOOKUP('2. Результаты'!$D788, Sections!$P$3:$P$23, Sections!$Q$3:$S$23),
    XLOOKUP('2. Результаты'!$O788, _xlpm.thresholds, Sections!$Q$2:$S$2, "Ниже базового", -1)
)</f>
        <v>Средний</v>
      </c>
      <c r="Q788" s="9">
        <v>15.0</v>
      </c>
      <c r="R788" s="9" t="str">
        <f t="array" ref="R788">LET(
    _xlpm.thresholds, XLOOKUP('2. Результаты'!$D788, Sections!$F$3:$F$23, Sections!$G$3:$I$23),
    XLOOKUP('2. Результаты'!$Q788, _xlpm.thresholds, Sections!$G$2:$I$2, "Ниже базового", -1)
)</f>
        <v>Средний</v>
      </c>
      <c r="S788" s="9">
        <v>35.0</v>
      </c>
      <c r="T788" s="9" t="str">
        <f t="array" ref="T788">LET(
    _xlpm.thresholds, XLOOKUP('2. Результаты'!$D788, Sections!$A$3:$A$23, Sections!$B$3:$D$23),
    XLOOKUP('2. Результаты'!$S788, _xlpm.thresholds, Sections!$B$2:$D$2, "Ниже базового", -1)
)</f>
        <v>Средний</v>
      </c>
      <c r="U788" s="9">
        <v>11.0</v>
      </c>
      <c r="V788" s="9" t="str">
        <f t="array" ref="V788">LET(
    _xlpm.thresholds, XLOOKUP('2. Результаты'!$D788, Sections!$A$27:$A$47, Sections!$B$27:$D$47),
    XLOOKUP('2. Результаты'!$U788, _xlpm.thresholds, Sections!$B$26:$D$26, "Ниже базового", -1)
)</f>
        <v>Средний</v>
      </c>
      <c r="W788" s="9">
        <v>24.0</v>
      </c>
      <c r="X788" s="9" t="str">
        <f t="array" ref="X788">LET(
    _xlpm.thresholds, XLOOKUP('2. Результаты'!$D788, Sections!$K$3:$K$23, Sections!$L$3:$N$23),
    XLOOKUP('2. Результаты'!$W788, _xlpm.thresholds, Sections!$L$2:$N$2, "Ниже базового", -1)
)</f>
        <v>Средний</v>
      </c>
    </row>
    <row r="789" ht="15.75" customHeight="1">
      <c r="A789" s="7">
        <v>5.30007594E8</v>
      </c>
      <c r="B789" s="6" t="s">
        <v>1010</v>
      </c>
      <c r="C789" s="6" t="s">
        <v>1033</v>
      </c>
      <c r="D789" s="9">
        <v>1.0</v>
      </c>
      <c r="E789" s="9">
        <v>149.0</v>
      </c>
      <c r="F789" s="9">
        <v>213.0</v>
      </c>
      <c r="G789" s="9">
        <v>3.0</v>
      </c>
      <c r="H789" s="9" t="s">
        <v>1465</v>
      </c>
      <c r="I789" s="9">
        <v>20.0</v>
      </c>
      <c r="J789" s="9" t="str">
        <f t="array" ref="J789">LET(
    _xlpm.thresholds, XLOOKUP('2. Результаты'!$D789, Sections!$F$27:$F$47, Sections!$G$27:$I$47),
    XLOOKUP('2. Результаты'!$I789, _xlpm.thresholds, Sections!$G$26:$I$26, "Ниже базового", -1)
)</f>
        <v>Средний</v>
      </c>
      <c r="K789" s="9">
        <v>15.0</v>
      </c>
      <c r="L789" s="9" t="str">
        <f t="array" ref="L789">LET(
    _xlpm.thresholds, XLOOKUP('2. Результаты'!$D789, Sections!$P$27:$P$47, Sections!$Q$27:$S$47),
    XLOOKUP('2. Результаты'!$K789, _xlpm.thresholds, Sections!$Q$26:$S$26, "Ниже базового", -1)
)</f>
        <v>Средний</v>
      </c>
      <c r="M789" s="9">
        <v>15.0</v>
      </c>
      <c r="N789" s="9" t="str">
        <f t="array" ref="N789">LET(
    _xlpm.thresholds, XLOOKUP('2. Результаты'!$D789, Sections!$K$27:$K$47, Sections!$L$27:$N$47),
    XLOOKUP('2. Результаты'!$M789, _xlpm.thresholds, Sections!$L$26:$N$26, "Ниже базового", -1)
)</f>
        <v>Средний</v>
      </c>
      <c r="O789" s="9">
        <v>19.0</v>
      </c>
      <c r="P789" s="9" t="str">
        <f t="array" ref="P789">LET(
    _xlpm.thresholds, XLOOKUP('2. Результаты'!$D789, Sections!$P$3:$P$23, Sections!$Q$3:$S$23),
    XLOOKUP('2. Результаты'!$O789, _xlpm.thresholds, Sections!$Q$2:$S$2, "Ниже базового", -1)
)</f>
        <v>Средний</v>
      </c>
      <c r="Q789" s="9">
        <v>17.0</v>
      </c>
      <c r="R789" s="9" t="str">
        <f t="array" ref="R789">LET(
    _xlpm.thresholds, XLOOKUP('2. Результаты'!$D789, Sections!$F$3:$F$23, Sections!$G$3:$I$23),
    XLOOKUP('2. Результаты'!$Q789, _xlpm.thresholds, Sections!$G$2:$I$2, "Ниже базового", -1)
)</f>
        <v>Средний</v>
      </c>
      <c r="S789" s="9">
        <v>32.0</v>
      </c>
      <c r="T789" s="9" t="str">
        <f t="array" ref="T789">LET(
    _xlpm.thresholds, XLOOKUP('2. Результаты'!$D789, Sections!$A$3:$A$23, Sections!$B$3:$D$23),
    XLOOKUP('2. Результаты'!$S789, _xlpm.thresholds, Sections!$B$2:$D$2, "Ниже базового", -1)
)</f>
        <v>Средний</v>
      </c>
      <c r="U789" s="9">
        <v>10.0</v>
      </c>
      <c r="V789" s="9" t="str">
        <f t="array" ref="V789">LET(
    _xlpm.thresholds, XLOOKUP('2. Результаты'!$D789, Sections!$A$27:$A$47, Sections!$B$27:$D$47),
    XLOOKUP('2. Результаты'!$U789, _xlpm.thresholds, Sections!$B$26:$D$26, "Ниже базового", -1)
)</f>
        <v>Средний</v>
      </c>
      <c r="W789" s="9">
        <v>21.0</v>
      </c>
      <c r="X789" s="9" t="str">
        <f t="array" ref="X789">LET(
    _xlpm.thresholds, XLOOKUP('2. Результаты'!$D789, Sections!$K$3:$K$23, Sections!$L$3:$N$23),
    XLOOKUP('2. Результаты'!$W789, _xlpm.thresholds, Sections!$L$2:$N$2, "Ниже базового", -1)
)</f>
        <v>Средний</v>
      </c>
    </row>
    <row r="790" ht="15.75" customHeight="1">
      <c r="A790" s="7">
        <v>5.30007795E8</v>
      </c>
      <c r="B790" s="6" t="s">
        <v>1010</v>
      </c>
      <c r="C790" s="6" t="s">
        <v>1034</v>
      </c>
      <c r="D790" s="9">
        <v>1.0</v>
      </c>
      <c r="E790" s="9">
        <v>144.0</v>
      </c>
      <c r="F790" s="9">
        <v>213.0</v>
      </c>
      <c r="G790" s="9">
        <v>3.0</v>
      </c>
      <c r="H790" s="9" t="s">
        <v>1465</v>
      </c>
      <c r="I790" s="9">
        <v>21.0</v>
      </c>
      <c r="J790" s="9" t="str">
        <f t="array" ref="J790">LET(
    _xlpm.thresholds, XLOOKUP('2. Результаты'!$D790, Sections!$F$27:$F$47, Sections!$G$27:$I$47),
    XLOOKUP('2. Результаты'!$I790, _xlpm.thresholds, Sections!$G$26:$I$26, "Ниже базового", -1)
)</f>
        <v>Средний</v>
      </c>
      <c r="K790" s="9">
        <v>13.0</v>
      </c>
      <c r="L790" s="9" t="str">
        <f t="array" ref="L790">LET(
    _xlpm.thresholds, XLOOKUP('2. Результаты'!$D790, Sections!$P$27:$P$47, Sections!$Q$27:$S$47),
    XLOOKUP('2. Результаты'!$K790, _xlpm.thresholds, Sections!$Q$26:$S$26, "Ниже базового", -1)
)</f>
        <v>Средний</v>
      </c>
      <c r="M790" s="9">
        <v>15.0</v>
      </c>
      <c r="N790" s="9" t="str">
        <f t="array" ref="N790">LET(
    _xlpm.thresholds, XLOOKUP('2. Результаты'!$D790, Sections!$K$27:$K$47, Sections!$L$27:$N$47),
    XLOOKUP('2. Результаты'!$M790, _xlpm.thresholds, Sections!$L$26:$N$26, "Ниже базового", -1)
)</f>
        <v>Средний</v>
      </c>
      <c r="O790" s="9">
        <v>17.0</v>
      </c>
      <c r="P790" s="9" t="str">
        <f t="array" ref="P790">LET(
    _xlpm.thresholds, XLOOKUP('2. Результаты'!$D790, Sections!$P$3:$P$23, Sections!$Q$3:$S$23),
    XLOOKUP('2. Результаты'!$O790, _xlpm.thresholds, Sections!$Q$2:$S$2, "Ниже базового", -1)
)</f>
        <v>Средний</v>
      </c>
      <c r="Q790" s="9">
        <v>14.0</v>
      </c>
      <c r="R790" s="9" t="str">
        <f t="array" ref="R790">LET(
    _xlpm.thresholds, XLOOKUP('2. Результаты'!$D790, Sections!$F$3:$F$23, Sections!$G$3:$I$23),
    XLOOKUP('2. Результаты'!$Q790, _xlpm.thresholds, Sections!$G$2:$I$2, "Ниже базового", -1)
)</f>
        <v>Средний</v>
      </c>
      <c r="S790" s="9">
        <v>33.0</v>
      </c>
      <c r="T790" s="9" t="str">
        <f t="array" ref="T790">LET(
    _xlpm.thresholds, XLOOKUP('2. Результаты'!$D790, Sections!$A$3:$A$23, Sections!$B$3:$D$23),
    XLOOKUP('2. Результаты'!$S790, _xlpm.thresholds, Sections!$B$2:$D$2, "Ниже базового", -1)
)</f>
        <v>Средний</v>
      </c>
      <c r="U790" s="9">
        <v>11.0</v>
      </c>
      <c r="V790" s="9" t="str">
        <f t="array" ref="V790">LET(
    _xlpm.thresholds, XLOOKUP('2. Результаты'!$D790, Sections!$A$27:$A$47, Sections!$B$27:$D$47),
    XLOOKUP('2. Результаты'!$U790, _xlpm.thresholds, Sections!$B$26:$D$26, "Ниже базового", -1)
)</f>
        <v>Средний</v>
      </c>
      <c r="W790" s="9">
        <v>20.0</v>
      </c>
      <c r="X790" s="9" t="str">
        <f t="array" ref="X790">LET(
    _xlpm.thresholds, XLOOKUP('2. Результаты'!$D790, Sections!$K$3:$K$23, Sections!$L$3:$N$23),
    XLOOKUP('2. Результаты'!$W790, _xlpm.thresholds, Sections!$L$2:$N$2, "Ниже базового", -1)
)</f>
        <v>Средний</v>
      </c>
    </row>
    <row r="791" ht="15.75" customHeight="1">
      <c r="A791" s="7">
        <v>5.3000765E8</v>
      </c>
      <c r="B791" s="6" t="s">
        <v>1010</v>
      </c>
      <c r="C791" s="6" t="s">
        <v>1035</v>
      </c>
      <c r="D791" s="9">
        <v>2.0</v>
      </c>
      <c r="E791" s="9">
        <v>143.0</v>
      </c>
      <c r="F791" s="9">
        <v>197.0</v>
      </c>
      <c r="G791" s="9">
        <v>3.0</v>
      </c>
      <c r="H791" s="9" t="s">
        <v>1465</v>
      </c>
      <c r="I791" s="9">
        <v>24.0</v>
      </c>
      <c r="J791" s="9" t="str">
        <f t="array" ref="J791">LET(
    _xlpm.thresholds, XLOOKUP('2. Результаты'!$D791, Sections!$F$27:$F$47, Sections!$G$27:$I$47),
    XLOOKUP('2. Результаты'!$I791, _xlpm.thresholds, Sections!$G$26:$I$26, "Ниже базового", -1)
)</f>
        <v>Средний</v>
      </c>
      <c r="K791" s="9">
        <v>14.0</v>
      </c>
      <c r="L791" s="9" t="str">
        <f t="array" ref="L791">LET(
    _xlpm.thresholds, XLOOKUP('2. Результаты'!$D791, Sections!$P$27:$P$47, Sections!$Q$27:$S$47),
    XLOOKUP('2. Результаты'!$K791, _xlpm.thresholds, Sections!$Q$26:$S$26, "Ниже базового", -1)
)</f>
        <v>Средний</v>
      </c>
      <c r="M791" s="9">
        <v>14.0</v>
      </c>
      <c r="N791" s="9" t="str">
        <f t="array" ref="N791">LET(
    _xlpm.thresholds, XLOOKUP('2. Результаты'!$D791, Sections!$K$27:$K$47, Sections!$L$27:$N$47),
    XLOOKUP('2. Результаты'!$M791, _xlpm.thresholds, Sections!$L$26:$N$26, "Ниже базового", -1)
)</f>
        <v>Средний</v>
      </c>
      <c r="O791" s="9">
        <v>17.0</v>
      </c>
      <c r="P791" s="9" t="str">
        <f t="array" ref="P791">LET(
    _xlpm.thresholds, XLOOKUP('2. Результаты'!$D791, Sections!$P$3:$P$23, Sections!$Q$3:$S$23),
    XLOOKUP('2. Результаты'!$O791, _xlpm.thresholds, Sections!$Q$2:$S$2, "Ниже базового", -1)
)</f>
        <v>Средний</v>
      </c>
      <c r="Q791" s="9">
        <v>18.0</v>
      </c>
      <c r="R791" s="9" t="str">
        <f t="array" ref="R791">LET(
    _xlpm.thresholds, XLOOKUP('2. Результаты'!$D791, Sections!$F$3:$F$23, Sections!$G$3:$I$23),
    XLOOKUP('2. Результаты'!$Q791, _xlpm.thresholds, Sections!$G$2:$I$2, "Ниже базового", -1)
)</f>
        <v>Средний</v>
      </c>
      <c r="S791" s="9">
        <v>23.0</v>
      </c>
      <c r="T791" s="9" t="str">
        <f t="array" ref="T791">LET(
    _xlpm.thresholds, XLOOKUP('2. Результаты'!$D791, Sections!$A$3:$A$23, Sections!$B$3:$D$23),
    XLOOKUP('2. Результаты'!$S791, _xlpm.thresholds, Sections!$B$2:$D$2, "Ниже базового", -1)
)</f>
        <v>Средний</v>
      </c>
      <c r="U791" s="9">
        <v>9.0</v>
      </c>
      <c r="V791" s="9" t="str">
        <f t="array" ref="V791">LET(
    _xlpm.thresholds, XLOOKUP('2. Результаты'!$D791, Sections!$A$27:$A$47, Sections!$B$27:$D$47),
    XLOOKUP('2. Результаты'!$U791, _xlpm.thresholds, Sections!$B$26:$D$26, "Ниже базового", -1)
)</f>
        <v>Средний</v>
      </c>
      <c r="W791" s="9">
        <v>24.0</v>
      </c>
      <c r="X791" s="9" t="str">
        <f t="array" ref="X791">LET(
    _xlpm.thresholds, XLOOKUP('2. Результаты'!$D791, Sections!$K$3:$K$23, Sections!$L$3:$N$23),
    XLOOKUP('2. Результаты'!$W791, _xlpm.thresholds, Sections!$L$2:$N$2, "Ниже базового", -1)
)</f>
        <v>Средний</v>
      </c>
    </row>
    <row r="792" ht="15.75" customHeight="1">
      <c r="A792" s="7">
        <v>5.30007925E8</v>
      </c>
      <c r="B792" s="6" t="s">
        <v>1010</v>
      </c>
      <c r="C792" s="6" t="s">
        <v>1036</v>
      </c>
      <c r="D792" s="9">
        <v>1.0</v>
      </c>
      <c r="E792" s="9">
        <v>171.0</v>
      </c>
      <c r="F792" s="9">
        <v>213.0</v>
      </c>
      <c r="G792" s="9">
        <v>3.0</v>
      </c>
      <c r="H792" s="9" t="s">
        <v>1465</v>
      </c>
      <c r="I792" s="9">
        <v>25.0</v>
      </c>
      <c r="J792" s="9" t="str">
        <f t="array" ref="J792">LET(
    _xlpm.thresholds, XLOOKUP('2. Результаты'!$D792, Sections!$F$27:$F$47, Sections!$G$27:$I$47),
    XLOOKUP('2. Результаты'!$I792, _xlpm.thresholds, Sections!$G$26:$I$26, "Ниже базового", -1)
)</f>
        <v>Средний</v>
      </c>
      <c r="K792" s="9">
        <v>15.0</v>
      </c>
      <c r="L792" s="9" t="str">
        <f t="array" ref="L792">LET(
    _xlpm.thresholds, XLOOKUP('2. Результаты'!$D792, Sections!$P$27:$P$47, Sections!$Q$27:$S$47),
    XLOOKUP('2. Результаты'!$K792, _xlpm.thresholds, Sections!$Q$26:$S$26, "Ниже базового", -1)
)</f>
        <v>Средний</v>
      </c>
      <c r="M792" s="9">
        <v>15.0</v>
      </c>
      <c r="N792" s="9" t="str">
        <f t="array" ref="N792">LET(
    _xlpm.thresholds, XLOOKUP('2. Результаты'!$D792, Sections!$K$27:$K$47, Sections!$L$27:$N$47),
    XLOOKUP('2. Результаты'!$M792, _xlpm.thresholds, Sections!$L$26:$N$26, "Ниже базового", -1)
)</f>
        <v>Средний</v>
      </c>
      <c r="O792" s="9">
        <v>18.0</v>
      </c>
      <c r="P792" s="9" t="str">
        <f t="array" ref="P792">LET(
    _xlpm.thresholds, XLOOKUP('2. Результаты'!$D792, Sections!$P$3:$P$23, Sections!$Q$3:$S$23),
    XLOOKUP('2. Результаты'!$O792, _xlpm.thresholds, Sections!$Q$2:$S$2, "Ниже базового", -1)
)</f>
        <v>Средний</v>
      </c>
      <c r="Q792" s="9">
        <v>17.0</v>
      </c>
      <c r="R792" s="9" t="str">
        <f t="array" ref="R792">LET(
    _xlpm.thresholds, XLOOKUP('2. Результаты'!$D792, Sections!$F$3:$F$23, Sections!$G$3:$I$23),
    XLOOKUP('2. Результаты'!$Q792, _xlpm.thresholds, Sections!$G$2:$I$2, "Ниже базового", -1)
)</f>
        <v>Средний</v>
      </c>
      <c r="S792" s="9">
        <v>46.0</v>
      </c>
      <c r="T792" s="9" t="str">
        <f t="array" ref="T792">LET(
    _xlpm.thresholds, XLOOKUP('2. Результаты'!$D792, Sections!$A$3:$A$23, Sections!$B$3:$D$23),
    XLOOKUP('2. Результаты'!$S792, _xlpm.thresholds, Sections!$B$2:$D$2, "Ниже базового", -1)
)</f>
        <v>Высокий</v>
      </c>
      <c r="U792" s="9">
        <v>10.0</v>
      </c>
      <c r="V792" s="9" t="str">
        <f t="array" ref="V792">LET(
    _xlpm.thresholds, XLOOKUP('2. Результаты'!$D792, Sections!$A$27:$A$47, Sections!$B$27:$D$47),
    XLOOKUP('2. Результаты'!$U792, _xlpm.thresholds, Sections!$B$26:$D$26, "Ниже базового", -1)
)</f>
        <v>Средний</v>
      </c>
      <c r="W792" s="9">
        <v>25.0</v>
      </c>
      <c r="X792" s="9" t="str">
        <f t="array" ref="X792">LET(
    _xlpm.thresholds, XLOOKUP('2. Результаты'!$D792, Sections!$K$3:$K$23, Sections!$L$3:$N$23),
    XLOOKUP('2. Результаты'!$W792, _xlpm.thresholds, Sections!$L$2:$N$2, "Ниже базового", -1)
)</f>
        <v>Высокий</v>
      </c>
    </row>
    <row r="793" ht="15.75" customHeight="1">
      <c r="A793" s="7">
        <v>5.30008245E8</v>
      </c>
      <c r="B793" s="6" t="s">
        <v>1010</v>
      </c>
      <c r="C793" s="6" t="s">
        <v>1037</v>
      </c>
      <c r="D793" s="9">
        <v>1.0</v>
      </c>
      <c r="E793" s="9">
        <v>171.0</v>
      </c>
      <c r="F793" s="9">
        <v>213.0</v>
      </c>
      <c r="G793" s="9">
        <v>3.0</v>
      </c>
      <c r="H793" s="9" t="s">
        <v>1465</v>
      </c>
      <c r="I793" s="9">
        <v>26.0</v>
      </c>
      <c r="J793" s="9" t="str">
        <f t="array" ref="J793">LET(
    _xlpm.thresholds, XLOOKUP('2. Результаты'!$D793, Sections!$F$27:$F$47, Sections!$G$27:$I$47),
    XLOOKUP('2. Результаты'!$I793, _xlpm.thresholds, Sections!$G$26:$I$26, "Ниже базового", -1)
)</f>
        <v>Средний</v>
      </c>
      <c r="K793" s="9">
        <v>15.0</v>
      </c>
      <c r="L793" s="9" t="str">
        <f t="array" ref="L793">LET(
    _xlpm.thresholds, XLOOKUP('2. Результаты'!$D793, Sections!$P$27:$P$47, Sections!$Q$27:$S$47),
    XLOOKUP('2. Результаты'!$K793, _xlpm.thresholds, Sections!$Q$26:$S$26, "Ниже базового", -1)
)</f>
        <v>Средний</v>
      </c>
      <c r="M793" s="9">
        <v>14.0</v>
      </c>
      <c r="N793" s="9" t="str">
        <f t="array" ref="N793">LET(
    _xlpm.thresholds, XLOOKUP('2. Результаты'!$D793, Sections!$K$27:$K$47, Sections!$L$27:$N$47),
    XLOOKUP('2. Результаты'!$M793, _xlpm.thresholds, Sections!$L$26:$N$26, "Ниже базового", -1)
)</f>
        <v>Средний</v>
      </c>
      <c r="O793" s="9">
        <v>18.0</v>
      </c>
      <c r="P793" s="9" t="str">
        <f t="array" ref="P793">LET(
    _xlpm.thresholds, XLOOKUP('2. Результаты'!$D793, Sections!$P$3:$P$23, Sections!$Q$3:$S$23),
    XLOOKUP('2. Результаты'!$O793, _xlpm.thresholds, Sections!$Q$2:$S$2, "Ниже базового", -1)
)</f>
        <v>Средний</v>
      </c>
      <c r="Q793" s="9">
        <v>19.0</v>
      </c>
      <c r="R793" s="9" t="str">
        <f t="array" ref="R793">LET(
    _xlpm.thresholds, XLOOKUP('2. Результаты'!$D793, Sections!$F$3:$F$23, Sections!$G$3:$I$23),
    XLOOKUP('2. Результаты'!$Q793, _xlpm.thresholds, Sections!$G$2:$I$2, "Ниже базового", -1)
)</f>
        <v>Средний</v>
      </c>
      <c r="S793" s="9">
        <v>45.0</v>
      </c>
      <c r="T793" s="9" t="str">
        <f t="array" ref="T793">LET(
    _xlpm.thresholds, XLOOKUP('2. Результаты'!$D793, Sections!$A$3:$A$23, Sections!$B$3:$D$23),
    XLOOKUP('2. Результаты'!$S793, _xlpm.thresholds, Sections!$B$2:$D$2, "Ниже базового", -1)
)</f>
        <v>Высокий</v>
      </c>
      <c r="U793" s="9">
        <v>10.0</v>
      </c>
      <c r="V793" s="9" t="str">
        <f t="array" ref="V793">LET(
    _xlpm.thresholds, XLOOKUP('2. Результаты'!$D793, Sections!$A$27:$A$47, Sections!$B$27:$D$47),
    XLOOKUP('2. Результаты'!$U793, _xlpm.thresholds, Sections!$B$26:$D$26, "Ниже базового", -1)
)</f>
        <v>Средний</v>
      </c>
      <c r="W793" s="9">
        <v>24.0</v>
      </c>
      <c r="X793" s="9" t="str">
        <f t="array" ref="X793">LET(
    _xlpm.thresholds, XLOOKUP('2. Результаты'!$D793, Sections!$K$3:$K$23, Sections!$L$3:$N$23),
    XLOOKUP('2. Результаты'!$W793, _xlpm.thresholds, Sections!$L$2:$N$2, "Ниже базового", -1)
)</f>
        <v>Средний</v>
      </c>
    </row>
    <row r="794" ht="15.75" customHeight="1">
      <c r="A794" s="7">
        <v>5.3000782E8</v>
      </c>
      <c r="B794" s="6" t="s">
        <v>1010</v>
      </c>
      <c r="C794" s="6" t="s">
        <v>1038</v>
      </c>
      <c r="D794" s="9">
        <v>2.0</v>
      </c>
      <c r="E794" s="9">
        <v>139.0</v>
      </c>
      <c r="F794" s="9">
        <v>197.0</v>
      </c>
      <c r="G794" s="9">
        <v>3.0</v>
      </c>
      <c r="H794" s="9" t="s">
        <v>1465</v>
      </c>
      <c r="I794" s="9">
        <v>21.0</v>
      </c>
      <c r="J794" s="9" t="str">
        <f t="array" ref="J794">LET(
    _xlpm.thresholds, XLOOKUP('2. Результаты'!$D794, Sections!$F$27:$F$47, Sections!$G$27:$I$47),
    XLOOKUP('2. Результаты'!$I794, _xlpm.thresholds, Sections!$G$26:$I$26, "Ниже базового", -1)
)</f>
        <v>Средний</v>
      </c>
      <c r="K794" s="9">
        <v>16.0</v>
      </c>
      <c r="L794" s="9" t="str">
        <f t="array" ref="L794">LET(
    _xlpm.thresholds, XLOOKUP('2. Результаты'!$D794, Sections!$P$27:$P$47, Sections!$Q$27:$S$47),
    XLOOKUP('2. Результаты'!$K794, _xlpm.thresholds, Sections!$Q$26:$S$26, "Ниже базового", -1)
)</f>
        <v>Высокий</v>
      </c>
      <c r="M794" s="9">
        <v>15.0</v>
      </c>
      <c r="N794" s="9" t="str">
        <f t="array" ref="N794">LET(
    _xlpm.thresholds, XLOOKUP('2. Результаты'!$D794, Sections!$K$27:$K$47, Sections!$L$27:$N$47),
    XLOOKUP('2. Результаты'!$M794, _xlpm.thresholds, Sections!$L$26:$N$26, "Ниже базового", -1)
)</f>
        <v>Средний</v>
      </c>
      <c r="O794" s="9">
        <v>18.0</v>
      </c>
      <c r="P794" s="9" t="str">
        <f t="array" ref="P794">LET(
    _xlpm.thresholds, XLOOKUP('2. Результаты'!$D794, Sections!$P$3:$P$23, Sections!$Q$3:$S$23),
    XLOOKUP('2. Результаты'!$O794, _xlpm.thresholds, Sections!$Q$2:$S$2, "Ниже базового", -1)
)</f>
        <v>Средний</v>
      </c>
      <c r="Q794" s="9">
        <v>17.0</v>
      </c>
      <c r="R794" s="9" t="str">
        <f t="array" ref="R794">LET(
    _xlpm.thresholds, XLOOKUP('2. Результаты'!$D794, Sections!$F$3:$F$23, Sections!$G$3:$I$23),
    XLOOKUP('2. Результаты'!$Q794, _xlpm.thresholds, Sections!$G$2:$I$2, "Ниже базового", -1)
)</f>
        <v>Средний</v>
      </c>
      <c r="S794" s="9">
        <v>24.0</v>
      </c>
      <c r="T794" s="9" t="str">
        <f t="array" ref="T794">LET(
    _xlpm.thresholds, XLOOKUP('2. Результаты'!$D794, Sections!$A$3:$A$23, Sections!$B$3:$D$23),
    XLOOKUP('2. Результаты'!$S794, _xlpm.thresholds, Sections!$B$2:$D$2, "Ниже базового", -1)
)</f>
        <v>Средний</v>
      </c>
      <c r="U794" s="9">
        <v>8.0</v>
      </c>
      <c r="V794" s="9" t="str">
        <f t="array" ref="V794">LET(
    _xlpm.thresholds, XLOOKUP('2. Результаты'!$D794, Sections!$A$27:$A$47, Sections!$B$27:$D$47),
    XLOOKUP('2. Результаты'!$U794, _xlpm.thresholds, Sections!$B$26:$D$26, "Ниже базового", -1)
)</f>
        <v>Средний</v>
      </c>
      <c r="W794" s="9">
        <v>20.0</v>
      </c>
      <c r="X794" s="9" t="str">
        <f t="array" ref="X794">LET(
    _xlpm.thresholds, XLOOKUP('2. Результаты'!$D794, Sections!$K$3:$K$23, Sections!$L$3:$N$23),
    XLOOKUP('2. Результаты'!$W794, _xlpm.thresholds, Sections!$L$2:$N$2, "Ниже базового", -1)
)</f>
        <v>Средний</v>
      </c>
    </row>
    <row r="795" ht="15.75" customHeight="1">
      <c r="A795" s="7">
        <v>5.30007964E8</v>
      </c>
      <c r="B795" s="6" t="s">
        <v>1010</v>
      </c>
      <c r="C795" s="6" t="s">
        <v>1039</v>
      </c>
      <c r="D795" s="9">
        <v>1.0</v>
      </c>
      <c r="E795" s="9">
        <v>128.0</v>
      </c>
      <c r="F795" s="9">
        <v>213.0</v>
      </c>
      <c r="G795" s="9">
        <v>3.0</v>
      </c>
      <c r="H795" s="9" t="s">
        <v>1465</v>
      </c>
      <c r="I795" s="9">
        <v>19.0</v>
      </c>
      <c r="J795" s="9" t="str">
        <f t="array" ref="J795">LET(
    _xlpm.thresholds, XLOOKUP('2. Результаты'!$D795, Sections!$F$27:$F$47, Sections!$G$27:$I$47),
    XLOOKUP('2. Результаты'!$I795, _xlpm.thresholds, Sections!$G$26:$I$26, "Ниже базового", -1)
)</f>
        <v>Средний</v>
      </c>
      <c r="K795" s="9">
        <v>13.0</v>
      </c>
      <c r="L795" s="9" t="str">
        <f t="array" ref="L795">LET(
    _xlpm.thresholds, XLOOKUP('2. Результаты'!$D795, Sections!$P$27:$P$47, Sections!$Q$27:$S$47),
    XLOOKUP('2. Результаты'!$K795, _xlpm.thresholds, Sections!$Q$26:$S$26, "Ниже базового", -1)
)</f>
        <v>Средний</v>
      </c>
      <c r="M795" s="9">
        <v>13.0</v>
      </c>
      <c r="N795" s="9" t="str">
        <f t="array" ref="N795">LET(
    _xlpm.thresholds, XLOOKUP('2. Результаты'!$D795, Sections!$K$27:$K$47, Sections!$L$27:$N$47),
    XLOOKUP('2. Результаты'!$M795, _xlpm.thresholds, Sections!$L$26:$N$26, "Ниже базового", -1)
)</f>
        <v>Базовый</v>
      </c>
      <c r="O795" s="9">
        <v>15.0</v>
      </c>
      <c r="P795" s="9" t="str">
        <f t="array" ref="P795">LET(
    _xlpm.thresholds, XLOOKUP('2. Результаты'!$D795, Sections!$P$3:$P$23, Sections!$Q$3:$S$23),
    XLOOKUP('2. Результаты'!$O795, _xlpm.thresholds, Sections!$Q$2:$S$2, "Ниже базового", -1)
)</f>
        <v>Базовый</v>
      </c>
      <c r="Q795" s="9">
        <v>13.0</v>
      </c>
      <c r="R795" s="9" t="str">
        <f t="array" ref="R795">LET(
    _xlpm.thresholds, XLOOKUP('2. Результаты'!$D795, Sections!$F$3:$F$23, Sections!$G$3:$I$23),
    XLOOKUP('2. Результаты'!$Q795, _xlpm.thresholds, Sections!$G$2:$I$2, "Ниже базового", -1)
)</f>
        <v>Средний</v>
      </c>
      <c r="S795" s="9">
        <v>31.0</v>
      </c>
      <c r="T795" s="9" t="str">
        <f t="array" ref="T795">LET(
    _xlpm.thresholds, XLOOKUP('2. Результаты'!$D795, Sections!$A$3:$A$23, Sections!$B$3:$D$23),
    XLOOKUP('2. Результаты'!$S795, _xlpm.thresholds, Sections!$B$2:$D$2, "Ниже базового", -1)
)</f>
        <v>Средний</v>
      </c>
      <c r="U795" s="9">
        <v>7.0</v>
      </c>
      <c r="V795" s="9" t="str">
        <f t="array" ref="V795">LET(
    _xlpm.thresholds, XLOOKUP('2. Результаты'!$D795, Sections!$A$27:$A$47, Sections!$B$27:$D$47),
    XLOOKUP('2. Результаты'!$U795, _xlpm.thresholds, Sections!$B$26:$D$26, "Ниже базового", -1)
)</f>
        <v>Базовый</v>
      </c>
      <c r="W795" s="9">
        <v>17.0</v>
      </c>
      <c r="X795" s="9" t="str">
        <f t="array" ref="X795">LET(
    _xlpm.thresholds, XLOOKUP('2. Результаты'!$D795, Sections!$K$3:$K$23, Sections!$L$3:$N$23),
    XLOOKUP('2. Результаты'!$W795, _xlpm.thresholds, Sections!$L$2:$N$2, "Ниже базового", -1)
)</f>
        <v>Средний</v>
      </c>
    </row>
    <row r="796" ht="15.75" customHeight="1">
      <c r="A796" s="7">
        <v>5.3000789E8</v>
      </c>
      <c r="B796" s="6" t="s">
        <v>1010</v>
      </c>
      <c r="C796" s="6" t="s">
        <v>1040</v>
      </c>
      <c r="D796" s="9">
        <v>1.0</v>
      </c>
      <c r="E796" s="9">
        <v>149.0</v>
      </c>
      <c r="F796" s="9">
        <v>213.0</v>
      </c>
      <c r="G796" s="9">
        <v>3.0</v>
      </c>
      <c r="H796" s="9" t="s">
        <v>1465</v>
      </c>
      <c r="I796" s="9">
        <v>22.0</v>
      </c>
      <c r="J796" s="9" t="str">
        <f t="array" ref="J796">LET(
    _xlpm.thresholds, XLOOKUP('2. Результаты'!$D796, Sections!$F$27:$F$47, Sections!$G$27:$I$47),
    XLOOKUP('2. Результаты'!$I796, _xlpm.thresholds, Sections!$G$26:$I$26, "Ниже базового", -1)
)</f>
        <v>Средний</v>
      </c>
      <c r="K796" s="9">
        <v>12.0</v>
      </c>
      <c r="L796" s="9" t="str">
        <f t="array" ref="L796">LET(
    _xlpm.thresholds, XLOOKUP('2. Результаты'!$D796, Sections!$P$27:$P$47, Sections!$Q$27:$S$47),
    XLOOKUP('2. Результаты'!$K796, _xlpm.thresholds, Sections!$Q$26:$S$26, "Ниже базового", -1)
)</f>
        <v>Базовый</v>
      </c>
      <c r="M796" s="9">
        <v>13.0</v>
      </c>
      <c r="N796" s="9" t="str">
        <f t="array" ref="N796">LET(
    _xlpm.thresholds, XLOOKUP('2. Результаты'!$D796, Sections!$K$27:$K$47, Sections!$L$27:$N$47),
    XLOOKUP('2. Результаты'!$M796, _xlpm.thresholds, Sections!$L$26:$N$26, "Ниже базового", -1)
)</f>
        <v>Базовый</v>
      </c>
      <c r="O796" s="9">
        <v>16.0</v>
      </c>
      <c r="P796" s="9" t="str">
        <f t="array" ref="P796">LET(
    _xlpm.thresholds, XLOOKUP('2. Результаты'!$D796, Sections!$P$3:$P$23, Sections!$Q$3:$S$23),
    XLOOKUP('2. Результаты'!$O796, _xlpm.thresholds, Sections!$Q$2:$S$2, "Ниже базового", -1)
)</f>
        <v>Средний</v>
      </c>
      <c r="Q796" s="9">
        <v>18.0</v>
      </c>
      <c r="R796" s="9" t="str">
        <f t="array" ref="R796">LET(
    _xlpm.thresholds, XLOOKUP('2. Результаты'!$D796, Sections!$F$3:$F$23, Sections!$G$3:$I$23),
    XLOOKUP('2. Результаты'!$Q796, _xlpm.thresholds, Sections!$G$2:$I$2, "Ниже базового", -1)
)</f>
        <v>Средний</v>
      </c>
      <c r="S796" s="9">
        <v>38.0</v>
      </c>
      <c r="T796" s="9" t="str">
        <f t="array" ref="T796">LET(
    _xlpm.thresholds, XLOOKUP('2. Результаты'!$D796, Sections!$A$3:$A$23, Sections!$B$3:$D$23),
    XLOOKUP('2. Результаты'!$S796, _xlpm.thresholds, Sections!$B$2:$D$2, "Ниже базового", -1)
)</f>
        <v>Средний</v>
      </c>
      <c r="U796" s="9">
        <v>10.0</v>
      </c>
      <c r="V796" s="9" t="str">
        <f t="array" ref="V796">LET(
    _xlpm.thresholds, XLOOKUP('2. Результаты'!$D796, Sections!$A$27:$A$47, Sections!$B$27:$D$47),
    XLOOKUP('2. Результаты'!$U796, _xlpm.thresholds, Sections!$B$26:$D$26, "Ниже базового", -1)
)</f>
        <v>Средний</v>
      </c>
      <c r="W796" s="9">
        <v>20.0</v>
      </c>
      <c r="X796" s="9" t="str">
        <f t="array" ref="X796">LET(
    _xlpm.thresholds, XLOOKUP('2. Результаты'!$D796, Sections!$K$3:$K$23, Sections!$L$3:$N$23),
    XLOOKUP('2. Результаты'!$W796, _xlpm.thresholds, Sections!$L$2:$N$2, "Ниже базового", -1)
)</f>
        <v>Средний</v>
      </c>
    </row>
    <row r="797" ht="15.75" customHeight="1">
      <c r="A797" s="7">
        <v>5.30007883E8</v>
      </c>
      <c r="B797" s="6" t="s">
        <v>1010</v>
      </c>
      <c r="C797" s="6" t="s">
        <v>1041</v>
      </c>
      <c r="D797" s="9">
        <v>1.0</v>
      </c>
      <c r="E797" s="9">
        <v>133.0</v>
      </c>
      <c r="F797" s="9">
        <v>213.0</v>
      </c>
      <c r="G797" s="9">
        <v>3.0</v>
      </c>
      <c r="H797" s="9" t="s">
        <v>1465</v>
      </c>
      <c r="I797" s="9">
        <v>20.0</v>
      </c>
      <c r="J797" s="9" t="str">
        <f t="array" ref="J797">LET(
    _xlpm.thresholds, XLOOKUP('2. Результаты'!$D797, Sections!$F$27:$F$47, Sections!$G$27:$I$47),
    XLOOKUP('2. Результаты'!$I797, _xlpm.thresholds, Sections!$G$26:$I$26, "Ниже базового", -1)
)</f>
        <v>Средний</v>
      </c>
      <c r="K797" s="9">
        <v>15.0</v>
      </c>
      <c r="L797" s="9" t="str">
        <f t="array" ref="L797">LET(
    _xlpm.thresholds, XLOOKUP('2. Результаты'!$D797, Sections!$P$27:$P$47, Sections!$Q$27:$S$47),
    XLOOKUP('2. Результаты'!$K797, _xlpm.thresholds, Sections!$Q$26:$S$26, "Ниже базового", -1)
)</f>
        <v>Средний</v>
      </c>
      <c r="M797" s="9">
        <v>14.0</v>
      </c>
      <c r="N797" s="9" t="str">
        <f t="array" ref="N797">LET(
    _xlpm.thresholds, XLOOKUP('2. Результаты'!$D797, Sections!$K$27:$K$47, Sections!$L$27:$N$47),
    XLOOKUP('2. Результаты'!$M797, _xlpm.thresholds, Sections!$L$26:$N$26, "Ниже базового", -1)
)</f>
        <v>Средний</v>
      </c>
      <c r="O797" s="9">
        <v>16.0</v>
      </c>
      <c r="P797" s="9" t="str">
        <f t="array" ref="P797">LET(
    _xlpm.thresholds, XLOOKUP('2. Результаты'!$D797, Sections!$P$3:$P$23, Sections!$Q$3:$S$23),
    XLOOKUP('2. Результаты'!$O797, _xlpm.thresholds, Sections!$Q$2:$S$2, "Ниже базового", -1)
)</f>
        <v>Средний</v>
      </c>
      <c r="Q797" s="9">
        <v>14.0</v>
      </c>
      <c r="R797" s="9" t="str">
        <f t="array" ref="R797">LET(
    _xlpm.thresholds, XLOOKUP('2. Результаты'!$D797, Sections!$F$3:$F$23, Sections!$G$3:$I$23),
    XLOOKUP('2. Результаты'!$Q797, _xlpm.thresholds, Sections!$G$2:$I$2, "Ниже базового", -1)
)</f>
        <v>Средний</v>
      </c>
      <c r="S797" s="9">
        <v>29.0</v>
      </c>
      <c r="T797" s="9" t="str">
        <f t="array" ref="T797">LET(
    _xlpm.thresholds, XLOOKUP('2. Результаты'!$D797, Sections!$A$3:$A$23, Sections!$B$3:$D$23),
    XLOOKUP('2. Результаты'!$S797, _xlpm.thresholds, Sections!$B$2:$D$2, "Ниже базового", -1)
)</f>
        <v>Средний</v>
      </c>
      <c r="U797" s="9">
        <v>8.0</v>
      </c>
      <c r="V797" s="9" t="str">
        <f t="array" ref="V797">LET(
    _xlpm.thresholds, XLOOKUP('2. Результаты'!$D797, Sections!$A$27:$A$47, Sections!$B$27:$D$47),
    XLOOKUP('2. Результаты'!$U797, _xlpm.thresholds, Sections!$B$26:$D$26, "Ниже базового", -1)
)</f>
        <v>Средний</v>
      </c>
      <c r="W797" s="9">
        <v>17.0</v>
      </c>
      <c r="X797" s="9" t="str">
        <f t="array" ref="X797">LET(
    _xlpm.thresholds, XLOOKUP('2. Результаты'!$D797, Sections!$K$3:$K$23, Sections!$L$3:$N$23),
    XLOOKUP('2. Результаты'!$W797, _xlpm.thresholds, Sections!$L$2:$N$2, "Ниже базового", -1)
)</f>
        <v>Средний</v>
      </c>
    </row>
    <row r="798" ht="15.75" customHeight="1">
      <c r="A798" s="7">
        <v>5.30007756E8</v>
      </c>
      <c r="B798" s="6" t="s">
        <v>1010</v>
      </c>
      <c r="C798" s="6" t="s">
        <v>1042</v>
      </c>
      <c r="D798" s="9">
        <v>2.0</v>
      </c>
      <c r="E798" s="9">
        <v>123.0</v>
      </c>
      <c r="F798" s="9">
        <v>197.0</v>
      </c>
      <c r="G798" s="9">
        <v>3.0</v>
      </c>
      <c r="H798" s="9" t="s">
        <v>1465</v>
      </c>
      <c r="I798" s="9">
        <v>20.0</v>
      </c>
      <c r="J798" s="9" t="str">
        <f t="array" ref="J798">LET(
    _xlpm.thresholds, XLOOKUP('2. Результаты'!$D798, Sections!$F$27:$F$47, Sections!$G$27:$I$47),
    XLOOKUP('2. Результаты'!$I798, _xlpm.thresholds, Sections!$G$26:$I$26, "Ниже базового", -1)
)</f>
        <v>Средний</v>
      </c>
      <c r="K798" s="9">
        <v>12.0</v>
      </c>
      <c r="L798" s="9" t="str">
        <f t="array" ref="L798">LET(
    _xlpm.thresholds, XLOOKUP('2. Результаты'!$D798, Sections!$P$27:$P$47, Sections!$Q$27:$S$47),
    XLOOKUP('2. Результаты'!$K798, _xlpm.thresholds, Sections!$Q$26:$S$26, "Ниже базового", -1)
)</f>
        <v>Базовый</v>
      </c>
      <c r="M798" s="9">
        <v>11.0</v>
      </c>
      <c r="N798" s="9" t="str">
        <f t="array" ref="N798">LET(
    _xlpm.thresholds, XLOOKUP('2. Результаты'!$D798, Sections!$K$27:$K$47, Sections!$L$27:$N$47),
    XLOOKUP('2. Результаты'!$M798, _xlpm.thresholds, Sections!$L$26:$N$26, "Ниже базового", -1)
)</f>
        <v>Базовый</v>
      </c>
      <c r="O798" s="9">
        <v>15.0</v>
      </c>
      <c r="P798" s="9" t="str">
        <f t="array" ref="P798">LET(
    _xlpm.thresholds, XLOOKUP('2. Результаты'!$D798, Sections!$P$3:$P$23, Sections!$Q$3:$S$23),
    XLOOKUP('2. Результаты'!$O798, _xlpm.thresholds, Sections!$Q$2:$S$2, "Ниже базового", -1)
)</f>
        <v>Базовый</v>
      </c>
      <c r="Q798" s="9">
        <v>14.0</v>
      </c>
      <c r="R798" s="9" t="str">
        <f t="array" ref="R798">LET(
    _xlpm.thresholds, XLOOKUP('2. Результаты'!$D798, Sections!$F$3:$F$23, Sections!$G$3:$I$23),
    XLOOKUP('2. Результаты'!$Q798, _xlpm.thresholds, Sections!$G$2:$I$2, "Ниже базового", -1)
)</f>
        <v>Средний</v>
      </c>
      <c r="S798" s="9">
        <v>23.0</v>
      </c>
      <c r="T798" s="9" t="str">
        <f t="array" ref="T798">LET(
    _xlpm.thresholds, XLOOKUP('2. Результаты'!$D798, Sections!$A$3:$A$23, Sections!$B$3:$D$23),
    XLOOKUP('2. Результаты'!$S798, _xlpm.thresholds, Sections!$B$2:$D$2, "Ниже базового", -1)
)</f>
        <v>Средний</v>
      </c>
      <c r="U798" s="9">
        <v>9.0</v>
      </c>
      <c r="V798" s="9" t="str">
        <f t="array" ref="V798">LET(
    _xlpm.thresholds, XLOOKUP('2. Результаты'!$D798, Sections!$A$27:$A$47, Sections!$B$27:$D$47),
    XLOOKUP('2. Результаты'!$U798, _xlpm.thresholds, Sections!$B$26:$D$26, "Ниже базового", -1)
)</f>
        <v>Средний</v>
      </c>
      <c r="W798" s="9">
        <v>19.0</v>
      </c>
      <c r="X798" s="9" t="str">
        <f t="array" ref="X798">LET(
    _xlpm.thresholds, XLOOKUP('2. Результаты'!$D798, Sections!$K$3:$K$23, Sections!$L$3:$N$23),
    XLOOKUP('2. Результаты'!$W798, _xlpm.thresholds, Sections!$L$2:$N$2, "Ниже базового", -1)
)</f>
        <v>Средний</v>
      </c>
    </row>
    <row r="799" ht="15.75" customHeight="1">
      <c r="A799" s="7">
        <v>5.30006047E8</v>
      </c>
      <c r="B799" s="6" t="s">
        <v>1010</v>
      </c>
      <c r="C799" s="6" t="s">
        <v>1043</v>
      </c>
      <c r="D799" s="9">
        <v>1.0</v>
      </c>
      <c r="E799" s="9">
        <v>160.0</v>
      </c>
      <c r="F799" s="9">
        <v>213.0</v>
      </c>
      <c r="G799" s="9">
        <v>3.0</v>
      </c>
      <c r="H799" s="9" t="s">
        <v>1465</v>
      </c>
      <c r="I799" s="9">
        <v>24.0</v>
      </c>
      <c r="J799" s="9" t="str">
        <f t="array" ref="J799">LET(
    _xlpm.thresholds, XLOOKUP('2. Результаты'!$D799, Sections!$F$27:$F$47, Sections!$G$27:$I$47),
    XLOOKUP('2. Результаты'!$I799, _xlpm.thresholds, Sections!$G$26:$I$26, "Ниже базового", -1)
)</f>
        <v>Средний</v>
      </c>
      <c r="K799" s="9">
        <v>16.0</v>
      </c>
      <c r="L799" s="9" t="str">
        <f t="array" ref="L799">LET(
    _xlpm.thresholds, XLOOKUP('2. Результаты'!$D799, Sections!$P$27:$P$47, Sections!$Q$27:$S$47),
    XLOOKUP('2. Результаты'!$K799, _xlpm.thresholds, Sections!$Q$26:$S$26, "Ниже базового", -1)
)</f>
        <v>Высокий</v>
      </c>
      <c r="M799" s="9">
        <v>17.0</v>
      </c>
      <c r="N799" s="9" t="str">
        <f t="array" ref="N799">LET(
    _xlpm.thresholds, XLOOKUP('2. Результаты'!$D799, Sections!$K$27:$K$47, Sections!$L$27:$N$47),
    XLOOKUP('2. Результаты'!$M799, _xlpm.thresholds, Sections!$L$26:$N$26, "Ниже базового", -1)
)</f>
        <v>Высокий</v>
      </c>
      <c r="O799" s="9">
        <v>18.0</v>
      </c>
      <c r="P799" s="9" t="str">
        <f t="array" ref="P799">LET(
    _xlpm.thresholds, XLOOKUP('2. Результаты'!$D799, Sections!$P$3:$P$23, Sections!$Q$3:$S$23),
    XLOOKUP('2. Результаты'!$O799, _xlpm.thresholds, Sections!$Q$2:$S$2, "Ниже базового", -1)
)</f>
        <v>Средний</v>
      </c>
      <c r="Q799" s="9">
        <v>18.0</v>
      </c>
      <c r="R799" s="9" t="str">
        <f t="array" ref="R799">LET(
    _xlpm.thresholds, XLOOKUP('2. Результаты'!$D799, Sections!$F$3:$F$23, Sections!$G$3:$I$23),
    XLOOKUP('2. Результаты'!$Q799, _xlpm.thresholds, Sections!$G$2:$I$2, "Ниже базового", -1)
)</f>
        <v>Средний</v>
      </c>
      <c r="S799" s="9">
        <v>37.0</v>
      </c>
      <c r="T799" s="9" t="str">
        <f t="array" ref="T799">LET(
    _xlpm.thresholds, XLOOKUP('2. Результаты'!$D799, Sections!$A$3:$A$23, Sections!$B$3:$D$23),
    XLOOKUP('2. Результаты'!$S799, _xlpm.thresholds, Sections!$B$2:$D$2, "Ниже базового", -1)
)</f>
        <v>Средний</v>
      </c>
      <c r="U799" s="9">
        <v>10.0</v>
      </c>
      <c r="V799" s="9" t="str">
        <f t="array" ref="V799">LET(
    _xlpm.thresholds, XLOOKUP('2. Результаты'!$D799, Sections!$A$27:$A$47, Sections!$B$27:$D$47),
    XLOOKUP('2. Результаты'!$U799, _xlpm.thresholds, Sections!$B$26:$D$26, "Ниже базового", -1)
)</f>
        <v>Средний</v>
      </c>
      <c r="W799" s="9">
        <v>20.0</v>
      </c>
      <c r="X799" s="9" t="str">
        <f t="array" ref="X799">LET(
    _xlpm.thresholds, XLOOKUP('2. Результаты'!$D799, Sections!$K$3:$K$23, Sections!$L$3:$N$23),
    XLOOKUP('2. Результаты'!$W799, _xlpm.thresholds, Sections!$L$2:$N$2, "Ниже базового", -1)
)</f>
        <v>Средний</v>
      </c>
    </row>
    <row r="800" ht="15.75" customHeight="1">
      <c r="A800" s="7">
        <v>5.30008534E8</v>
      </c>
      <c r="B800" s="6" t="s">
        <v>1010</v>
      </c>
      <c r="C800" s="6" t="s">
        <v>1044</v>
      </c>
      <c r="D800" s="9">
        <v>1.0</v>
      </c>
      <c r="E800" s="9">
        <v>121.0</v>
      </c>
      <c r="F800" s="9">
        <v>213.0</v>
      </c>
      <c r="G800" s="9">
        <v>2.0</v>
      </c>
      <c r="H800" s="9" t="s">
        <v>1467</v>
      </c>
      <c r="I800" s="9">
        <v>17.0</v>
      </c>
      <c r="J800" s="9" t="str">
        <f t="array" ref="J800">LET(
    _xlpm.thresholds, XLOOKUP('2. Результаты'!$D800, Sections!$F$27:$F$47, Sections!$G$27:$I$47),
    XLOOKUP('2. Результаты'!$I800, _xlpm.thresholds, Sections!$G$26:$I$26, "Ниже базового", -1)
)</f>
        <v>Средний</v>
      </c>
      <c r="K800" s="9">
        <v>11.0</v>
      </c>
      <c r="L800" s="9" t="str">
        <f t="array" ref="L800">LET(
    _xlpm.thresholds, XLOOKUP('2. Результаты'!$D800, Sections!$P$27:$P$47, Sections!$Q$27:$S$47),
    XLOOKUP('2. Результаты'!$K800, _xlpm.thresholds, Sections!$Q$26:$S$26, "Ниже базового", -1)
)</f>
        <v>Базовый</v>
      </c>
      <c r="M800" s="9">
        <v>12.0</v>
      </c>
      <c r="N800" s="9" t="str">
        <f t="array" ref="N800">LET(
    _xlpm.thresholds, XLOOKUP('2. Результаты'!$D800, Sections!$K$27:$K$47, Sections!$L$27:$N$47),
    XLOOKUP('2. Результаты'!$M800, _xlpm.thresholds, Sections!$L$26:$N$26, "Ниже базового", -1)
)</f>
        <v>Базовый</v>
      </c>
      <c r="O800" s="9">
        <v>14.0</v>
      </c>
      <c r="P800" s="9" t="str">
        <f t="array" ref="P800">LET(
    _xlpm.thresholds, XLOOKUP('2. Результаты'!$D800, Sections!$P$3:$P$23, Sections!$Q$3:$S$23),
    XLOOKUP('2. Результаты'!$O800, _xlpm.thresholds, Sections!$Q$2:$S$2, "Ниже базового", -1)
)</f>
        <v>Базовый</v>
      </c>
      <c r="Q800" s="9">
        <v>14.0</v>
      </c>
      <c r="R800" s="9" t="str">
        <f t="array" ref="R800">LET(
    _xlpm.thresholds, XLOOKUP('2. Результаты'!$D800, Sections!$F$3:$F$23, Sections!$G$3:$I$23),
    XLOOKUP('2. Результаты'!$Q800, _xlpm.thresholds, Sections!$G$2:$I$2, "Ниже базового", -1)
)</f>
        <v>Средний</v>
      </c>
      <c r="S800" s="9">
        <v>28.0</v>
      </c>
      <c r="T800" s="9" t="str">
        <f t="array" ref="T800">LET(
    _xlpm.thresholds, XLOOKUP('2. Результаты'!$D800, Sections!$A$3:$A$23, Sections!$B$3:$D$23),
    XLOOKUP('2. Результаты'!$S800, _xlpm.thresholds, Sections!$B$2:$D$2, "Ниже базового", -1)
)</f>
        <v>Базовый</v>
      </c>
      <c r="U800" s="9">
        <v>7.0</v>
      </c>
      <c r="V800" s="9" t="str">
        <f t="array" ref="V800">LET(
    _xlpm.thresholds, XLOOKUP('2. Результаты'!$D800, Sections!$A$27:$A$47, Sections!$B$27:$D$47),
    XLOOKUP('2. Результаты'!$U800, _xlpm.thresholds, Sections!$B$26:$D$26, "Ниже базового", -1)
)</f>
        <v>Базовый</v>
      </c>
      <c r="W800" s="9">
        <v>18.0</v>
      </c>
      <c r="X800" s="9" t="str">
        <f t="array" ref="X800">LET(
    _xlpm.thresholds, XLOOKUP('2. Результаты'!$D800, Sections!$K$3:$K$23, Sections!$L$3:$N$23),
    XLOOKUP('2. Результаты'!$W800, _xlpm.thresholds, Sections!$L$2:$N$2, "Ниже базового", -1)
)</f>
        <v>Средний</v>
      </c>
    </row>
    <row r="801" ht="15.75" customHeight="1">
      <c r="A801" s="7">
        <v>5.30005639E8</v>
      </c>
      <c r="B801" s="6" t="s">
        <v>1010</v>
      </c>
      <c r="C801" s="6" t="s">
        <v>1045</v>
      </c>
      <c r="D801" s="9">
        <v>1.0</v>
      </c>
      <c r="E801" s="9">
        <v>166.0</v>
      </c>
      <c r="F801" s="9">
        <v>213.0</v>
      </c>
      <c r="G801" s="9">
        <v>3.0</v>
      </c>
      <c r="H801" s="9" t="s">
        <v>1465</v>
      </c>
      <c r="I801" s="9">
        <v>20.0</v>
      </c>
      <c r="J801" s="9" t="str">
        <f t="array" ref="J801">LET(
    _xlpm.thresholds, XLOOKUP('2. Результаты'!$D801, Sections!$F$27:$F$47, Sections!$G$27:$I$47),
    XLOOKUP('2. Результаты'!$I801, _xlpm.thresholds, Sections!$G$26:$I$26, "Ниже базового", -1)
)</f>
        <v>Средний</v>
      </c>
      <c r="K801" s="9">
        <v>17.0</v>
      </c>
      <c r="L801" s="9" t="str">
        <f t="array" ref="L801">LET(
    _xlpm.thresholds, XLOOKUP('2. Результаты'!$D801, Sections!$P$27:$P$47, Sections!$Q$27:$S$47),
    XLOOKUP('2. Результаты'!$K801, _xlpm.thresholds, Sections!$Q$26:$S$26, "Ниже базового", -1)
)</f>
        <v>Высокий</v>
      </c>
      <c r="M801" s="9">
        <v>15.0</v>
      </c>
      <c r="N801" s="9" t="str">
        <f t="array" ref="N801">LET(
    _xlpm.thresholds, XLOOKUP('2. Результаты'!$D801, Sections!$K$27:$K$47, Sections!$L$27:$N$47),
    XLOOKUP('2. Результаты'!$M801, _xlpm.thresholds, Sections!$L$26:$N$26, "Ниже базового", -1)
)</f>
        <v>Средний</v>
      </c>
      <c r="O801" s="9">
        <v>20.0</v>
      </c>
      <c r="P801" s="9" t="str">
        <f t="array" ref="P801">LET(
    _xlpm.thresholds, XLOOKUP('2. Результаты'!$D801, Sections!$P$3:$P$23, Sections!$Q$3:$S$23),
    XLOOKUP('2. Результаты'!$O801, _xlpm.thresholds, Sections!$Q$2:$S$2, "Ниже базового", -1)
)</f>
        <v>Высокий</v>
      </c>
      <c r="Q801" s="9">
        <v>19.0</v>
      </c>
      <c r="R801" s="9" t="str">
        <f t="array" ref="R801">LET(
    _xlpm.thresholds, XLOOKUP('2. Результаты'!$D801, Sections!$F$3:$F$23, Sections!$G$3:$I$23),
    XLOOKUP('2. Результаты'!$Q801, _xlpm.thresholds, Sections!$G$2:$I$2, "Ниже базового", -1)
)</f>
        <v>Средний</v>
      </c>
      <c r="S801" s="9">
        <v>40.0</v>
      </c>
      <c r="T801" s="9" t="str">
        <f t="array" ref="T801">LET(
    _xlpm.thresholds, XLOOKUP('2. Результаты'!$D801, Sections!$A$3:$A$23, Sections!$B$3:$D$23),
    XLOOKUP('2. Результаты'!$S801, _xlpm.thresholds, Sections!$B$2:$D$2, "Ниже базового", -1)
)</f>
        <v>Высокий</v>
      </c>
      <c r="U801" s="9">
        <v>14.0</v>
      </c>
      <c r="V801" s="9" t="str">
        <f t="array" ref="V801">LET(
    _xlpm.thresholds, XLOOKUP('2. Результаты'!$D801, Sections!$A$27:$A$47, Sections!$B$27:$D$47),
    XLOOKUP('2. Результаты'!$U801, _xlpm.thresholds, Sections!$B$26:$D$26, "Ниже базового", -1)
)</f>
        <v>Высокий</v>
      </c>
      <c r="W801" s="9">
        <v>21.0</v>
      </c>
      <c r="X801" s="9" t="str">
        <f t="array" ref="X801">LET(
    _xlpm.thresholds, XLOOKUP('2. Результаты'!$D801, Sections!$K$3:$K$23, Sections!$L$3:$N$23),
    XLOOKUP('2. Результаты'!$W801, _xlpm.thresholds, Sections!$L$2:$N$2, "Ниже базового", -1)
)</f>
        <v>Средний</v>
      </c>
    </row>
    <row r="802" ht="15.75" customHeight="1">
      <c r="A802" s="7">
        <v>5.30007675E8</v>
      </c>
      <c r="B802" s="6" t="s">
        <v>1010</v>
      </c>
      <c r="C802" s="6" t="s">
        <v>1046</v>
      </c>
      <c r="D802" s="9">
        <v>2.0</v>
      </c>
      <c r="E802" s="9">
        <v>164.0</v>
      </c>
      <c r="F802" s="9">
        <v>197.0</v>
      </c>
      <c r="G802" s="9">
        <v>4.0</v>
      </c>
      <c r="H802" s="9" t="s">
        <v>1466</v>
      </c>
      <c r="I802" s="9">
        <v>24.0</v>
      </c>
      <c r="J802" s="9" t="str">
        <f t="array" ref="J802">LET(
    _xlpm.thresholds, XLOOKUP('2. Результаты'!$D802, Sections!$F$27:$F$47, Sections!$G$27:$I$47),
    XLOOKUP('2. Результаты'!$I802, _xlpm.thresholds, Sections!$G$26:$I$26, "Ниже базового", -1)
)</f>
        <v>Средний</v>
      </c>
      <c r="K802" s="9">
        <v>18.0</v>
      </c>
      <c r="L802" s="9" t="str">
        <f t="array" ref="L802">LET(
    _xlpm.thresholds, XLOOKUP('2. Результаты'!$D802, Sections!$P$27:$P$47, Sections!$Q$27:$S$47),
    XLOOKUP('2. Результаты'!$K802, _xlpm.thresholds, Sections!$Q$26:$S$26, "Ниже базового", -1)
)</f>
        <v>Высокий</v>
      </c>
      <c r="M802" s="9">
        <v>16.0</v>
      </c>
      <c r="N802" s="9" t="str">
        <f t="array" ref="N802">LET(
    _xlpm.thresholds, XLOOKUP('2. Результаты'!$D802, Sections!$K$27:$K$47, Sections!$L$27:$N$47),
    XLOOKUP('2. Результаты'!$M802, _xlpm.thresholds, Sections!$L$26:$N$26, "Ниже базового", -1)
)</f>
        <v>Высокий</v>
      </c>
      <c r="O802" s="9">
        <v>19.0</v>
      </c>
      <c r="P802" s="9" t="str">
        <f t="array" ref="P802">LET(
    _xlpm.thresholds, XLOOKUP('2. Результаты'!$D802, Sections!$P$3:$P$23, Sections!$Q$3:$S$23),
    XLOOKUP('2. Результаты'!$O802, _xlpm.thresholds, Sections!$Q$2:$S$2, "Ниже базового", -1)
)</f>
        <v>Средний</v>
      </c>
      <c r="Q802" s="9">
        <v>20.0</v>
      </c>
      <c r="R802" s="9" t="str">
        <f t="array" ref="R802">LET(
    _xlpm.thresholds, XLOOKUP('2. Результаты'!$D802, Sections!$F$3:$F$23, Sections!$G$3:$I$23),
    XLOOKUP('2. Результаты'!$Q802, _xlpm.thresholds, Sections!$G$2:$I$2, "Ниже базового", -1)
)</f>
        <v>Высокий</v>
      </c>
      <c r="S802" s="9">
        <v>29.0</v>
      </c>
      <c r="T802" s="9" t="str">
        <f t="array" ref="T802">LET(
    _xlpm.thresholds, XLOOKUP('2. Результаты'!$D802, Sections!$A$3:$A$23, Sections!$B$3:$D$23),
    XLOOKUP('2. Результаты'!$S802, _xlpm.thresholds, Sections!$B$2:$D$2, "Ниже базового", -1)
)</f>
        <v>Средний</v>
      </c>
      <c r="U802" s="9">
        <v>13.0</v>
      </c>
      <c r="V802" s="9" t="str">
        <f t="array" ref="V802">LET(
    _xlpm.thresholds, XLOOKUP('2. Результаты'!$D802, Sections!$A$27:$A$47, Sections!$B$27:$D$47),
    XLOOKUP('2. Результаты'!$U802, _xlpm.thresholds, Sections!$B$26:$D$26, "Ниже базового", -1)
)</f>
        <v>Высокий</v>
      </c>
      <c r="W802" s="9">
        <v>25.0</v>
      </c>
      <c r="X802" s="9" t="str">
        <f t="array" ref="X802">LET(
    _xlpm.thresholds, XLOOKUP('2. Результаты'!$D802, Sections!$K$3:$K$23, Sections!$L$3:$N$23),
    XLOOKUP('2. Результаты'!$W802, _xlpm.thresholds, Sections!$L$2:$N$2, "Ниже базового", -1)
)</f>
        <v>Высокий</v>
      </c>
    </row>
    <row r="803" ht="15.75" customHeight="1">
      <c r="A803" s="7">
        <v>5.300077E8</v>
      </c>
      <c r="B803" s="6" t="s">
        <v>1010</v>
      </c>
      <c r="C803" s="6" t="s">
        <v>1047</v>
      </c>
      <c r="D803" s="9">
        <v>2.0</v>
      </c>
      <c r="E803" s="9">
        <v>141.0</v>
      </c>
      <c r="F803" s="9">
        <v>197.0</v>
      </c>
      <c r="G803" s="9">
        <v>3.0</v>
      </c>
      <c r="H803" s="9" t="s">
        <v>1465</v>
      </c>
      <c r="I803" s="9">
        <v>23.0</v>
      </c>
      <c r="J803" s="9" t="str">
        <f t="array" ref="J803">LET(
    _xlpm.thresholds, XLOOKUP('2. Результаты'!$D803, Sections!$F$27:$F$47, Sections!$G$27:$I$47),
    XLOOKUP('2. Результаты'!$I803, _xlpm.thresholds, Sections!$G$26:$I$26, "Ниже базового", -1)
)</f>
        <v>Средний</v>
      </c>
      <c r="K803" s="9">
        <v>21.0</v>
      </c>
      <c r="L803" s="9" t="str">
        <f t="array" ref="L803">LET(
    _xlpm.thresholds, XLOOKUP('2. Результаты'!$D803, Sections!$P$27:$P$47, Sections!$Q$27:$S$47),
    XLOOKUP('2. Результаты'!$K803, _xlpm.thresholds, Sections!$Q$26:$S$26, "Ниже базового", -1)
)</f>
        <v>Высокий</v>
      </c>
      <c r="M803" s="9">
        <v>14.0</v>
      </c>
      <c r="N803" s="9" t="str">
        <f t="array" ref="N803">LET(
    _xlpm.thresholds, XLOOKUP('2. Результаты'!$D803, Sections!$K$27:$K$47, Sections!$L$27:$N$47),
    XLOOKUP('2. Результаты'!$M803, _xlpm.thresholds, Sections!$L$26:$N$26, "Ниже базового", -1)
)</f>
        <v>Средний</v>
      </c>
      <c r="O803" s="9">
        <v>17.0</v>
      </c>
      <c r="P803" s="9" t="str">
        <f t="array" ref="P803">LET(
    _xlpm.thresholds, XLOOKUP('2. Результаты'!$D803, Sections!$P$3:$P$23, Sections!$Q$3:$S$23),
    XLOOKUP('2. Результаты'!$O803, _xlpm.thresholds, Sections!$Q$2:$S$2, "Ниже базового", -1)
)</f>
        <v>Средний</v>
      </c>
      <c r="Q803" s="9">
        <v>15.0</v>
      </c>
      <c r="R803" s="9" t="str">
        <f t="array" ref="R803">LET(
    _xlpm.thresholds, XLOOKUP('2. Результаты'!$D803, Sections!$F$3:$F$23, Sections!$G$3:$I$23),
    XLOOKUP('2. Результаты'!$Q803, _xlpm.thresholds, Sections!$G$2:$I$2, "Ниже базового", -1)
)</f>
        <v>Средний</v>
      </c>
      <c r="S803" s="9">
        <v>23.0</v>
      </c>
      <c r="T803" s="9" t="str">
        <f t="array" ref="T803">LET(
    _xlpm.thresholds, XLOOKUP('2. Результаты'!$D803, Sections!$A$3:$A$23, Sections!$B$3:$D$23),
    XLOOKUP('2. Результаты'!$S803, _xlpm.thresholds, Sections!$B$2:$D$2, "Ниже базового", -1)
)</f>
        <v>Средний</v>
      </c>
      <c r="U803" s="9">
        <v>8.0</v>
      </c>
      <c r="V803" s="9" t="str">
        <f t="array" ref="V803">LET(
    _xlpm.thresholds, XLOOKUP('2. Результаты'!$D803, Sections!$A$27:$A$47, Sections!$B$27:$D$47),
    XLOOKUP('2. Результаты'!$U803, _xlpm.thresholds, Sections!$B$26:$D$26, "Ниже базового", -1)
)</f>
        <v>Средний</v>
      </c>
      <c r="W803" s="9">
        <v>20.0</v>
      </c>
      <c r="X803" s="9" t="str">
        <f t="array" ref="X803">LET(
    _xlpm.thresholds, XLOOKUP('2. Результаты'!$D803, Sections!$K$3:$K$23, Sections!$L$3:$N$23),
    XLOOKUP('2. Результаты'!$W803, _xlpm.thresholds, Sections!$L$2:$N$2, "Ниже базового", -1)
)</f>
        <v>Средний</v>
      </c>
    </row>
    <row r="804" ht="15.75" customHeight="1">
      <c r="A804" s="7">
        <v>5.30008492E8</v>
      </c>
      <c r="B804" s="6" t="s">
        <v>1010</v>
      </c>
      <c r="C804" s="6" t="s">
        <v>1048</v>
      </c>
      <c r="D804" s="9">
        <v>1.0</v>
      </c>
      <c r="E804" s="9">
        <v>124.0</v>
      </c>
      <c r="F804" s="9">
        <v>213.0</v>
      </c>
      <c r="G804" s="9">
        <v>2.0</v>
      </c>
      <c r="H804" s="9" t="s">
        <v>1467</v>
      </c>
      <c r="I804" s="9">
        <v>21.0</v>
      </c>
      <c r="J804" s="9" t="str">
        <f t="array" ref="J804">LET(
    _xlpm.thresholds, XLOOKUP('2. Результаты'!$D804, Sections!$F$27:$F$47, Sections!$G$27:$I$47),
    XLOOKUP('2. Результаты'!$I804, _xlpm.thresholds, Sections!$G$26:$I$26, "Ниже базового", -1)
)</f>
        <v>Средний</v>
      </c>
      <c r="K804" s="9">
        <v>12.0</v>
      </c>
      <c r="L804" s="9" t="str">
        <f t="array" ref="L804">LET(
    _xlpm.thresholds, XLOOKUP('2. Результаты'!$D804, Sections!$P$27:$P$47, Sections!$Q$27:$S$47),
    XLOOKUP('2. Результаты'!$K804, _xlpm.thresholds, Sections!$Q$26:$S$26, "Ниже базового", -1)
)</f>
        <v>Базовый</v>
      </c>
      <c r="M804" s="9">
        <v>10.0</v>
      </c>
      <c r="N804" s="9" t="str">
        <f t="array" ref="N804">LET(
    _xlpm.thresholds, XLOOKUP('2. Результаты'!$D804, Sections!$K$27:$K$47, Sections!$L$27:$N$47),
    XLOOKUP('2. Результаты'!$M804, _xlpm.thresholds, Sections!$L$26:$N$26, "Ниже базового", -1)
)</f>
        <v>Базовый</v>
      </c>
      <c r="O804" s="9">
        <v>15.0</v>
      </c>
      <c r="P804" s="9" t="str">
        <f t="array" ref="P804">LET(
    _xlpm.thresholds, XLOOKUP('2. Результаты'!$D804, Sections!$P$3:$P$23, Sections!$Q$3:$S$23),
    XLOOKUP('2. Результаты'!$O804, _xlpm.thresholds, Sections!$Q$2:$S$2, "Ниже базового", -1)
)</f>
        <v>Базовый</v>
      </c>
      <c r="Q804" s="9">
        <v>13.0</v>
      </c>
      <c r="R804" s="9" t="str">
        <f t="array" ref="R804">LET(
    _xlpm.thresholds, XLOOKUP('2. Результаты'!$D804, Sections!$F$3:$F$23, Sections!$G$3:$I$23),
    XLOOKUP('2. Результаты'!$Q804, _xlpm.thresholds, Sections!$G$2:$I$2, "Ниже базового", -1)
)</f>
        <v>Средний</v>
      </c>
      <c r="S804" s="9">
        <v>24.0</v>
      </c>
      <c r="T804" s="9" t="str">
        <f t="array" ref="T804">LET(
    _xlpm.thresholds, XLOOKUP('2. Результаты'!$D804, Sections!$A$3:$A$23, Sections!$B$3:$D$23),
    XLOOKUP('2. Результаты'!$S804, _xlpm.thresholds, Sections!$B$2:$D$2, "Ниже базового", -1)
)</f>
        <v>Базовый</v>
      </c>
      <c r="U804" s="9">
        <v>9.0</v>
      </c>
      <c r="V804" s="9" t="str">
        <f t="array" ref="V804">LET(
    _xlpm.thresholds, XLOOKUP('2. Результаты'!$D804, Sections!$A$27:$A$47, Sections!$B$27:$D$47),
    XLOOKUP('2. Результаты'!$U804, _xlpm.thresholds, Sections!$B$26:$D$26, "Ниже базового", -1)
)</f>
        <v>Средний</v>
      </c>
      <c r="W804" s="9">
        <v>20.0</v>
      </c>
      <c r="X804" s="9" t="str">
        <f t="array" ref="X804">LET(
    _xlpm.thresholds, XLOOKUP('2. Результаты'!$D804, Sections!$K$3:$K$23, Sections!$L$3:$N$23),
    XLOOKUP('2. Результаты'!$W804, _xlpm.thresholds, Sections!$L$2:$N$2, "Ниже базового", -1)
)</f>
        <v>Средний</v>
      </c>
    </row>
    <row r="805" ht="15.75" customHeight="1">
      <c r="A805" s="7">
        <v>5.30007241E8</v>
      </c>
      <c r="B805" s="6" t="s">
        <v>1010</v>
      </c>
      <c r="C805" s="6" t="s">
        <v>1049</v>
      </c>
      <c r="D805" s="9">
        <v>1.0</v>
      </c>
      <c r="E805" s="9">
        <v>131.0</v>
      </c>
      <c r="F805" s="9">
        <v>213.0</v>
      </c>
      <c r="G805" s="9">
        <v>3.0</v>
      </c>
      <c r="H805" s="9" t="s">
        <v>1465</v>
      </c>
      <c r="I805" s="9">
        <v>16.0</v>
      </c>
      <c r="J805" s="9" t="str">
        <f t="array" ref="J805">LET(
    _xlpm.thresholds, XLOOKUP('2. Результаты'!$D805, Sections!$F$27:$F$47, Sections!$G$27:$I$47),
    XLOOKUP('2. Результаты'!$I805, _xlpm.thresholds, Sections!$G$26:$I$26, "Ниже базового", -1)
)</f>
        <v>Базовый</v>
      </c>
      <c r="K805" s="9">
        <v>19.0</v>
      </c>
      <c r="L805" s="9" t="str">
        <f t="array" ref="L805">LET(
    _xlpm.thresholds, XLOOKUP('2. Результаты'!$D805, Sections!$P$27:$P$47, Sections!$Q$27:$S$47),
    XLOOKUP('2. Результаты'!$K805, _xlpm.thresholds, Sections!$Q$26:$S$26, "Ниже базового", -1)
)</f>
        <v>Высокий</v>
      </c>
      <c r="M805" s="9">
        <v>10.0</v>
      </c>
      <c r="N805" s="9" t="str">
        <f t="array" ref="N805">LET(
    _xlpm.thresholds, XLOOKUP('2. Результаты'!$D805, Sections!$K$27:$K$47, Sections!$L$27:$N$47),
    XLOOKUP('2. Результаты'!$M805, _xlpm.thresholds, Sections!$L$26:$N$26, "Ниже базового", -1)
)</f>
        <v>Базовый</v>
      </c>
      <c r="O805" s="9">
        <v>16.0</v>
      </c>
      <c r="P805" s="9" t="str">
        <f t="array" ref="P805">LET(
    _xlpm.thresholds, XLOOKUP('2. Результаты'!$D805, Sections!$P$3:$P$23, Sections!$Q$3:$S$23),
    XLOOKUP('2. Результаты'!$O805, _xlpm.thresholds, Sections!$Q$2:$S$2, "Ниже базового", -1)
)</f>
        <v>Средний</v>
      </c>
      <c r="Q805" s="9">
        <v>13.0</v>
      </c>
      <c r="R805" s="9" t="str">
        <f t="array" ref="R805">LET(
    _xlpm.thresholds, XLOOKUP('2. Результаты'!$D805, Sections!$F$3:$F$23, Sections!$G$3:$I$23),
    XLOOKUP('2. Результаты'!$Q805, _xlpm.thresholds, Sections!$G$2:$I$2, "Ниже базового", -1)
)</f>
        <v>Средний</v>
      </c>
      <c r="S805" s="9">
        <v>29.0</v>
      </c>
      <c r="T805" s="9" t="str">
        <f t="array" ref="T805">LET(
    _xlpm.thresholds, XLOOKUP('2. Результаты'!$D805, Sections!$A$3:$A$23, Sections!$B$3:$D$23),
    XLOOKUP('2. Результаты'!$S805, _xlpm.thresholds, Sections!$B$2:$D$2, "Ниже базового", -1)
)</f>
        <v>Средний</v>
      </c>
      <c r="U805" s="9">
        <v>11.0</v>
      </c>
      <c r="V805" s="9" t="str">
        <f t="array" ref="V805">LET(
    _xlpm.thresholds, XLOOKUP('2. Результаты'!$D805, Sections!$A$27:$A$47, Sections!$B$27:$D$47),
    XLOOKUP('2. Результаты'!$U805, _xlpm.thresholds, Sections!$B$26:$D$26, "Ниже базового", -1)
)</f>
        <v>Средний</v>
      </c>
      <c r="W805" s="9">
        <v>17.0</v>
      </c>
      <c r="X805" s="9" t="str">
        <f t="array" ref="X805">LET(
    _xlpm.thresholds, XLOOKUP('2. Результаты'!$D805, Sections!$K$3:$K$23, Sections!$L$3:$N$23),
    XLOOKUP('2. Результаты'!$W805, _xlpm.thresholds, Sections!$L$2:$N$2, "Ниже базового", -1)
)</f>
        <v>Средний</v>
      </c>
    </row>
    <row r="806" ht="15.75" customHeight="1">
      <c r="A806" s="7">
        <v>5.30007717E8</v>
      </c>
      <c r="B806" s="6" t="s">
        <v>1010</v>
      </c>
      <c r="C806" s="6" t="s">
        <v>1050</v>
      </c>
      <c r="D806" s="9">
        <v>1.0</v>
      </c>
      <c r="E806" s="9">
        <v>160.0</v>
      </c>
      <c r="F806" s="9">
        <v>213.0</v>
      </c>
      <c r="G806" s="9">
        <v>3.0</v>
      </c>
      <c r="H806" s="9" t="s">
        <v>1465</v>
      </c>
      <c r="I806" s="9">
        <v>19.0</v>
      </c>
      <c r="J806" s="9" t="str">
        <f t="array" ref="J806">LET(
    _xlpm.thresholds, XLOOKUP('2. Результаты'!$D806, Sections!$F$27:$F$47, Sections!$G$27:$I$47),
    XLOOKUP('2. Результаты'!$I806, _xlpm.thresholds, Sections!$G$26:$I$26, "Ниже базового", -1)
)</f>
        <v>Средний</v>
      </c>
      <c r="K806" s="9">
        <v>17.0</v>
      </c>
      <c r="L806" s="9" t="str">
        <f t="array" ref="L806">LET(
    _xlpm.thresholds, XLOOKUP('2. Результаты'!$D806, Sections!$P$27:$P$47, Sections!$Q$27:$S$47),
    XLOOKUP('2. Результаты'!$K806, _xlpm.thresholds, Sections!$Q$26:$S$26, "Ниже базового", -1)
)</f>
        <v>Высокий</v>
      </c>
      <c r="M806" s="9">
        <v>15.0</v>
      </c>
      <c r="N806" s="9" t="str">
        <f t="array" ref="N806">LET(
    _xlpm.thresholds, XLOOKUP('2. Результаты'!$D806, Sections!$K$27:$K$47, Sections!$L$27:$N$47),
    XLOOKUP('2. Результаты'!$M806, _xlpm.thresholds, Sections!$L$26:$N$26, "Ниже базового", -1)
)</f>
        <v>Средний</v>
      </c>
      <c r="O806" s="9">
        <v>20.0</v>
      </c>
      <c r="P806" s="9" t="str">
        <f t="array" ref="P806">LET(
    _xlpm.thresholds, XLOOKUP('2. Результаты'!$D806, Sections!$P$3:$P$23, Sections!$Q$3:$S$23),
    XLOOKUP('2. Результаты'!$O806, _xlpm.thresholds, Sections!$Q$2:$S$2, "Ниже базового", -1)
)</f>
        <v>Высокий</v>
      </c>
      <c r="Q806" s="9">
        <v>17.0</v>
      </c>
      <c r="R806" s="9" t="str">
        <f t="array" ref="R806">LET(
    _xlpm.thresholds, XLOOKUP('2. Результаты'!$D806, Sections!$F$3:$F$23, Sections!$G$3:$I$23),
    XLOOKUP('2. Результаты'!$Q806, _xlpm.thresholds, Sections!$G$2:$I$2, "Ниже базового", -1)
)</f>
        <v>Средний</v>
      </c>
      <c r="S806" s="9">
        <v>37.0</v>
      </c>
      <c r="T806" s="9" t="str">
        <f t="array" ref="T806">LET(
    _xlpm.thresholds, XLOOKUP('2. Результаты'!$D806, Sections!$A$3:$A$23, Sections!$B$3:$D$23),
    XLOOKUP('2. Результаты'!$S806, _xlpm.thresholds, Sections!$B$2:$D$2, "Ниже базового", -1)
)</f>
        <v>Средний</v>
      </c>
      <c r="U806" s="9">
        <v>14.0</v>
      </c>
      <c r="V806" s="9" t="str">
        <f t="array" ref="V806">LET(
    _xlpm.thresholds, XLOOKUP('2. Результаты'!$D806, Sections!$A$27:$A$47, Sections!$B$27:$D$47),
    XLOOKUP('2. Результаты'!$U806, _xlpm.thresholds, Sections!$B$26:$D$26, "Ниже базового", -1)
)</f>
        <v>Высокий</v>
      </c>
      <c r="W806" s="9">
        <v>21.0</v>
      </c>
      <c r="X806" s="9" t="str">
        <f t="array" ref="X806">LET(
    _xlpm.thresholds, XLOOKUP('2. Результаты'!$D806, Sections!$K$3:$K$23, Sections!$L$3:$N$23),
    XLOOKUP('2. Результаты'!$W806, _xlpm.thresholds, Sections!$L$2:$N$2, "Ниже базового", -1)
)</f>
        <v>Средний</v>
      </c>
    </row>
    <row r="807" ht="15.75" customHeight="1">
      <c r="A807" s="7">
        <v>5.30007548E8</v>
      </c>
      <c r="B807" s="6" t="s">
        <v>1010</v>
      </c>
      <c r="C807" s="6" t="s">
        <v>1051</v>
      </c>
      <c r="D807" s="9">
        <v>1.0</v>
      </c>
      <c r="E807" s="9">
        <v>145.0</v>
      </c>
      <c r="F807" s="9">
        <v>213.0</v>
      </c>
      <c r="G807" s="9">
        <v>3.0</v>
      </c>
      <c r="H807" s="9" t="s">
        <v>1465</v>
      </c>
      <c r="I807" s="9">
        <v>20.0</v>
      </c>
      <c r="J807" s="9" t="str">
        <f t="array" ref="J807">LET(
    _xlpm.thresholds, XLOOKUP('2. Результаты'!$D807, Sections!$F$27:$F$47, Sections!$G$27:$I$47),
    XLOOKUP('2. Результаты'!$I807, _xlpm.thresholds, Sections!$G$26:$I$26, "Ниже базового", -1)
)</f>
        <v>Средний</v>
      </c>
      <c r="K807" s="9">
        <v>19.0</v>
      </c>
      <c r="L807" s="9" t="str">
        <f t="array" ref="L807">LET(
    _xlpm.thresholds, XLOOKUP('2. Результаты'!$D807, Sections!$P$27:$P$47, Sections!$Q$27:$S$47),
    XLOOKUP('2. Результаты'!$K807, _xlpm.thresholds, Sections!$Q$26:$S$26, "Ниже базового", -1)
)</f>
        <v>Высокий</v>
      </c>
      <c r="M807" s="9">
        <v>12.0</v>
      </c>
      <c r="N807" s="9" t="str">
        <f t="array" ref="N807">LET(
    _xlpm.thresholds, XLOOKUP('2. Результаты'!$D807, Sections!$K$27:$K$47, Sections!$L$27:$N$47),
    XLOOKUP('2. Результаты'!$M807, _xlpm.thresholds, Sections!$L$26:$N$26, "Ниже базового", -1)
)</f>
        <v>Базовый</v>
      </c>
      <c r="O807" s="9">
        <v>17.0</v>
      </c>
      <c r="P807" s="9" t="str">
        <f t="array" ref="P807">LET(
    _xlpm.thresholds, XLOOKUP('2. Результаты'!$D807, Sections!$P$3:$P$23, Sections!$Q$3:$S$23),
    XLOOKUP('2. Результаты'!$O807, _xlpm.thresholds, Sections!$Q$2:$S$2, "Ниже базового", -1)
)</f>
        <v>Средний</v>
      </c>
      <c r="Q807" s="9">
        <v>17.0</v>
      </c>
      <c r="R807" s="9" t="str">
        <f t="array" ref="R807">LET(
    _xlpm.thresholds, XLOOKUP('2. Результаты'!$D807, Sections!$F$3:$F$23, Sections!$G$3:$I$23),
    XLOOKUP('2. Результаты'!$Q807, _xlpm.thresholds, Sections!$G$2:$I$2, "Ниже базового", -1)
)</f>
        <v>Средний</v>
      </c>
      <c r="S807" s="9">
        <v>29.0</v>
      </c>
      <c r="T807" s="9" t="str">
        <f t="array" ref="T807">LET(
    _xlpm.thresholds, XLOOKUP('2. Результаты'!$D807, Sections!$A$3:$A$23, Sections!$B$3:$D$23),
    XLOOKUP('2. Результаты'!$S807, _xlpm.thresholds, Sections!$B$2:$D$2, "Ниже базового", -1)
)</f>
        <v>Средний</v>
      </c>
      <c r="U807" s="9">
        <v>9.0</v>
      </c>
      <c r="V807" s="9" t="str">
        <f t="array" ref="V807">LET(
    _xlpm.thresholds, XLOOKUP('2. Результаты'!$D807, Sections!$A$27:$A$47, Sections!$B$27:$D$47),
    XLOOKUP('2. Результаты'!$U807, _xlpm.thresholds, Sections!$B$26:$D$26, "Ниже базового", -1)
)</f>
        <v>Средний</v>
      </c>
      <c r="W807" s="9">
        <v>22.0</v>
      </c>
      <c r="X807" s="9" t="str">
        <f t="array" ref="X807">LET(
    _xlpm.thresholds, XLOOKUP('2. Результаты'!$D807, Sections!$K$3:$K$23, Sections!$L$3:$N$23),
    XLOOKUP('2. Результаты'!$W807, _xlpm.thresholds, Sections!$L$2:$N$2, "Ниже базового", -1)
)</f>
        <v>Средний</v>
      </c>
    </row>
    <row r="808" ht="15.75" customHeight="1">
      <c r="A808" s="7">
        <v>5.3000652E8</v>
      </c>
      <c r="B808" s="6" t="s">
        <v>1010</v>
      </c>
      <c r="C808" s="6" t="s">
        <v>1052</v>
      </c>
      <c r="D808" s="9">
        <v>1.0</v>
      </c>
      <c r="E808" s="9">
        <v>161.0</v>
      </c>
      <c r="F808" s="9">
        <v>213.0</v>
      </c>
      <c r="G808" s="9">
        <v>3.0</v>
      </c>
      <c r="H808" s="9" t="s">
        <v>1465</v>
      </c>
      <c r="I808" s="9">
        <v>22.0</v>
      </c>
      <c r="J808" s="9" t="str">
        <f t="array" ref="J808">LET(
    _xlpm.thresholds, XLOOKUP('2. Результаты'!$D808, Sections!$F$27:$F$47, Sections!$G$27:$I$47),
    XLOOKUP('2. Результаты'!$I808, _xlpm.thresholds, Sections!$G$26:$I$26, "Ниже базового", -1)
)</f>
        <v>Средний</v>
      </c>
      <c r="K808" s="9">
        <v>14.0</v>
      </c>
      <c r="L808" s="9" t="str">
        <f t="array" ref="L808">LET(
    _xlpm.thresholds, XLOOKUP('2. Результаты'!$D808, Sections!$P$27:$P$47, Sections!$Q$27:$S$47),
    XLOOKUP('2. Результаты'!$K808, _xlpm.thresholds, Sections!$Q$26:$S$26, "Ниже базового", -1)
)</f>
        <v>Средний</v>
      </c>
      <c r="M808" s="9">
        <v>15.0</v>
      </c>
      <c r="N808" s="9" t="str">
        <f t="array" ref="N808">LET(
    _xlpm.thresholds, XLOOKUP('2. Результаты'!$D808, Sections!$K$27:$K$47, Sections!$L$27:$N$47),
    XLOOKUP('2. Результаты'!$M808, _xlpm.thresholds, Sections!$L$26:$N$26, "Ниже базового", -1)
)</f>
        <v>Средний</v>
      </c>
      <c r="O808" s="9">
        <v>19.0</v>
      </c>
      <c r="P808" s="9" t="str">
        <f t="array" ref="P808">LET(
    _xlpm.thresholds, XLOOKUP('2. Результаты'!$D808, Sections!$P$3:$P$23, Sections!$Q$3:$S$23),
    XLOOKUP('2. Результаты'!$O808, _xlpm.thresholds, Sections!$Q$2:$S$2, "Ниже базового", -1)
)</f>
        <v>Средний</v>
      </c>
      <c r="Q808" s="9">
        <v>20.0</v>
      </c>
      <c r="R808" s="9" t="str">
        <f t="array" ref="R808">LET(
    _xlpm.thresholds, XLOOKUP('2. Результаты'!$D808, Sections!$F$3:$F$23, Sections!$G$3:$I$23),
    XLOOKUP('2. Результаты'!$Q808, _xlpm.thresholds, Sections!$G$2:$I$2, "Ниже базового", -1)
)</f>
        <v>Средний</v>
      </c>
      <c r="S808" s="9">
        <v>35.0</v>
      </c>
      <c r="T808" s="9" t="str">
        <f t="array" ref="T808">LET(
    _xlpm.thresholds, XLOOKUP('2. Результаты'!$D808, Sections!$A$3:$A$23, Sections!$B$3:$D$23),
    XLOOKUP('2. Результаты'!$S808, _xlpm.thresholds, Sections!$B$2:$D$2, "Ниже базового", -1)
)</f>
        <v>Средний</v>
      </c>
      <c r="U808" s="9">
        <v>11.0</v>
      </c>
      <c r="V808" s="9" t="str">
        <f t="array" ref="V808">LET(
    _xlpm.thresholds, XLOOKUP('2. Результаты'!$D808, Sections!$A$27:$A$47, Sections!$B$27:$D$47),
    XLOOKUP('2. Результаты'!$U808, _xlpm.thresholds, Sections!$B$26:$D$26, "Ниже базового", -1)
)</f>
        <v>Средний</v>
      </c>
      <c r="W808" s="9">
        <v>25.0</v>
      </c>
      <c r="X808" s="9" t="str">
        <f t="array" ref="X808">LET(
    _xlpm.thresholds, XLOOKUP('2. Результаты'!$D808, Sections!$K$3:$K$23, Sections!$L$3:$N$23),
    XLOOKUP('2. Результаты'!$W808, _xlpm.thresholds, Sections!$L$2:$N$2, "Ниже базового", -1)
)</f>
        <v>Высокий</v>
      </c>
    </row>
    <row r="809" ht="15.75" customHeight="1">
      <c r="A809" s="7">
        <v>5.30007347E8</v>
      </c>
      <c r="B809" s="6" t="s">
        <v>1010</v>
      </c>
      <c r="C809" s="6" t="s">
        <v>1053</v>
      </c>
      <c r="D809" s="9">
        <v>6.0</v>
      </c>
      <c r="E809" s="9">
        <v>97.0</v>
      </c>
      <c r="F809" s="9">
        <v>192.0</v>
      </c>
      <c r="G809" s="9">
        <v>2.0</v>
      </c>
      <c r="H809" s="9" t="s">
        <v>1467</v>
      </c>
      <c r="I809" s="9">
        <v>12.0</v>
      </c>
      <c r="J809" s="9" t="str">
        <f t="array" ref="J809">LET(
    _xlpm.thresholds, XLOOKUP('2. Результаты'!$D809, Sections!$F$27:$F$47, Sections!$G$27:$I$47),
    XLOOKUP('2. Результаты'!$I809, _xlpm.thresholds, Sections!$G$26:$I$26, "Ниже базового", -1)
)</f>
        <v>Базовый</v>
      </c>
      <c r="K809" s="9">
        <v>14.0</v>
      </c>
      <c r="L809" s="9" t="str">
        <f t="array" ref="L809">LET(
    _xlpm.thresholds, XLOOKUP('2. Результаты'!$D809, Sections!$P$27:$P$47, Sections!$Q$27:$S$47),
    XLOOKUP('2. Результаты'!$K809, _xlpm.thresholds, Sections!$Q$26:$S$26, "Ниже базового", -1)
)</f>
        <v>Средний</v>
      </c>
      <c r="M809" s="9">
        <v>11.0</v>
      </c>
      <c r="N809" s="9" t="str">
        <f t="array" ref="N809">LET(
    _xlpm.thresholds, XLOOKUP('2. Результаты'!$D809, Sections!$K$27:$K$47, Sections!$L$27:$N$47),
    XLOOKUP('2. Результаты'!$M809, _xlpm.thresholds, Sections!$L$26:$N$26, "Ниже базового", -1)
)</f>
        <v>Базовый</v>
      </c>
      <c r="O809" s="9">
        <v>13.0</v>
      </c>
      <c r="P809" s="9" t="str">
        <f t="array" ref="P809">LET(
    _xlpm.thresholds, XLOOKUP('2. Результаты'!$D809, Sections!$P$3:$P$23, Sections!$Q$3:$S$23),
    XLOOKUP('2. Результаты'!$O809, _xlpm.thresholds, Sections!$Q$2:$S$2, "Ниже базового", -1)
)</f>
        <v>Базовый</v>
      </c>
      <c r="Q809" s="9">
        <v>9.0</v>
      </c>
      <c r="R809" s="9" t="str">
        <f t="array" ref="R809">LET(
    _xlpm.thresholds, XLOOKUP('2. Результаты'!$D809, Sections!$F$3:$F$23, Sections!$G$3:$I$23),
    XLOOKUP('2. Результаты'!$Q809, _xlpm.thresholds, Sections!$G$2:$I$2, "Ниже базового", -1)
)</f>
        <v>Базовый</v>
      </c>
      <c r="S809" s="9">
        <v>17.0</v>
      </c>
      <c r="T809" s="9" t="str">
        <f t="array" ref="T809">LET(
    _xlpm.thresholds, XLOOKUP('2. Результаты'!$D809, Sections!$A$3:$A$23, Sections!$B$3:$D$23),
    XLOOKUP('2. Результаты'!$S809, _xlpm.thresholds, Sections!$B$2:$D$2, "Ниже базового", -1)
)</f>
        <v>Базовый</v>
      </c>
      <c r="U809" s="9">
        <v>6.0</v>
      </c>
      <c r="V809" s="9" t="str">
        <f t="array" ref="V809">LET(
    _xlpm.thresholds, XLOOKUP('2. Результаты'!$D809, Sections!$A$27:$A$47, Sections!$B$27:$D$47),
    XLOOKUP('2. Результаты'!$U809, _xlpm.thresholds, Sections!$B$26:$D$26, "Ниже базового", -1)
)</f>
        <v>Базовый</v>
      </c>
      <c r="W809" s="9">
        <v>15.0</v>
      </c>
      <c r="X809" s="9" t="str">
        <f t="array" ref="X809">LET(
    _xlpm.thresholds, XLOOKUP('2. Результаты'!$D809, Sections!$K$3:$K$23, Sections!$L$3:$N$23),
    XLOOKUP('2. Результаты'!$W809, _xlpm.thresholds, Sections!$L$2:$N$2, "Ниже базового", -1)
)</f>
        <v>Базовый</v>
      </c>
    </row>
    <row r="810" ht="15.75" customHeight="1">
      <c r="A810" s="7">
        <v>5.30007562E8</v>
      </c>
      <c r="B810" s="6" t="s">
        <v>1010</v>
      </c>
      <c r="C810" s="6" t="s">
        <v>1054</v>
      </c>
      <c r="D810" s="9">
        <v>2.0</v>
      </c>
      <c r="E810" s="9">
        <v>150.0</v>
      </c>
      <c r="F810" s="9">
        <v>197.0</v>
      </c>
      <c r="G810" s="9">
        <v>3.0</v>
      </c>
      <c r="H810" s="9" t="s">
        <v>1465</v>
      </c>
      <c r="I810" s="9">
        <v>21.0</v>
      </c>
      <c r="J810" s="9" t="str">
        <f t="array" ref="J810">LET(
    _xlpm.thresholds, XLOOKUP('2. Результаты'!$D810, Sections!$F$27:$F$47, Sections!$G$27:$I$47),
    XLOOKUP('2. Результаты'!$I810, _xlpm.thresholds, Sections!$G$26:$I$26, "Ниже базового", -1)
)</f>
        <v>Средний</v>
      </c>
      <c r="K810" s="9">
        <v>14.0</v>
      </c>
      <c r="L810" s="9" t="str">
        <f t="array" ref="L810">LET(
    _xlpm.thresholds, XLOOKUP('2. Результаты'!$D810, Sections!$P$27:$P$47, Sections!$Q$27:$S$47),
    XLOOKUP('2. Результаты'!$K810, _xlpm.thresholds, Sections!$Q$26:$S$26, "Ниже базового", -1)
)</f>
        <v>Средний</v>
      </c>
      <c r="M810" s="9">
        <v>16.0</v>
      </c>
      <c r="N810" s="9" t="str">
        <f t="array" ref="N810">LET(
    _xlpm.thresholds, XLOOKUP('2. Результаты'!$D810, Sections!$K$27:$K$47, Sections!$L$27:$N$47),
    XLOOKUP('2. Результаты'!$M810, _xlpm.thresholds, Sections!$L$26:$N$26, "Ниже базового", -1)
)</f>
        <v>Высокий</v>
      </c>
      <c r="O810" s="9">
        <v>19.0</v>
      </c>
      <c r="P810" s="9" t="str">
        <f t="array" ref="P810">LET(
    _xlpm.thresholds, XLOOKUP('2. Результаты'!$D810, Sections!$P$3:$P$23, Sections!$Q$3:$S$23),
    XLOOKUP('2. Результаты'!$O810, _xlpm.thresholds, Sections!$Q$2:$S$2, "Ниже базового", -1)
)</f>
        <v>Средний</v>
      </c>
      <c r="Q810" s="9">
        <v>17.0</v>
      </c>
      <c r="R810" s="9" t="str">
        <f t="array" ref="R810">LET(
    _xlpm.thresholds, XLOOKUP('2. Результаты'!$D810, Sections!$F$3:$F$23, Sections!$G$3:$I$23),
    XLOOKUP('2. Результаты'!$Q810, _xlpm.thresholds, Sections!$G$2:$I$2, "Ниже базового", -1)
)</f>
        <v>Средний</v>
      </c>
      <c r="S810" s="9">
        <v>30.0</v>
      </c>
      <c r="T810" s="9" t="str">
        <f t="array" ref="T810">LET(
    _xlpm.thresholds, XLOOKUP('2. Результаты'!$D810, Sections!$A$3:$A$23, Sections!$B$3:$D$23),
    XLOOKUP('2. Результаты'!$S810, _xlpm.thresholds, Sections!$B$2:$D$2, "Ниже базового", -1)
)</f>
        <v>Средний</v>
      </c>
      <c r="U810" s="9">
        <v>10.0</v>
      </c>
      <c r="V810" s="9" t="str">
        <f t="array" ref="V810">LET(
    _xlpm.thresholds, XLOOKUP('2. Результаты'!$D810, Sections!$A$27:$A$47, Sections!$B$27:$D$47),
    XLOOKUP('2. Результаты'!$U810, _xlpm.thresholds, Sections!$B$26:$D$26, "Ниже базового", -1)
)</f>
        <v>Средний</v>
      </c>
      <c r="W810" s="9">
        <v>23.0</v>
      </c>
      <c r="X810" s="9" t="str">
        <f t="array" ref="X810">LET(
    _xlpm.thresholds, XLOOKUP('2. Результаты'!$D810, Sections!$K$3:$K$23, Sections!$L$3:$N$23),
    XLOOKUP('2. Результаты'!$W810, _xlpm.thresholds, Sections!$L$2:$N$2, "Ниже базового", -1)
)</f>
        <v>Средний</v>
      </c>
    </row>
    <row r="811" ht="15.75" customHeight="1">
      <c r="A811" s="7">
        <v>5.3000529E8</v>
      </c>
      <c r="B811" s="6" t="s">
        <v>1010</v>
      </c>
      <c r="C811" s="6" t="s">
        <v>1055</v>
      </c>
      <c r="D811" s="9">
        <v>1.0</v>
      </c>
      <c r="E811" s="9">
        <v>148.0</v>
      </c>
      <c r="F811" s="9">
        <v>213.0</v>
      </c>
      <c r="G811" s="9">
        <v>3.0</v>
      </c>
      <c r="H811" s="9" t="s">
        <v>1465</v>
      </c>
      <c r="I811" s="9">
        <v>23.0</v>
      </c>
      <c r="J811" s="9" t="str">
        <f t="array" ref="J811">LET(
    _xlpm.thresholds, XLOOKUP('2. Результаты'!$D811, Sections!$F$27:$F$47, Sections!$G$27:$I$47),
    XLOOKUP('2. Результаты'!$I811, _xlpm.thresholds, Sections!$G$26:$I$26, "Ниже базового", -1)
)</f>
        <v>Средний</v>
      </c>
      <c r="K811" s="9">
        <v>12.0</v>
      </c>
      <c r="L811" s="9" t="str">
        <f t="array" ref="L811">LET(
    _xlpm.thresholds, XLOOKUP('2. Результаты'!$D811, Sections!$P$27:$P$47, Sections!$Q$27:$S$47),
    XLOOKUP('2. Результаты'!$K811, _xlpm.thresholds, Sections!$Q$26:$S$26, "Ниже базового", -1)
)</f>
        <v>Базовый</v>
      </c>
      <c r="M811" s="9">
        <v>14.0</v>
      </c>
      <c r="N811" s="9" t="str">
        <f t="array" ref="N811">LET(
    _xlpm.thresholds, XLOOKUP('2. Результаты'!$D811, Sections!$K$27:$K$47, Sections!$L$27:$N$47),
    XLOOKUP('2. Результаты'!$M811, _xlpm.thresholds, Sections!$L$26:$N$26, "Ниже базового", -1)
)</f>
        <v>Средний</v>
      </c>
      <c r="O811" s="9">
        <v>19.0</v>
      </c>
      <c r="P811" s="9" t="str">
        <f t="array" ref="P811">LET(
    _xlpm.thresholds, XLOOKUP('2. Результаты'!$D811, Sections!$P$3:$P$23, Sections!$Q$3:$S$23),
    XLOOKUP('2. Результаты'!$O811, _xlpm.thresholds, Sections!$Q$2:$S$2, "Ниже базового", -1)
)</f>
        <v>Средний</v>
      </c>
      <c r="Q811" s="9">
        <v>16.0</v>
      </c>
      <c r="R811" s="9" t="str">
        <f t="array" ref="R811">LET(
    _xlpm.thresholds, XLOOKUP('2. Результаты'!$D811, Sections!$F$3:$F$23, Sections!$G$3:$I$23),
    XLOOKUP('2. Результаты'!$Q811, _xlpm.thresholds, Sections!$G$2:$I$2, "Ниже базового", -1)
)</f>
        <v>Средний</v>
      </c>
      <c r="S811" s="9">
        <v>37.0</v>
      </c>
      <c r="T811" s="9" t="str">
        <f t="array" ref="T811">LET(
    _xlpm.thresholds, XLOOKUP('2. Результаты'!$D811, Sections!$A$3:$A$23, Sections!$B$3:$D$23),
    XLOOKUP('2. Результаты'!$S811, _xlpm.thresholds, Sections!$B$2:$D$2, "Ниже базового", -1)
)</f>
        <v>Средний</v>
      </c>
      <c r="U811" s="9">
        <v>9.0</v>
      </c>
      <c r="V811" s="9" t="str">
        <f t="array" ref="V811">LET(
    _xlpm.thresholds, XLOOKUP('2. Результаты'!$D811, Sections!$A$27:$A$47, Sections!$B$27:$D$47),
    XLOOKUP('2. Результаты'!$U811, _xlpm.thresholds, Sections!$B$26:$D$26, "Ниже базового", -1)
)</f>
        <v>Средний</v>
      </c>
      <c r="W811" s="9">
        <v>18.0</v>
      </c>
      <c r="X811" s="9" t="str">
        <f t="array" ref="X811">LET(
    _xlpm.thresholds, XLOOKUP('2. Результаты'!$D811, Sections!$K$3:$K$23, Sections!$L$3:$N$23),
    XLOOKUP('2. Результаты'!$W811, _xlpm.thresholds, Sections!$L$2:$N$2, "Ниже базового", -1)
)</f>
        <v>Средний</v>
      </c>
    </row>
    <row r="812" ht="15.75" customHeight="1">
      <c r="A812" s="7">
        <v>5.30008566E8</v>
      </c>
      <c r="B812" s="6" t="s">
        <v>1010</v>
      </c>
      <c r="C812" s="6" t="s">
        <v>1056</v>
      </c>
      <c r="D812" s="9">
        <v>5.0</v>
      </c>
      <c r="E812" s="9">
        <v>127.0</v>
      </c>
      <c r="F812" s="9">
        <v>208.0</v>
      </c>
      <c r="G812" s="9">
        <v>2.0</v>
      </c>
      <c r="H812" s="9" t="s">
        <v>1467</v>
      </c>
      <c r="I812" s="9">
        <v>20.0</v>
      </c>
      <c r="J812" s="9" t="str">
        <f t="array" ref="J812">LET(
    _xlpm.thresholds, XLOOKUP('2. Результаты'!$D812, Sections!$F$27:$F$47, Sections!$G$27:$I$47),
    XLOOKUP('2. Результаты'!$I812, _xlpm.thresholds, Sections!$G$26:$I$26, "Ниже базового", -1)
)</f>
        <v>Средний</v>
      </c>
      <c r="K812" s="9">
        <v>15.0</v>
      </c>
      <c r="L812" s="9" t="str">
        <f t="array" ref="L812">LET(
    _xlpm.thresholds, XLOOKUP('2. Результаты'!$D812, Sections!$P$27:$P$47, Sections!$Q$27:$S$47),
    XLOOKUP('2. Результаты'!$K812, _xlpm.thresholds, Sections!$Q$26:$S$26, "Ниже базового", -1)
)</f>
        <v>Средний</v>
      </c>
      <c r="M812" s="9">
        <v>11.0</v>
      </c>
      <c r="N812" s="9" t="str">
        <f t="array" ref="N812">LET(
    _xlpm.thresholds, XLOOKUP('2. Результаты'!$D812, Sections!$K$27:$K$47, Sections!$L$27:$N$47),
    XLOOKUP('2. Результаты'!$M812, _xlpm.thresholds, Sections!$L$26:$N$26, "Ниже базового", -1)
)</f>
        <v>Базовый</v>
      </c>
      <c r="O812" s="9">
        <v>16.0</v>
      </c>
      <c r="P812" s="9" t="str">
        <f t="array" ref="P812">LET(
    _xlpm.thresholds, XLOOKUP('2. Результаты'!$D812, Sections!$P$3:$P$23, Sections!$Q$3:$S$23),
    XLOOKUP('2. Результаты'!$O812, _xlpm.thresholds, Sections!$Q$2:$S$2, "Ниже базового", -1)
)</f>
        <v>Средний</v>
      </c>
      <c r="Q812" s="9">
        <v>13.0</v>
      </c>
      <c r="R812" s="9" t="str">
        <f t="array" ref="R812">LET(
    _xlpm.thresholds, XLOOKUP('2. Результаты'!$D812, Sections!$F$3:$F$23, Sections!$G$3:$I$23),
    XLOOKUP('2. Результаты'!$Q812, _xlpm.thresholds, Sections!$G$2:$I$2, "Ниже базового", -1)
)</f>
        <v>Средний</v>
      </c>
      <c r="S812" s="9">
        <v>21.0</v>
      </c>
      <c r="T812" s="9" t="str">
        <f t="array" ref="T812">LET(
    _xlpm.thresholds, XLOOKUP('2. Результаты'!$D812, Sections!$A$3:$A$23, Sections!$B$3:$D$23),
    XLOOKUP('2. Результаты'!$S812, _xlpm.thresholds, Sections!$B$2:$D$2, "Ниже базового", -1)
)</f>
        <v>Базовый</v>
      </c>
      <c r="U812" s="9">
        <v>8.0</v>
      </c>
      <c r="V812" s="9" t="str">
        <f t="array" ref="V812">LET(
    _xlpm.thresholds, XLOOKUP('2. Результаты'!$D812, Sections!$A$27:$A$47, Sections!$B$27:$D$47),
    XLOOKUP('2. Результаты'!$U812, _xlpm.thresholds, Sections!$B$26:$D$26, "Ниже базового", -1)
)</f>
        <v>Средний</v>
      </c>
      <c r="W812" s="9">
        <v>23.0</v>
      </c>
      <c r="X812" s="9" t="str">
        <f t="array" ref="X812">LET(
    _xlpm.thresholds, XLOOKUP('2. Результаты'!$D812, Sections!$K$3:$K$23, Sections!$L$3:$N$23),
    XLOOKUP('2. Результаты'!$W812, _xlpm.thresholds, Sections!$L$2:$N$2, "Ниже базового", -1)
)</f>
        <v>Средний</v>
      </c>
    </row>
    <row r="813" ht="15.75" customHeight="1">
      <c r="A813" s="7">
        <v>5.30007682E8</v>
      </c>
      <c r="B813" s="6" t="s">
        <v>1010</v>
      </c>
      <c r="C813" s="6" t="s">
        <v>1057</v>
      </c>
      <c r="D813" s="9">
        <v>5.0</v>
      </c>
      <c r="E813" s="9">
        <v>141.0</v>
      </c>
      <c r="F813" s="9">
        <v>208.0</v>
      </c>
      <c r="G813" s="9">
        <v>3.0</v>
      </c>
      <c r="H813" s="9" t="s">
        <v>1465</v>
      </c>
      <c r="I813" s="9">
        <v>22.0</v>
      </c>
      <c r="J813" s="9" t="str">
        <f t="array" ref="J813">LET(
    _xlpm.thresholds, XLOOKUP('2. Результаты'!$D813, Sections!$F$27:$F$47, Sections!$G$27:$I$47),
    XLOOKUP('2. Результаты'!$I813, _xlpm.thresholds, Sections!$G$26:$I$26, "Ниже базового", -1)
)</f>
        <v>Средний</v>
      </c>
      <c r="K813" s="9">
        <v>15.0</v>
      </c>
      <c r="L813" s="9" t="str">
        <f t="array" ref="L813">LET(
    _xlpm.thresholds, XLOOKUP('2. Результаты'!$D813, Sections!$P$27:$P$47, Sections!$Q$27:$S$47),
    XLOOKUP('2. Результаты'!$K813, _xlpm.thresholds, Sections!$Q$26:$S$26, "Ниже базового", -1)
)</f>
        <v>Средний</v>
      </c>
      <c r="M813" s="9">
        <v>14.0</v>
      </c>
      <c r="N813" s="9" t="str">
        <f t="array" ref="N813">LET(
    _xlpm.thresholds, XLOOKUP('2. Результаты'!$D813, Sections!$K$27:$K$47, Sections!$L$27:$N$47),
    XLOOKUP('2. Результаты'!$M813, _xlpm.thresholds, Sections!$L$26:$N$26, "Ниже базового", -1)
)</f>
        <v>Средний</v>
      </c>
      <c r="O813" s="9">
        <v>17.0</v>
      </c>
      <c r="P813" s="9" t="str">
        <f t="array" ref="P813">LET(
    _xlpm.thresholds, XLOOKUP('2. Результаты'!$D813, Sections!$P$3:$P$23, Sections!$Q$3:$S$23),
    XLOOKUP('2. Результаты'!$O813, _xlpm.thresholds, Sections!$Q$2:$S$2, "Ниже базового", -1)
)</f>
        <v>Средний</v>
      </c>
      <c r="Q813" s="9">
        <v>14.0</v>
      </c>
      <c r="R813" s="9" t="str">
        <f t="array" ref="R813">LET(
    _xlpm.thresholds, XLOOKUP('2. Результаты'!$D813, Sections!$F$3:$F$23, Sections!$G$3:$I$23),
    XLOOKUP('2. Результаты'!$Q813, _xlpm.thresholds, Sections!$G$2:$I$2, "Ниже базового", -1)
)</f>
        <v>Средний</v>
      </c>
      <c r="S813" s="9">
        <v>27.0</v>
      </c>
      <c r="T813" s="9" t="str">
        <f t="array" ref="T813">LET(
    _xlpm.thresholds, XLOOKUP('2. Результаты'!$D813, Sections!$A$3:$A$23, Sections!$B$3:$D$23),
    XLOOKUP('2. Результаты'!$S813, _xlpm.thresholds, Sections!$B$2:$D$2, "Ниже базового", -1)
)</f>
        <v>Средний</v>
      </c>
      <c r="U813" s="9">
        <v>11.0</v>
      </c>
      <c r="V813" s="9" t="str">
        <f t="array" ref="V813">LET(
    _xlpm.thresholds, XLOOKUP('2. Результаты'!$D813, Sections!$A$27:$A$47, Sections!$B$27:$D$47),
    XLOOKUP('2. Результаты'!$U813, _xlpm.thresholds, Sections!$B$26:$D$26, "Ниже базового", -1)
)</f>
        <v>Средний</v>
      </c>
      <c r="W813" s="9">
        <v>21.0</v>
      </c>
      <c r="X813" s="9" t="str">
        <f t="array" ref="X813">LET(
    _xlpm.thresholds, XLOOKUP('2. Результаты'!$D813, Sections!$K$3:$K$23, Sections!$L$3:$N$23),
    XLOOKUP('2. Результаты'!$W813, _xlpm.thresholds, Sections!$L$2:$N$2, "Ниже базового", -1)
)</f>
        <v>Средний</v>
      </c>
    </row>
    <row r="814" ht="15.75" customHeight="1">
      <c r="A814" s="7">
        <v>5.30007844E8</v>
      </c>
      <c r="B814" s="6" t="s">
        <v>1010</v>
      </c>
      <c r="C814" s="6" t="s">
        <v>1058</v>
      </c>
      <c r="D814" s="9">
        <v>1.0</v>
      </c>
      <c r="E814" s="9">
        <v>158.0</v>
      </c>
      <c r="F814" s="9">
        <v>213.0</v>
      </c>
      <c r="G814" s="9">
        <v>3.0</v>
      </c>
      <c r="H814" s="9" t="s">
        <v>1465</v>
      </c>
      <c r="I814" s="9">
        <v>19.0</v>
      </c>
      <c r="J814" s="9" t="str">
        <f t="array" ref="J814">LET(
    _xlpm.thresholds, XLOOKUP('2. Результаты'!$D814, Sections!$F$27:$F$47, Sections!$G$27:$I$47),
    XLOOKUP('2. Результаты'!$I814, _xlpm.thresholds, Sections!$G$26:$I$26, "Ниже базового", -1)
)</f>
        <v>Средний</v>
      </c>
      <c r="K814" s="9">
        <v>17.0</v>
      </c>
      <c r="L814" s="9" t="str">
        <f t="array" ref="L814">LET(
    _xlpm.thresholds, XLOOKUP('2. Результаты'!$D814, Sections!$P$27:$P$47, Sections!$Q$27:$S$47),
    XLOOKUP('2. Результаты'!$K814, _xlpm.thresholds, Sections!$Q$26:$S$26, "Ниже базового", -1)
)</f>
        <v>Высокий</v>
      </c>
      <c r="M814" s="9">
        <v>16.0</v>
      </c>
      <c r="N814" s="9" t="str">
        <f t="array" ref="N814">LET(
    _xlpm.thresholds, XLOOKUP('2. Результаты'!$D814, Sections!$K$27:$K$47, Sections!$L$27:$N$47),
    XLOOKUP('2. Результаты'!$M814, _xlpm.thresholds, Sections!$L$26:$N$26, "Ниже базового", -1)
)</f>
        <v>Средний</v>
      </c>
      <c r="O814" s="9">
        <v>19.0</v>
      </c>
      <c r="P814" s="9" t="str">
        <f t="array" ref="P814">LET(
    _xlpm.thresholds, XLOOKUP('2. Результаты'!$D814, Sections!$P$3:$P$23, Sections!$Q$3:$S$23),
    XLOOKUP('2. Результаты'!$O814, _xlpm.thresholds, Sections!$Q$2:$S$2, "Ниже базового", -1)
)</f>
        <v>Средний</v>
      </c>
      <c r="Q814" s="9">
        <v>20.0</v>
      </c>
      <c r="R814" s="9" t="str">
        <f t="array" ref="R814">LET(
    _xlpm.thresholds, XLOOKUP('2. Результаты'!$D814, Sections!$F$3:$F$23, Sections!$G$3:$I$23),
    XLOOKUP('2. Результаты'!$Q814, _xlpm.thresholds, Sections!$G$2:$I$2, "Ниже базового", -1)
)</f>
        <v>Средний</v>
      </c>
      <c r="S814" s="9">
        <v>33.0</v>
      </c>
      <c r="T814" s="9" t="str">
        <f t="array" ref="T814">LET(
    _xlpm.thresholds, XLOOKUP('2. Результаты'!$D814, Sections!$A$3:$A$23, Sections!$B$3:$D$23),
    XLOOKUP('2. Результаты'!$S814, _xlpm.thresholds, Sections!$B$2:$D$2, "Ниже базового", -1)
)</f>
        <v>Средний</v>
      </c>
      <c r="U814" s="9">
        <v>12.0</v>
      </c>
      <c r="V814" s="9" t="str">
        <f t="array" ref="V814">LET(
    _xlpm.thresholds, XLOOKUP('2. Результаты'!$D814, Sections!$A$27:$A$47, Sections!$B$27:$D$47),
    XLOOKUP('2. Результаты'!$U814, _xlpm.thresholds, Sections!$B$26:$D$26, "Ниже базового", -1)
)</f>
        <v>Высокий</v>
      </c>
      <c r="W814" s="9">
        <v>22.0</v>
      </c>
      <c r="X814" s="9" t="str">
        <f t="array" ref="X814">LET(
    _xlpm.thresholds, XLOOKUP('2. Результаты'!$D814, Sections!$K$3:$K$23, Sections!$L$3:$N$23),
    XLOOKUP('2. Результаты'!$W814, _xlpm.thresholds, Sections!$L$2:$N$2, "Ниже базового", -1)
)</f>
        <v>Средний</v>
      </c>
    </row>
    <row r="815" ht="15.75" customHeight="1">
      <c r="A815" s="7">
        <v>5.30005491E8</v>
      </c>
      <c r="B815" s="6" t="s">
        <v>1010</v>
      </c>
      <c r="C815" s="6" t="s">
        <v>1059</v>
      </c>
      <c r="D815" s="9">
        <v>1.0</v>
      </c>
      <c r="E815" s="9">
        <v>165.0</v>
      </c>
      <c r="F815" s="9">
        <v>213.0</v>
      </c>
      <c r="G815" s="9">
        <v>3.0</v>
      </c>
      <c r="H815" s="9" t="s">
        <v>1465</v>
      </c>
      <c r="I815" s="9">
        <v>23.0</v>
      </c>
      <c r="J815" s="9" t="str">
        <f t="array" ref="J815">LET(
    _xlpm.thresholds, XLOOKUP('2. Результаты'!$D815, Sections!$F$27:$F$47, Sections!$G$27:$I$47),
    XLOOKUP('2. Результаты'!$I815, _xlpm.thresholds, Sections!$G$26:$I$26, "Ниже базового", -1)
)</f>
        <v>Средний</v>
      </c>
      <c r="K815" s="9">
        <v>20.0</v>
      </c>
      <c r="L815" s="9" t="str">
        <f t="array" ref="L815">LET(
    _xlpm.thresholds, XLOOKUP('2. Результаты'!$D815, Sections!$P$27:$P$47, Sections!$Q$27:$S$47),
    XLOOKUP('2. Результаты'!$K815, _xlpm.thresholds, Sections!$Q$26:$S$26, "Ниже базового", -1)
)</f>
        <v>Высокий</v>
      </c>
      <c r="M815" s="9">
        <v>17.0</v>
      </c>
      <c r="N815" s="9" t="str">
        <f t="array" ref="N815">LET(
    _xlpm.thresholds, XLOOKUP('2. Результаты'!$D815, Sections!$K$27:$K$47, Sections!$L$27:$N$47),
    XLOOKUP('2. Результаты'!$M815, _xlpm.thresholds, Sections!$L$26:$N$26, "Ниже базового", -1)
)</f>
        <v>Высокий</v>
      </c>
      <c r="O815" s="9">
        <v>18.0</v>
      </c>
      <c r="P815" s="9" t="str">
        <f t="array" ref="P815">LET(
    _xlpm.thresholds, XLOOKUP('2. Результаты'!$D815, Sections!$P$3:$P$23, Sections!$Q$3:$S$23),
    XLOOKUP('2. Результаты'!$O815, _xlpm.thresholds, Sections!$Q$2:$S$2, "Ниже базового", -1)
)</f>
        <v>Средний</v>
      </c>
      <c r="Q815" s="9">
        <v>20.0</v>
      </c>
      <c r="R815" s="9" t="str">
        <f t="array" ref="R815">LET(
    _xlpm.thresholds, XLOOKUP('2. Результаты'!$D815, Sections!$F$3:$F$23, Sections!$G$3:$I$23),
    XLOOKUP('2. Результаты'!$Q815, _xlpm.thresholds, Sections!$G$2:$I$2, "Ниже базового", -1)
)</f>
        <v>Средний</v>
      </c>
      <c r="S815" s="9">
        <v>33.0</v>
      </c>
      <c r="T815" s="9" t="str">
        <f t="array" ref="T815">LET(
    _xlpm.thresholds, XLOOKUP('2. Результаты'!$D815, Sections!$A$3:$A$23, Sections!$B$3:$D$23),
    XLOOKUP('2. Результаты'!$S815, _xlpm.thresholds, Sections!$B$2:$D$2, "Ниже базового", -1)
)</f>
        <v>Средний</v>
      </c>
      <c r="U815" s="9">
        <v>11.0</v>
      </c>
      <c r="V815" s="9" t="str">
        <f t="array" ref="V815">LET(
    _xlpm.thresholds, XLOOKUP('2. Результаты'!$D815, Sections!$A$27:$A$47, Sections!$B$27:$D$47),
    XLOOKUP('2. Результаты'!$U815, _xlpm.thresholds, Sections!$B$26:$D$26, "Ниже базового", -1)
)</f>
        <v>Средний</v>
      </c>
      <c r="W815" s="9">
        <v>23.0</v>
      </c>
      <c r="X815" s="9" t="str">
        <f t="array" ref="X815">LET(
    _xlpm.thresholds, XLOOKUP('2. Результаты'!$D815, Sections!$K$3:$K$23, Sections!$L$3:$N$23),
    XLOOKUP('2. Результаты'!$W815, _xlpm.thresholds, Sections!$L$2:$N$2, "Ниже базового", -1)
)</f>
        <v>Средний</v>
      </c>
    </row>
    <row r="816" ht="15.75" customHeight="1">
      <c r="A816" s="7">
        <v>5.30008541E8</v>
      </c>
      <c r="B816" s="6" t="s">
        <v>1010</v>
      </c>
      <c r="C816" s="6" t="s">
        <v>1060</v>
      </c>
      <c r="D816" s="9">
        <v>1.0</v>
      </c>
      <c r="E816" s="9">
        <v>157.0</v>
      </c>
      <c r="F816" s="9">
        <v>213.0</v>
      </c>
      <c r="G816" s="9">
        <v>3.0</v>
      </c>
      <c r="H816" s="9" t="s">
        <v>1465</v>
      </c>
      <c r="I816" s="9">
        <v>19.0</v>
      </c>
      <c r="J816" s="9" t="str">
        <f t="array" ref="J816">LET(
    _xlpm.thresholds, XLOOKUP('2. Результаты'!$D816, Sections!$F$27:$F$47, Sections!$G$27:$I$47),
    XLOOKUP('2. Результаты'!$I816, _xlpm.thresholds, Sections!$G$26:$I$26, "Ниже базового", -1)
)</f>
        <v>Средний</v>
      </c>
      <c r="K816" s="9">
        <v>17.0</v>
      </c>
      <c r="L816" s="9" t="str">
        <f t="array" ref="L816">LET(
    _xlpm.thresholds, XLOOKUP('2. Результаты'!$D816, Sections!$P$27:$P$47, Sections!$Q$27:$S$47),
    XLOOKUP('2. Результаты'!$K816, _xlpm.thresholds, Sections!$Q$26:$S$26, "Ниже базового", -1)
)</f>
        <v>Высокий</v>
      </c>
      <c r="M816" s="9">
        <v>15.0</v>
      </c>
      <c r="N816" s="9" t="str">
        <f t="array" ref="N816">LET(
    _xlpm.thresholds, XLOOKUP('2. Результаты'!$D816, Sections!$K$27:$K$47, Sections!$L$27:$N$47),
    XLOOKUP('2. Результаты'!$M816, _xlpm.thresholds, Sections!$L$26:$N$26, "Ниже базового", -1)
)</f>
        <v>Средний</v>
      </c>
      <c r="O816" s="9">
        <v>19.0</v>
      </c>
      <c r="P816" s="9" t="str">
        <f t="array" ref="P816">LET(
    _xlpm.thresholds, XLOOKUP('2. Результаты'!$D816, Sections!$P$3:$P$23, Sections!$Q$3:$S$23),
    XLOOKUP('2. Результаты'!$O816, _xlpm.thresholds, Sections!$Q$2:$S$2, "Ниже базового", -1)
)</f>
        <v>Средний</v>
      </c>
      <c r="Q816" s="9">
        <v>17.0</v>
      </c>
      <c r="R816" s="9" t="str">
        <f t="array" ref="R816">LET(
    _xlpm.thresholds, XLOOKUP('2. Результаты'!$D816, Sections!$F$3:$F$23, Sections!$G$3:$I$23),
    XLOOKUP('2. Результаты'!$Q816, _xlpm.thresholds, Sections!$G$2:$I$2, "Ниже базового", -1)
)</f>
        <v>Средний</v>
      </c>
      <c r="S816" s="9">
        <v>36.0</v>
      </c>
      <c r="T816" s="9" t="str">
        <f t="array" ref="T816">LET(
    _xlpm.thresholds, XLOOKUP('2. Результаты'!$D816, Sections!$A$3:$A$23, Sections!$B$3:$D$23),
    XLOOKUP('2. Результаты'!$S816, _xlpm.thresholds, Sections!$B$2:$D$2, "Ниже базового", -1)
)</f>
        <v>Средний</v>
      </c>
      <c r="U816" s="9">
        <v>14.0</v>
      </c>
      <c r="V816" s="9" t="str">
        <f t="array" ref="V816">LET(
    _xlpm.thresholds, XLOOKUP('2. Результаты'!$D816, Sections!$A$27:$A$47, Sections!$B$27:$D$47),
    XLOOKUP('2. Результаты'!$U816, _xlpm.thresholds, Sections!$B$26:$D$26, "Ниже базового", -1)
)</f>
        <v>Высокий</v>
      </c>
      <c r="W816" s="9">
        <v>20.0</v>
      </c>
      <c r="X816" s="9" t="str">
        <f t="array" ref="X816">LET(
    _xlpm.thresholds, XLOOKUP('2. Результаты'!$D816, Sections!$K$3:$K$23, Sections!$L$3:$N$23),
    XLOOKUP('2. Результаты'!$W816, _xlpm.thresholds, Sections!$L$2:$N$2, "Ниже базового", -1)
)</f>
        <v>Средний</v>
      </c>
    </row>
    <row r="817" ht="15.75" customHeight="1">
      <c r="A817" s="7">
        <v>5.30008559E8</v>
      </c>
      <c r="B817" s="6" t="s">
        <v>1010</v>
      </c>
      <c r="C817" s="6" t="s">
        <v>1061</v>
      </c>
      <c r="D817" s="9">
        <v>1.0</v>
      </c>
      <c r="E817" s="9">
        <v>154.0</v>
      </c>
      <c r="F817" s="9">
        <v>213.0</v>
      </c>
      <c r="G817" s="9">
        <v>3.0</v>
      </c>
      <c r="H817" s="9" t="s">
        <v>1465</v>
      </c>
      <c r="I817" s="9">
        <v>19.0</v>
      </c>
      <c r="J817" s="9" t="str">
        <f t="array" ref="J817">LET(
    _xlpm.thresholds, XLOOKUP('2. Результаты'!$D817, Sections!$F$27:$F$47, Sections!$G$27:$I$47),
    XLOOKUP('2. Результаты'!$I817, _xlpm.thresholds, Sections!$G$26:$I$26, "Ниже базового", -1)
)</f>
        <v>Средний</v>
      </c>
      <c r="K817" s="9">
        <v>15.0</v>
      </c>
      <c r="L817" s="9" t="str">
        <f t="array" ref="L817">LET(
    _xlpm.thresholds, XLOOKUP('2. Результаты'!$D817, Sections!$P$27:$P$47, Sections!$Q$27:$S$47),
    XLOOKUP('2. Результаты'!$K817, _xlpm.thresholds, Sections!$Q$26:$S$26, "Ниже базового", -1)
)</f>
        <v>Средний</v>
      </c>
      <c r="M817" s="9">
        <v>15.0</v>
      </c>
      <c r="N817" s="9" t="str">
        <f t="array" ref="N817">LET(
    _xlpm.thresholds, XLOOKUP('2. Результаты'!$D817, Sections!$K$27:$K$47, Sections!$L$27:$N$47),
    XLOOKUP('2. Результаты'!$M817, _xlpm.thresholds, Sections!$L$26:$N$26, "Ниже базового", -1)
)</f>
        <v>Средний</v>
      </c>
      <c r="O817" s="9">
        <v>18.0</v>
      </c>
      <c r="P817" s="9" t="str">
        <f t="array" ref="P817">LET(
    _xlpm.thresholds, XLOOKUP('2. Результаты'!$D817, Sections!$P$3:$P$23, Sections!$Q$3:$S$23),
    XLOOKUP('2. Результаты'!$O817, _xlpm.thresholds, Sections!$Q$2:$S$2, "Ниже базового", -1)
)</f>
        <v>Средний</v>
      </c>
      <c r="Q817" s="9">
        <v>19.0</v>
      </c>
      <c r="R817" s="9" t="str">
        <f t="array" ref="R817">LET(
    _xlpm.thresholds, XLOOKUP('2. Результаты'!$D817, Sections!$F$3:$F$23, Sections!$G$3:$I$23),
    XLOOKUP('2. Результаты'!$Q817, _xlpm.thresholds, Sections!$G$2:$I$2, "Ниже базового", -1)
)</f>
        <v>Средний</v>
      </c>
      <c r="S817" s="9">
        <v>34.0</v>
      </c>
      <c r="T817" s="9" t="str">
        <f t="array" ref="T817">LET(
    _xlpm.thresholds, XLOOKUP('2. Результаты'!$D817, Sections!$A$3:$A$23, Sections!$B$3:$D$23),
    XLOOKUP('2. Результаты'!$S817, _xlpm.thresholds, Sections!$B$2:$D$2, "Ниже базового", -1)
)</f>
        <v>Средний</v>
      </c>
      <c r="U817" s="9">
        <v>11.0</v>
      </c>
      <c r="V817" s="9" t="str">
        <f t="array" ref="V817">LET(
    _xlpm.thresholds, XLOOKUP('2. Результаты'!$D817, Sections!$A$27:$A$47, Sections!$B$27:$D$47),
    XLOOKUP('2. Результаты'!$U817, _xlpm.thresholds, Sections!$B$26:$D$26, "Ниже базового", -1)
)</f>
        <v>Средний</v>
      </c>
      <c r="W817" s="9">
        <v>23.0</v>
      </c>
      <c r="X817" s="9" t="str">
        <f t="array" ref="X817">LET(
    _xlpm.thresholds, XLOOKUP('2. Результаты'!$D817, Sections!$K$3:$K$23, Sections!$L$3:$N$23),
    XLOOKUP('2. Результаты'!$W817, _xlpm.thresholds, Sections!$L$2:$N$2, "Ниже базового", -1)
)</f>
        <v>Средний</v>
      </c>
    </row>
    <row r="818" ht="15.75" customHeight="1">
      <c r="A818" s="7">
        <v>5.30007869E8</v>
      </c>
      <c r="B818" s="6" t="s">
        <v>1010</v>
      </c>
      <c r="C818" s="6" t="s">
        <v>1062</v>
      </c>
      <c r="D818" s="9">
        <v>1.0</v>
      </c>
      <c r="E818" s="9">
        <v>146.0</v>
      </c>
      <c r="F818" s="9">
        <v>213.0</v>
      </c>
      <c r="G818" s="9">
        <v>3.0</v>
      </c>
      <c r="H818" s="9" t="s">
        <v>1465</v>
      </c>
      <c r="I818" s="9">
        <v>19.0</v>
      </c>
      <c r="J818" s="9" t="str">
        <f t="array" ref="J818">LET(
    _xlpm.thresholds, XLOOKUP('2. Результаты'!$D818, Sections!$F$27:$F$47, Sections!$G$27:$I$47),
    XLOOKUP('2. Результаты'!$I818, _xlpm.thresholds, Sections!$G$26:$I$26, "Ниже базового", -1)
)</f>
        <v>Средний</v>
      </c>
      <c r="K818" s="9">
        <v>15.0</v>
      </c>
      <c r="L818" s="9" t="str">
        <f t="array" ref="L818">LET(
    _xlpm.thresholds, XLOOKUP('2. Результаты'!$D818, Sections!$P$27:$P$47, Sections!$Q$27:$S$47),
    XLOOKUP('2. Результаты'!$K818, _xlpm.thresholds, Sections!$Q$26:$S$26, "Ниже базового", -1)
)</f>
        <v>Средний</v>
      </c>
      <c r="M818" s="9">
        <v>15.0</v>
      </c>
      <c r="N818" s="9" t="str">
        <f t="array" ref="N818">LET(
    _xlpm.thresholds, XLOOKUP('2. Результаты'!$D818, Sections!$K$27:$K$47, Sections!$L$27:$N$47),
    XLOOKUP('2. Результаты'!$M818, _xlpm.thresholds, Sections!$L$26:$N$26, "Ниже базового", -1)
)</f>
        <v>Средний</v>
      </c>
      <c r="O818" s="9">
        <v>18.0</v>
      </c>
      <c r="P818" s="9" t="str">
        <f t="array" ref="P818">LET(
    _xlpm.thresholds, XLOOKUP('2. Результаты'!$D818, Sections!$P$3:$P$23, Sections!$Q$3:$S$23),
    XLOOKUP('2. Результаты'!$O818, _xlpm.thresholds, Sections!$Q$2:$S$2, "Ниже базового", -1)
)</f>
        <v>Средний</v>
      </c>
      <c r="Q818" s="9">
        <v>16.0</v>
      </c>
      <c r="R818" s="9" t="str">
        <f t="array" ref="R818">LET(
    _xlpm.thresholds, XLOOKUP('2. Результаты'!$D818, Sections!$F$3:$F$23, Sections!$G$3:$I$23),
    XLOOKUP('2. Результаты'!$Q818, _xlpm.thresholds, Sections!$G$2:$I$2, "Ниже базового", -1)
)</f>
        <v>Средний</v>
      </c>
      <c r="S818" s="9">
        <v>34.0</v>
      </c>
      <c r="T818" s="9" t="str">
        <f t="array" ref="T818">LET(
    _xlpm.thresholds, XLOOKUP('2. Результаты'!$D818, Sections!$A$3:$A$23, Sections!$B$3:$D$23),
    XLOOKUP('2. Результаты'!$S818, _xlpm.thresholds, Sections!$B$2:$D$2, "Ниже базового", -1)
)</f>
        <v>Средний</v>
      </c>
      <c r="U818" s="9">
        <v>8.0</v>
      </c>
      <c r="V818" s="9" t="str">
        <f t="array" ref="V818">LET(
    _xlpm.thresholds, XLOOKUP('2. Результаты'!$D818, Sections!$A$27:$A$47, Sections!$B$27:$D$47),
    XLOOKUP('2. Результаты'!$U818, _xlpm.thresholds, Sections!$B$26:$D$26, "Ниже базового", -1)
)</f>
        <v>Средний</v>
      </c>
      <c r="W818" s="9">
        <v>21.0</v>
      </c>
      <c r="X818" s="9" t="str">
        <f t="array" ref="X818">LET(
    _xlpm.thresholds, XLOOKUP('2. Результаты'!$D818, Sections!$K$3:$K$23, Sections!$L$3:$N$23),
    XLOOKUP('2. Результаты'!$W818, _xlpm.thresholds, Sections!$L$2:$N$2, "Ниже базового", -1)
)</f>
        <v>Средний</v>
      </c>
    </row>
    <row r="819" ht="15.75" customHeight="1">
      <c r="A819" s="7">
        <v>5.3000769E8</v>
      </c>
      <c r="B819" s="6" t="s">
        <v>1010</v>
      </c>
      <c r="C819" s="6" t="s">
        <v>1063</v>
      </c>
      <c r="D819" s="9">
        <v>1.0</v>
      </c>
      <c r="E819" s="9">
        <v>162.0</v>
      </c>
      <c r="F819" s="9">
        <v>213.0</v>
      </c>
      <c r="G819" s="9">
        <v>3.0</v>
      </c>
      <c r="H819" s="9" t="s">
        <v>1465</v>
      </c>
      <c r="I819" s="9">
        <v>22.0</v>
      </c>
      <c r="J819" s="9" t="str">
        <f t="array" ref="J819">LET(
    _xlpm.thresholds, XLOOKUP('2. Результаты'!$D819, Sections!$F$27:$F$47, Sections!$G$27:$I$47),
    XLOOKUP('2. Результаты'!$I819, _xlpm.thresholds, Sections!$G$26:$I$26, "Ниже базового", -1)
)</f>
        <v>Средний</v>
      </c>
      <c r="K819" s="9">
        <v>16.0</v>
      </c>
      <c r="L819" s="9" t="str">
        <f t="array" ref="L819">LET(
    _xlpm.thresholds, XLOOKUP('2. Результаты'!$D819, Sections!$P$27:$P$47, Sections!$Q$27:$S$47),
    XLOOKUP('2. Результаты'!$K819, _xlpm.thresholds, Sections!$Q$26:$S$26, "Ниже базового", -1)
)</f>
        <v>Высокий</v>
      </c>
      <c r="M819" s="9">
        <v>15.0</v>
      </c>
      <c r="N819" s="9" t="str">
        <f t="array" ref="N819">LET(
    _xlpm.thresholds, XLOOKUP('2. Результаты'!$D819, Sections!$K$27:$K$47, Sections!$L$27:$N$47),
    XLOOKUP('2. Результаты'!$M819, _xlpm.thresholds, Sections!$L$26:$N$26, "Ниже базового", -1)
)</f>
        <v>Средний</v>
      </c>
      <c r="O819" s="9">
        <v>19.0</v>
      </c>
      <c r="P819" s="9" t="str">
        <f t="array" ref="P819">LET(
    _xlpm.thresholds, XLOOKUP('2. Результаты'!$D819, Sections!$P$3:$P$23, Sections!$Q$3:$S$23),
    XLOOKUP('2. Результаты'!$O819, _xlpm.thresholds, Sections!$Q$2:$S$2, "Ниже базового", -1)
)</f>
        <v>Средний</v>
      </c>
      <c r="Q819" s="9">
        <v>18.0</v>
      </c>
      <c r="R819" s="9" t="str">
        <f t="array" ref="R819">LET(
    _xlpm.thresholds, XLOOKUP('2. Результаты'!$D819, Sections!$F$3:$F$23, Sections!$G$3:$I$23),
    XLOOKUP('2. Результаты'!$Q819, _xlpm.thresholds, Sections!$G$2:$I$2, "Ниже базового", -1)
)</f>
        <v>Средний</v>
      </c>
      <c r="S819" s="9">
        <v>39.0</v>
      </c>
      <c r="T819" s="9" t="str">
        <f t="array" ref="T819">LET(
    _xlpm.thresholds, XLOOKUP('2. Результаты'!$D819, Sections!$A$3:$A$23, Sections!$B$3:$D$23),
    XLOOKUP('2. Результаты'!$S819, _xlpm.thresholds, Sections!$B$2:$D$2, "Ниже базового", -1)
)</f>
        <v>Средний</v>
      </c>
      <c r="U819" s="9">
        <v>11.0</v>
      </c>
      <c r="V819" s="9" t="str">
        <f t="array" ref="V819">LET(
    _xlpm.thresholds, XLOOKUP('2. Результаты'!$D819, Sections!$A$27:$A$47, Sections!$B$27:$D$47),
    XLOOKUP('2. Результаты'!$U819, _xlpm.thresholds, Sections!$B$26:$D$26, "Ниже базового", -1)
)</f>
        <v>Средний</v>
      </c>
      <c r="W819" s="9">
        <v>22.0</v>
      </c>
      <c r="X819" s="9" t="str">
        <f t="array" ref="X819">LET(
    _xlpm.thresholds, XLOOKUP('2. Результаты'!$D819, Sections!$K$3:$K$23, Sections!$L$3:$N$23),
    XLOOKUP('2. Результаты'!$W819, _xlpm.thresholds, Sections!$L$2:$N$2, "Ниже базового", -1)
)</f>
        <v>Средний</v>
      </c>
    </row>
    <row r="820" ht="15.75" customHeight="1">
      <c r="A820" s="7">
        <v>5.30007604E8</v>
      </c>
      <c r="B820" s="6" t="s">
        <v>1010</v>
      </c>
      <c r="C820" s="6" t="s">
        <v>1064</v>
      </c>
      <c r="D820" s="9">
        <v>2.0</v>
      </c>
      <c r="E820" s="9">
        <v>124.0</v>
      </c>
      <c r="F820" s="9">
        <v>197.0</v>
      </c>
      <c r="G820" s="9">
        <v>3.0</v>
      </c>
      <c r="H820" s="9" t="s">
        <v>1465</v>
      </c>
      <c r="I820" s="9">
        <v>19.0</v>
      </c>
      <c r="J820" s="9" t="str">
        <f t="array" ref="J820">LET(
    _xlpm.thresholds, XLOOKUP('2. Результаты'!$D820, Sections!$F$27:$F$47, Sections!$G$27:$I$47),
    XLOOKUP('2. Результаты'!$I820, _xlpm.thresholds, Sections!$G$26:$I$26, "Ниже базового", -1)
)</f>
        <v>Средний</v>
      </c>
      <c r="K820" s="9">
        <v>13.0</v>
      </c>
      <c r="L820" s="9" t="str">
        <f t="array" ref="L820">LET(
    _xlpm.thresholds, XLOOKUP('2. Результаты'!$D820, Sections!$P$27:$P$47, Sections!$Q$27:$S$47),
    XLOOKUP('2. Результаты'!$K820, _xlpm.thresholds, Sections!$Q$26:$S$26, "Ниже базового", -1)
)</f>
        <v>Средний</v>
      </c>
      <c r="M820" s="9">
        <v>13.0</v>
      </c>
      <c r="N820" s="9" t="str">
        <f t="array" ref="N820">LET(
    _xlpm.thresholds, XLOOKUP('2. Результаты'!$D820, Sections!$K$27:$K$47, Sections!$L$27:$N$47),
    XLOOKUP('2. Результаты'!$M820, _xlpm.thresholds, Sections!$L$26:$N$26, "Ниже базового", -1)
)</f>
        <v>Средний</v>
      </c>
      <c r="O820" s="9">
        <v>16.0</v>
      </c>
      <c r="P820" s="9" t="str">
        <f t="array" ref="P820">LET(
    _xlpm.thresholds, XLOOKUP('2. Результаты'!$D820, Sections!$P$3:$P$23, Sections!$Q$3:$S$23),
    XLOOKUP('2. Результаты'!$O820, _xlpm.thresholds, Sections!$Q$2:$S$2, "Ниже базового", -1)
)</f>
        <v>Средний</v>
      </c>
      <c r="Q820" s="9">
        <v>14.0</v>
      </c>
      <c r="R820" s="9" t="str">
        <f t="array" ref="R820">LET(
    _xlpm.thresholds, XLOOKUP('2. Результаты'!$D820, Sections!$F$3:$F$23, Sections!$G$3:$I$23),
    XLOOKUP('2. Результаты'!$Q820, _xlpm.thresholds, Sections!$G$2:$I$2, "Ниже базового", -1)
)</f>
        <v>Средний</v>
      </c>
      <c r="S820" s="9">
        <v>25.0</v>
      </c>
      <c r="T820" s="9" t="str">
        <f t="array" ref="T820">LET(
    _xlpm.thresholds, XLOOKUP('2. Результаты'!$D820, Sections!$A$3:$A$23, Sections!$B$3:$D$23),
    XLOOKUP('2. Результаты'!$S820, _xlpm.thresholds, Sections!$B$2:$D$2, "Ниже базового", -1)
)</f>
        <v>Средний</v>
      </c>
      <c r="U820" s="9">
        <v>8.0</v>
      </c>
      <c r="V820" s="9" t="str">
        <f t="array" ref="V820">LET(
    _xlpm.thresholds, XLOOKUP('2. Результаты'!$D820, Sections!$A$27:$A$47, Sections!$B$27:$D$47),
    XLOOKUP('2. Результаты'!$U820, _xlpm.thresholds, Sections!$B$26:$D$26, "Ниже базового", -1)
)</f>
        <v>Средний</v>
      </c>
      <c r="W820" s="9">
        <v>16.0</v>
      </c>
      <c r="X820" s="9" t="str">
        <f t="array" ref="X820">LET(
    _xlpm.thresholds, XLOOKUP('2. Результаты'!$D820, Sections!$K$3:$K$23, Sections!$L$3:$N$23),
    XLOOKUP('2. Результаты'!$W820, _xlpm.thresholds, Sections!$L$2:$N$2, "Ниже базового", -1)
)</f>
        <v>Базовый</v>
      </c>
    </row>
    <row r="821" ht="15.75" customHeight="1">
      <c r="A821" s="7">
        <v>5.30008132E8</v>
      </c>
      <c r="B821" s="6" t="s">
        <v>1010</v>
      </c>
      <c r="C821" s="6" t="s">
        <v>1065</v>
      </c>
      <c r="D821" s="9">
        <v>1.0</v>
      </c>
      <c r="E821" s="9">
        <v>146.0</v>
      </c>
      <c r="F821" s="9">
        <v>213.0</v>
      </c>
      <c r="G821" s="9">
        <v>3.0</v>
      </c>
      <c r="H821" s="9" t="s">
        <v>1465</v>
      </c>
      <c r="I821" s="9">
        <v>18.0</v>
      </c>
      <c r="J821" s="9" t="str">
        <f t="array" ref="J821">LET(
    _xlpm.thresholds, XLOOKUP('2. Результаты'!$D821, Sections!$F$27:$F$47, Sections!$G$27:$I$47),
    XLOOKUP('2. Результаты'!$I821, _xlpm.thresholds, Sections!$G$26:$I$26, "Ниже базового", -1)
)</f>
        <v>Средний</v>
      </c>
      <c r="K821" s="9">
        <v>16.0</v>
      </c>
      <c r="L821" s="9" t="str">
        <f t="array" ref="L821">LET(
    _xlpm.thresholds, XLOOKUP('2. Результаты'!$D821, Sections!$P$27:$P$47, Sections!$Q$27:$S$47),
    XLOOKUP('2. Результаты'!$K821, _xlpm.thresholds, Sections!$Q$26:$S$26, "Ниже базового", -1)
)</f>
        <v>Высокий</v>
      </c>
      <c r="M821" s="9">
        <v>15.0</v>
      </c>
      <c r="N821" s="9" t="str">
        <f t="array" ref="N821">LET(
    _xlpm.thresholds, XLOOKUP('2. Результаты'!$D821, Sections!$K$27:$K$47, Sections!$L$27:$N$47),
    XLOOKUP('2. Результаты'!$M821, _xlpm.thresholds, Sections!$L$26:$N$26, "Ниже базового", -1)
)</f>
        <v>Средний</v>
      </c>
      <c r="O821" s="9">
        <v>17.0</v>
      </c>
      <c r="P821" s="9" t="str">
        <f t="array" ref="P821">LET(
    _xlpm.thresholds, XLOOKUP('2. Результаты'!$D821, Sections!$P$3:$P$23, Sections!$Q$3:$S$23),
    XLOOKUP('2. Результаты'!$O821, _xlpm.thresholds, Sections!$Q$2:$S$2, "Ниже базового", -1)
)</f>
        <v>Средний</v>
      </c>
      <c r="Q821" s="9">
        <v>15.0</v>
      </c>
      <c r="R821" s="9" t="str">
        <f t="array" ref="R821">LET(
    _xlpm.thresholds, XLOOKUP('2. Результаты'!$D821, Sections!$F$3:$F$23, Sections!$G$3:$I$23),
    XLOOKUP('2. Результаты'!$Q821, _xlpm.thresholds, Sections!$G$2:$I$2, "Ниже базового", -1)
)</f>
        <v>Средний</v>
      </c>
      <c r="S821" s="9">
        <v>34.0</v>
      </c>
      <c r="T821" s="9" t="str">
        <f t="array" ref="T821">LET(
    _xlpm.thresholds, XLOOKUP('2. Результаты'!$D821, Sections!$A$3:$A$23, Sections!$B$3:$D$23),
    XLOOKUP('2. Результаты'!$S821, _xlpm.thresholds, Sections!$B$2:$D$2, "Ниже базового", -1)
)</f>
        <v>Средний</v>
      </c>
      <c r="U821" s="9">
        <v>11.0</v>
      </c>
      <c r="V821" s="9" t="str">
        <f t="array" ref="V821">LET(
    _xlpm.thresholds, XLOOKUP('2. Результаты'!$D821, Sections!$A$27:$A$47, Sections!$B$27:$D$47),
    XLOOKUP('2. Результаты'!$U821, _xlpm.thresholds, Sections!$B$26:$D$26, "Ниже базового", -1)
)</f>
        <v>Средний</v>
      </c>
      <c r="W821" s="9">
        <v>20.0</v>
      </c>
      <c r="X821" s="9" t="str">
        <f t="array" ref="X821">LET(
    _xlpm.thresholds, XLOOKUP('2. Результаты'!$D821, Sections!$K$3:$K$23, Sections!$L$3:$N$23),
    XLOOKUP('2. Результаты'!$W821, _xlpm.thresholds, Sections!$L$2:$N$2, "Ниже базового", -1)
)</f>
        <v>Средний</v>
      </c>
    </row>
    <row r="822" ht="15.75" customHeight="1">
      <c r="A822" s="7">
        <v>5.30008735E8</v>
      </c>
      <c r="B822" s="6" t="s">
        <v>1010</v>
      </c>
      <c r="C822" s="6" t="s">
        <v>1066</v>
      </c>
      <c r="D822" s="9">
        <v>5.0</v>
      </c>
      <c r="E822" s="9">
        <v>144.0</v>
      </c>
      <c r="F822" s="9">
        <v>208.0</v>
      </c>
      <c r="G822" s="9">
        <v>3.0</v>
      </c>
      <c r="H822" s="9" t="s">
        <v>1465</v>
      </c>
      <c r="I822" s="9">
        <v>18.0</v>
      </c>
      <c r="J822" s="9" t="str">
        <f t="array" ref="J822">LET(
    _xlpm.thresholds, XLOOKUP('2. Результаты'!$D822, Sections!$F$27:$F$47, Sections!$G$27:$I$47),
    XLOOKUP('2. Результаты'!$I822, _xlpm.thresholds, Sections!$G$26:$I$26, "Ниже базового", -1)
)</f>
        <v>Средний</v>
      </c>
      <c r="K822" s="9">
        <v>14.0</v>
      </c>
      <c r="L822" s="9" t="str">
        <f t="array" ref="L822">LET(
    _xlpm.thresholds, XLOOKUP('2. Результаты'!$D822, Sections!$P$27:$P$47, Sections!$Q$27:$S$47),
    XLOOKUP('2. Результаты'!$K822, _xlpm.thresholds, Sections!$Q$26:$S$26, "Ниже базового", -1)
)</f>
        <v>Средний</v>
      </c>
      <c r="M822" s="9">
        <v>14.0</v>
      </c>
      <c r="N822" s="9" t="str">
        <f t="array" ref="N822">LET(
    _xlpm.thresholds, XLOOKUP('2. Результаты'!$D822, Sections!$K$27:$K$47, Sections!$L$27:$N$47),
    XLOOKUP('2. Результаты'!$M822, _xlpm.thresholds, Sections!$L$26:$N$26, "Ниже базового", -1)
)</f>
        <v>Средний</v>
      </c>
      <c r="O822" s="9">
        <v>17.0</v>
      </c>
      <c r="P822" s="9" t="str">
        <f t="array" ref="P822">LET(
    _xlpm.thresholds, XLOOKUP('2. Результаты'!$D822, Sections!$P$3:$P$23, Sections!$Q$3:$S$23),
    XLOOKUP('2. Результаты'!$O822, _xlpm.thresholds, Sections!$Q$2:$S$2, "Ниже базового", -1)
)</f>
        <v>Средний</v>
      </c>
      <c r="Q822" s="9">
        <v>15.0</v>
      </c>
      <c r="R822" s="9" t="str">
        <f t="array" ref="R822">LET(
    _xlpm.thresholds, XLOOKUP('2. Результаты'!$D822, Sections!$F$3:$F$23, Sections!$G$3:$I$23),
    XLOOKUP('2. Результаты'!$Q822, _xlpm.thresholds, Sections!$G$2:$I$2, "Ниже базового", -1)
)</f>
        <v>Средний</v>
      </c>
      <c r="S822" s="9">
        <v>35.0</v>
      </c>
      <c r="T822" s="9" t="str">
        <f t="array" ref="T822">LET(
    _xlpm.thresholds, XLOOKUP('2. Результаты'!$D822, Sections!$A$3:$A$23, Sections!$B$3:$D$23),
    XLOOKUP('2. Результаты'!$S822, _xlpm.thresholds, Sections!$B$2:$D$2, "Ниже базового", -1)
)</f>
        <v>Средний</v>
      </c>
      <c r="U822" s="9">
        <v>9.0</v>
      </c>
      <c r="V822" s="9" t="str">
        <f t="array" ref="V822">LET(
    _xlpm.thresholds, XLOOKUP('2. Результаты'!$D822, Sections!$A$27:$A$47, Sections!$B$27:$D$47),
    XLOOKUP('2. Результаты'!$U822, _xlpm.thresholds, Sections!$B$26:$D$26, "Ниже базового", -1)
)</f>
        <v>Средний</v>
      </c>
      <c r="W822" s="9">
        <v>22.0</v>
      </c>
      <c r="X822" s="9" t="str">
        <f t="array" ref="X822">LET(
    _xlpm.thresholds, XLOOKUP('2. Результаты'!$D822, Sections!$K$3:$K$23, Sections!$L$3:$N$23),
    XLOOKUP('2. Результаты'!$W822, _xlpm.thresholds, Sections!$L$2:$N$2, "Ниже базового", -1)
)</f>
        <v>Средний</v>
      </c>
    </row>
    <row r="823" ht="15.75" customHeight="1">
      <c r="A823" s="7">
        <v>5.30007918E8</v>
      </c>
      <c r="B823" s="6" t="s">
        <v>1010</v>
      </c>
      <c r="C823" s="6" t="s">
        <v>1067</v>
      </c>
      <c r="D823" s="9">
        <v>1.0</v>
      </c>
      <c r="E823" s="9">
        <v>145.0</v>
      </c>
      <c r="F823" s="9">
        <v>213.0</v>
      </c>
      <c r="G823" s="9">
        <v>3.0</v>
      </c>
      <c r="H823" s="9" t="s">
        <v>1465</v>
      </c>
      <c r="I823" s="9">
        <v>24.0</v>
      </c>
      <c r="J823" s="9" t="str">
        <f t="array" ref="J823">LET(
    _xlpm.thresholds, XLOOKUP('2. Результаты'!$D823, Sections!$F$27:$F$47, Sections!$G$27:$I$47),
    XLOOKUP('2. Результаты'!$I823, _xlpm.thresholds, Sections!$G$26:$I$26, "Ниже базового", -1)
)</f>
        <v>Средний</v>
      </c>
      <c r="K823" s="9">
        <v>16.0</v>
      </c>
      <c r="L823" s="9" t="str">
        <f t="array" ref="L823">LET(
    _xlpm.thresholds, XLOOKUP('2. Результаты'!$D823, Sections!$P$27:$P$47, Sections!$Q$27:$S$47),
    XLOOKUP('2. Результаты'!$K823, _xlpm.thresholds, Sections!$Q$26:$S$26, "Ниже базового", -1)
)</f>
        <v>Высокий</v>
      </c>
      <c r="M823" s="9">
        <v>14.0</v>
      </c>
      <c r="N823" s="9" t="str">
        <f t="array" ref="N823">LET(
    _xlpm.thresholds, XLOOKUP('2. Результаты'!$D823, Sections!$K$27:$K$47, Sections!$L$27:$N$47),
    XLOOKUP('2. Результаты'!$M823, _xlpm.thresholds, Sections!$L$26:$N$26, "Ниже базового", -1)
)</f>
        <v>Средний</v>
      </c>
      <c r="O823" s="9">
        <v>17.0</v>
      </c>
      <c r="P823" s="9" t="str">
        <f t="array" ref="P823">LET(
    _xlpm.thresholds, XLOOKUP('2. Результаты'!$D823, Sections!$P$3:$P$23, Sections!$Q$3:$S$23),
    XLOOKUP('2. Результаты'!$O823, _xlpm.thresholds, Sections!$Q$2:$S$2, "Ниже базового", -1)
)</f>
        <v>Средний</v>
      </c>
      <c r="Q823" s="9">
        <v>13.0</v>
      </c>
      <c r="R823" s="9" t="str">
        <f t="array" ref="R823">LET(
    _xlpm.thresholds, XLOOKUP('2. Результаты'!$D823, Sections!$F$3:$F$23, Sections!$G$3:$I$23),
    XLOOKUP('2. Результаты'!$Q823, _xlpm.thresholds, Sections!$G$2:$I$2, "Ниже базового", -1)
)</f>
        <v>Средний</v>
      </c>
      <c r="S823" s="9">
        <v>31.0</v>
      </c>
      <c r="T823" s="9" t="str">
        <f t="array" ref="T823">LET(
    _xlpm.thresholds, XLOOKUP('2. Результаты'!$D823, Sections!$A$3:$A$23, Sections!$B$3:$D$23),
    XLOOKUP('2. Результаты'!$S823, _xlpm.thresholds, Sections!$B$2:$D$2, "Ниже базового", -1)
)</f>
        <v>Средний</v>
      </c>
      <c r="U823" s="9">
        <v>10.0</v>
      </c>
      <c r="V823" s="9" t="str">
        <f t="array" ref="V823">LET(
    _xlpm.thresholds, XLOOKUP('2. Результаты'!$D823, Sections!$A$27:$A$47, Sections!$B$27:$D$47),
    XLOOKUP('2. Результаты'!$U823, _xlpm.thresholds, Sections!$B$26:$D$26, "Ниже базового", -1)
)</f>
        <v>Средний</v>
      </c>
      <c r="W823" s="9">
        <v>20.0</v>
      </c>
      <c r="X823" s="9" t="str">
        <f t="array" ref="X823">LET(
    _xlpm.thresholds, XLOOKUP('2. Результаты'!$D823, Sections!$K$3:$K$23, Sections!$L$3:$N$23),
    XLOOKUP('2. Результаты'!$W823, _xlpm.thresholds, Sections!$L$2:$N$2, "Ниже базового", -1)
)</f>
        <v>Средний</v>
      </c>
    </row>
    <row r="824" ht="15.75" customHeight="1">
      <c r="A824" s="7">
        <v>5.31004902E8</v>
      </c>
      <c r="B824" s="6" t="s">
        <v>1068</v>
      </c>
      <c r="C824" s="6" t="s">
        <v>1069</v>
      </c>
      <c r="D824" s="9">
        <v>1.0</v>
      </c>
      <c r="E824" s="9">
        <v>134.0</v>
      </c>
      <c r="F824" s="9">
        <v>213.0</v>
      </c>
      <c r="G824" s="9">
        <v>1.0</v>
      </c>
      <c r="H824" s="9" t="s">
        <v>1468</v>
      </c>
      <c r="I824" s="9">
        <v>23.0</v>
      </c>
      <c r="J824" s="9" t="str">
        <f t="array" ref="J824">LET(
    _xlpm.thresholds, XLOOKUP('2. Результаты'!$D824, Sections!$F$27:$F$47, Sections!$G$27:$I$47),
    XLOOKUP('2. Результаты'!$I824, _xlpm.thresholds, Sections!$G$26:$I$26, "Ниже базового", -1)
)</f>
        <v>Средний</v>
      </c>
      <c r="K824" s="9">
        <v>15.0</v>
      </c>
      <c r="L824" s="9" t="str">
        <f t="array" ref="L824">LET(
    _xlpm.thresholds, XLOOKUP('2. Результаты'!$D824, Sections!$P$27:$P$47, Sections!$Q$27:$S$47),
    XLOOKUP('2. Результаты'!$K824, _xlpm.thresholds, Sections!$Q$26:$S$26, "Ниже базового", -1)
)</f>
        <v>Средний</v>
      </c>
      <c r="M824" s="9">
        <v>14.0</v>
      </c>
      <c r="N824" s="9" t="str">
        <f t="array" ref="N824">LET(
    _xlpm.thresholds, XLOOKUP('2. Результаты'!$D824, Sections!$K$27:$K$47, Sections!$L$27:$N$47),
    XLOOKUP('2. Результаты'!$M824, _xlpm.thresholds, Sections!$L$26:$N$26, "Ниже базового", -1)
)</f>
        <v>Средний</v>
      </c>
      <c r="O824" s="9">
        <v>0.0</v>
      </c>
      <c r="P824" s="9" t="str">
        <f t="array" ref="P824">LET(
    _xlpm.thresholds, XLOOKUP('2. Результаты'!$D824, Sections!$P$3:$P$23, Sections!$Q$3:$S$23),
    XLOOKUP('2. Результаты'!$O824, _xlpm.thresholds, Sections!$Q$2:$S$2, "Ниже базового", -1)
)</f>
        <v>Ниже базового</v>
      </c>
      <c r="Q824" s="9">
        <v>16.0</v>
      </c>
      <c r="R824" s="9" t="str">
        <f t="array" ref="R824">LET(
    _xlpm.thresholds, XLOOKUP('2. Результаты'!$D824, Sections!$F$3:$F$23, Sections!$G$3:$I$23),
    XLOOKUP('2. Результаты'!$Q824, _xlpm.thresholds, Sections!$G$2:$I$2, "Ниже базового", -1)
)</f>
        <v>Средний</v>
      </c>
      <c r="S824" s="9">
        <v>33.0</v>
      </c>
      <c r="T824" s="9" t="str">
        <f t="array" ref="T824">LET(
    _xlpm.thresholds, XLOOKUP('2. Результаты'!$D824, Sections!$A$3:$A$23, Sections!$B$3:$D$23),
    XLOOKUP('2. Результаты'!$S824, _xlpm.thresholds, Sections!$B$2:$D$2, "Ниже базового", -1)
)</f>
        <v>Средний</v>
      </c>
      <c r="U824" s="9">
        <v>11.0</v>
      </c>
      <c r="V824" s="9" t="str">
        <f t="array" ref="V824">LET(
    _xlpm.thresholds, XLOOKUP('2. Результаты'!$D824, Sections!$A$27:$A$47, Sections!$B$27:$D$47),
    XLOOKUP('2. Результаты'!$U824, _xlpm.thresholds, Sections!$B$26:$D$26, "Ниже базового", -1)
)</f>
        <v>Средний</v>
      </c>
      <c r="W824" s="9">
        <v>22.0</v>
      </c>
      <c r="X824" s="9" t="str">
        <f t="array" ref="X824">LET(
    _xlpm.thresholds, XLOOKUP('2. Результаты'!$D824, Sections!$K$3:$K$23, Sections!$L$3:$N$23),
    XLOOKUP('2. Результаты'!$W824, _xlpm.thresholds, Sections!$L$2:$N$2, "Ниже базового", -1)
)</f>
        <v>Средний</v>
      </c>
    </row>
    <row r="825" ht="15.75" customHeight="1">
      <c r="A825" s="7">
        <v>5.31004853E8</v>
      </c>
      <c r="B825" s="6" t="s">
        <v>1068</v>
      </c>
      <c r="C825" s="6" t="s">
        <v>1070</v>
      </c>
      <c r="D825" s="9">
        <v>6.0</v>
      </c>
      <c r="E825" s="9">
        <v>121.0</v>
      </c>
      <c r="F825" s="9">
        <v>192.0</v>
      </c>
      <c r="G825" s="9">
        <v>3.0</v>
      </c>
      <c r="H825" s="9" t="s">
        <v>1465</v>
      </c>
      <c r="I825" s="9">
        <v>17.0</v>
      </c>
      <c r="J825" s="9" t="str">
        <f t="array" ref="J825">LET(
    _xlpm.thresholds, XLOOKUP('2. Результаты'!$D825, Sections!$F$27:$F$47, Sections!$G$27:$I$47),
    XLOOKUP('2. Результаты'!$I825, _xlpm.thresholds, Sections!$G$26:$I$26, "Ниже базового", -1)
)</f>
        <v>Средний</v>
      </c>
      <c r="K825" s="9">
        <v>16.0</v>
      </c>
      <c r="L825" s="9" t="str">
        <f t="array" ref="L825">LET(
    _xlpm.thresholds, XLOOKUP('2. Результаты'!$D825, Sections!$P$27:$P$47, Sections!$Q$27:$S$47),
    XLOOKUP('2. Результаты'!$K825, _xlpm.thresholds, Sections!$Q$26:$S$26, "Ниже базового", -1)
)</f>
        <v>Высокий</v>
      </c>
      <c r="M825" s="9">
        <v>10.0</v>
      </c>
      <c r="N825" s="9" t="str">
        <f t="array" ref="N825">LET(
    _xlpm.thresholds, XLOOKUP('2. Результаты'!$D825, Sections!$K$27:$K$47, Sections!$L$27:$N$47),
    XLOOKUP('2. Результаты'!$M825, _xlpm.thresholds, Sections!$L$26:$N$26, "Ниже базового", -1)
)</f>
        <v>Базовый</v>
      </c>
      <c r="O825" s="9">
        <v>18.0</v>
      </c>
      <c r="P825" s="9" t="str">
        <f t="array" ref="P825">LET(
    _xlpm.thresholds, XLOOKUP('2. Результаты'!$D825, Sections!$P$3:$P$23, Sections!$Q$3:$S$23),
    XLOOKUP('2. Результаты'!$O825, _xlpm.thresholds, Sections!$Q$2:$S$2, "Ниже базового", -1)
)</f>
        <v>Средний</v>
      </c>
      <c r="Q825" s="9">
        <v>13.0</v>
      </c>
      <c r="R825" s="9" t="str">
        <f t="array" ref="R825">LET(
    _xlpm.thresholds, XLOOKUP('2. Результаты'!$D825, Sections!$F$3:$F$23, Sections!$G$3:$I$23),
    XLOOKUP('2. Результаты'!$Q825, _xlpm.thresholds, Sections!$G$2:$I$2, "Ниже базового", -1)
)</f>
        <v>Средний</v>
      </c>
      <c r="S825" s="9">
        <v>18.0</v>
      </c>
      <c r="T825" s="9" t="str">
        <f t="array" ref="T825">LET(
    _xlpm.thresholds, XLOOKUP('2. Результаты'!$D825, Sections!$A$3:$A$23, Sections!$B$3:$D$23),
    XLOOKUP('2. Результаты'!$S825, _xlpm.thresholds, Sections!$B$2:$D$2, "Ниже базового", -1)
)</f>
        <v>Базовый</v>
      </c>
      <c r="U825" s="9">
        <v>10.0</v>
      </c>
      <c r="V825" s="9" t="str">
        <f t="array" ref="V825">LET(
    _xlpm.thresholds, XLOOKUP('2. Результаты'!$D825, Sections!$A$27:$A$47, Sections!$B$27:$D$47),
    XLOOKUP('2. Результаты'!$U825, _xlpm.thresholds, Sections!$B$26:$D$26, "Ниже базового", -1)
)</f>
        <v>Средний</v>
      </c>
      <c r="W825" s="9">
        <v>19.0</v>
      </c>
      <c r="X825" s="9" t="str">
        <f t="array" ref="X825">LET(
    _xlpm.thresholds, XLOOKUP('2. Результаты'!$D825, Sections!$K$3:$K$23, Sections!$L$3:$N$23),
    XLOOKUP('2. Результаты'!$W825, _xlpm.thresholds, Sections!$L$2:$N$2, "Ниже базового", -1)
)</f>
        <v>Средний</v>
      </c>
    </row>
    <row r="826" ht="15.75" customHeight="1">
      <c r="A826" s="7">
        <v>5.31004892E8</v>
      </c>
      <c r="B826" s="6" t="s">
        <v>1068</v>
      </c>
      <c r="C826" s="6" t="s">
        <v>1071</v>
      </c>
      <c r="D826" s="9">
        <v>1.0</v>
      </c>
      <c r="E826" s="9">
        <v>173.0</v>
      </c>
      <c r="F826" s="9">
        <v>213.0</v>
      </c>
      <c r="G826" s="9">
        <v>3.0</v>
      </c>
      <c r="H826" s="9" t="s">
        <v>1465</v>
      </c>
      <c r="I826" s="9">
        <v>26.0</v>
      </c>
      <c r="J826" s="9" t="str">
        <f t="array" ref="J826">LET(
    _xlpm.thresholds, XLOOKUP('2. Результаты'!$D826, Sections!$F$27:$F$47, Sections!$G$27:$I$47),
    XLOOKUP('2. Результаты'!$I826, _xlpm.thresholds, Sections!$G$26:$I$26, "Ниже базового", -1)
)</f>
        <v>Средний</v>
      </c>
      <c r="K826" s="9">
        <v>16.0</v>
      </c>
      <c r="L826" s="9" t="str">
        <f t="array" ref="L826">LET(
    _xlpm.thresholds, XLOOKUP('2. Результаты'!$D826, Sections!$P$27:$P$47, Sections!$Q$27:$S$47),
    XLOOKUP('2. Результаты'!$K826, _xlpm.thresholds, Sections!$Q$26:$S$26, "Ниже базового", -1)
)</f>
        <v>Высокий</v>
      </c>
      <c r="M826" s="9">
        <v>16.0</v>
      </c>
      <c r="N826" s="9" t="str">
        <f t="array" ref="N826">LET(
    _xlpm.thresholds, XLOOKUP('2. Результаты'!$D826, Sections!$K$27:$K$47, Sections!$L$27:$N$47),
    XLOOKUP('2. Результаты'!$M826, _xlpm.thresholds, Sections!$L$26:$N$26, "Ниже базового", -1)
)</f>
        <v>Средний</v>
      </c>
      <c r="O826" s="9">
        <v>21.0</v>
      </c>
      <c r="P826" s="9" t="str">
        <f t="array" ref="P826">LET(
    _xlpm.thresholds, XLOOKUP('2. Результаты'!$D826, Sections!$P$3:$P$23, Sections!$Q$3:$S$23),
    XLOOKUP('2. Результаты'!$O826, _xlpm.thresholds, Sections!$Q$2:$S$2, "Ниже базового", -1)
)</f>
        <v>Высокий</v>
      </c>
      <c r="Q826" s="9">
        <v>17.0</v>
      </c>
      <c r="R826" s="9" t="str">
        <f t="array" ref="R826">LET(
    _xlpm.thresholds, XLOOKUP('2. Результаты'!$D826, Sections!$F$3:$F$23, Sections!$G$3:$I$23),
    XLOOKUP('2. Результаты'!$Q826, _xlpm.thresholds, Sections!$G$2:$I$2, "Ниже базового", -1)
)</f>
        <v>Средний</v>
      </c>
      <c r="S826" s="9">
        <v>38.0</v>
      </c>
      <c r="T826" s="9" t="str">
        <f t="array" ref="T826">LET(
    _xlpm.thresholds, XLOOKUP('2. Результаты'!$D826, Sections!$A$3:$A$23, Sections!$B$3:$D$23),
    XLOOKUP('2. Результаты'!$S826, _xlpm.thresholds, Sections!$B$2:$D$2, "Ниже базового", -1)
)</f>
        <v>Средний</v>
      </c>
      <c r="U826" s="9">
        <v>12.0</v>
      </c>
      <c r="V826" s="9" t="str">
        <f t="array" ref="V826">LET(
    _xlpm.thresholds, XLOOKUP('2. Результаты'!$D826, Sections!$A$27:$A$47, Sections!$B$27:$D$47),
    XLOOKUP('2. Результаты'!$U826, _xlpm.thresholds, Sections!$B$26:$D$26, "Ниже базового", -1)
)</f>
        <v>Высокий</v>
      </c>
      <c r="W826" s="9">
        <v>27.0</v>
      </c>
      <c r="X826" s="9" t="str">
        <f t="array" ref="X826">LET(
    _xlpm.thresholds, XLOOKUP('2. Результаты'!$D826, Sections!$K$3:$K$23, Sections!$L$3:$N$23),
    XLOOKUP('2. Результаты'!$W826, _xlpm.thresholds, Sections!$L$2:$N$2, "Ниже базового", -1)
)</f>
        <v>Высокий</v>
      </c>
    </row>
    <row r="827" ht="15.75" customHeight="1">
      <c r="A827" s="7">
        <v>5.31004839E8</v>
      </c>
      <c r="B827" s="6" t="s">
        <v>1068</v>
      </c>
      <c r="C827" s="6" t="s">
        <v>1072</v>
      </c>
      <c r="D827" s="9">
        <v>5.0</v>
      </c>
      <c r="E827" s="9">
        <v>143.0</v>
      </c>
      <c r="F827" s="9">
        <v>208.0</v>
      </c>
      <c r="G827" s="9">
        <v>3.0</v>
      </c>
      <c r="H827" s="9" t="s">
        <v>1465</v>
      </c>
      <c r="I827" s="9">
        <v>25.0</v>
      </c>
      <c r="J827" s="9" t="str">
        <f t="array" ref="J827">LET(
    _xlpm.thresholds, XLOOKUP('2. Результаты'!$D827, Sections!$F$27:$F$47, Sections!$G$27:$I$47),
    XLOOKUP('2. Результаты'!$I827, _xlpm.thresholds, Sections!$G$26:$I$26, "Ниже базового", -1)
)</f>
        <v>Средний</v>
      </c>
      <c r="K827" s="9">
        <v>15.0</v>
      </c>
      <c r="L827" s="9" t="str">
        <f t="array" ref="L827">LET(
    _xlpm.thresholds, XLOOKUP('2. Результаты'!$D827, Sections!$P$27:$P$47, Sections!$Q$27:$S$47),
    XLOOKUP('2. Результаты'!$K827, _xlpm.thresholds, Sections!$Q$26:$S$26, "Ниже базового", -1)
)</f>
        <v>Средний</v>
      </c>
      <c r="M827" s="9">
        <v>11.0</v>
      </c>
      <c r="N827" s="9" t="str">
        <f t="array" ref="N827">LET(
    _xlpm.thresholds, XLOOKUP('2. Результаты'!$D827, Sections!$K$27:$K$47, Sections!$L$27:$N$47),
    XLOOKUP('2. Результаты'!$M827, _xlpm.thresholds, Sections!$L$26:$N$26, "Ниже базового", -1)
)</f>
        <v>Базовый</v>
      </c>
      <c r="O827" s="9">
        <v>19.0</v>
      </c>
      <c r="P827" s="9" t="str">
        <f t="array" ref="P827">LET(
    _xlpm.thresholds, XLOOKUP('2. Результаты'!$D827, Sections!$P$3:$P$23, Sections!$Q$3:$S$23),
    XLOOKUP('2. Результаты'!$O827, _xlpm.thresholds, Sections!$Q$2:$S$2, "Ниже базового", -1)
)</f>
        <v>Средний</v>
      </c>
      <c r="Q827" s="9">
        <v>13.0</v>
      </c>
      <c r="R827" s="9" t="str">
        <f t="array" ref="R827">LET(
    _xlpm.thresholds, XLOOKUP('2. Результаты'!$D827, Sections!$F$3:$F$23, Sections!$G$3:$I$23),
    XLOOKUP('2. Результаты'!$Q827, _xlpm.thresholds, Sections!$G$2:$I$2, "Ниже базового", -1)
)</f>
        <v>Средний</v>
      </c>
      <c r="S827" s="9">
        <v>31.0</v>
      </c>
      <c r="T827" s="9" t="str">
        <f t="array" ref="T827">LET(
    _xlpm.thresholds, XLOOKUP('2. Результаты'!$D827, Sections!$A$3:$A$23, Sections!$B$3:$D$23),
    XLOOKUP('2. Результаты'!$S827, _xlpm.thresholds, Sections!$B$2:$D$2, "Ниже базового", -1)
)</f>
        <v>Средний</v>
      </c>
      <c r="U827" s="9">
        <v>9.0</v>
      </c>
      <c r="V827" s="9" t="str">
        <f t="array" ref="V827">LET(
    _xlpm.thresholds, XLOOKUP('2. Результаты'!$D827, Sections!$A$27:$A$47, Sections!$B$27:$D$47),
    XLOOKUP('2. Результаты'!$U827, _xlpm.thresholds, Sections!$B$26:$D$26, "Ниже базового", -1)
)</f>
        <v>Средний</v>
      </c>
      <c r="W827" s="9">
        <v>20.0</v>
      </c>
      <c r="X827" s="9" t="str">
        <f t="array" ref="X827">LET(
    _xlpm.thresholds, XLOOKUP('2. Результаты'!$D827, Sections!$K$3:$K$23, Sections!$L$3:$N$23),
    XLOOKUP('2. Результаты'!$W827, _xlpm.thresholds, Sections!$L$2:$N$2, "Ниже базового", -1)
)</f>
        <v>Средний</v>
      </c>
    </row>
    <row r="828" ht="15.75" customHeight="1">
      <c r="A828" s="7">
        <v>5.31004797E8</v>
      </c>
      <c r="B828" s="6" t="s">
        <v>1068</v>
      </c>
      <c r="C828" s="6" t="s">
        <v>1073</v>
      </c>
      <c r="D828" s="9">
        <v>1.0</v>
      </c>
      <c r="E828" s="9">
        <v>166.0</v>
      </c>
      <c r="F828" s="9">
        <v>213.0</v>
      </c>
      <c r="G828" s="9">
        <v>3.0</v>
      </c>
      <c r="H828" s="9" t="s">
        <v>1465</v>
      </c>
      <c r="I828" s="9">
        <v>24.0</v>
      </c>
      <c r="J828" s="9" t="str">
        <f t="array" ref="J828">LET(
    _xlpm.thresholds, XLOOKUP('2. Результаты'!$D828, Sections!$F$27:$F$47, Sections!$G$27:$I$47),
    XLOOKUP('2. Результаты'!$I828, _xlpm.thresholds, Sections!$G$26:$I$26, "Ниже базового", -1)
)</f>
        <v>Средний</v>
      </c>
      <c r="K828" s="9">
        <v>18.0</v>
      </c>
      <c r="L828" s="9" t="str">
        <f t="array" ref="L828">LET(
    _xlpm.thresholds, XLOOKUP('2. Результаты'!$D828, Sections!$P$27:$P$47, Sections!$Q$27:$S$47),
    XLOOKUP('2. Результаты'!$K828, _xlpm.thresholds, Sections!$Q$26:$S$26, "Ниже базового", -1)
)</f>
        <v>Высокий</v>
      </c>
      <c r="M828" s="9">
        <v>16.0</v>
      </c>
      <c r="N828" s="9" t="str">
        <f t="array" ref="N828">LET(
    _xlpm.thresholds, XLOOKUP('2. Результаты'!$D828, Sections!$K$27:$K$47, Sections!$L$27:$N$47),
    XLOOKUP('2. Результаты'!$M828, _xlpm.thresholds, Sections!$L$26:$N$26, "Ниже базового", -1)
)</f>
        <v>Средний</v>
      </c>
      <c r="O828" s="9">
        <v>16.0</v>
      </c>
      <c r="P828" s="9" t="str">
        <f t="array" ref="P828">LET(
    _xlpm.thresholds, XLOOKUP('2. Результаты'!$D828, Sections!$P$3:$P$23, Sections!$Q$3:$S$23),
    XLOOKUP('2. Результаты'!$O828, _xlpm.thresholds, Sections!$Q$2:$S$2, "Ниже базового", -1)
)</f>
        <v>Средний</v>
      </c>
      <c r="Q828" s="9">
        <v>19.0</v>
      </c>
      <c r="R828" s="9" t="str">
        <f t="array" ref="R828">LET(
    _xlpm.thresholds, XLOOKUP('2. Результаты'!$D828, Sections!$F$3:$F$23, Sections!$G$3:$I$23),
    XLOOKUP('2. Результаты'!$Q828, _xlpm.thresholds, Sections!$G$2:$I$2, "Ниже базового", -1)
)</f>
        <v>Средний</v>
      </c>
      <c r="S828" s="9">
        <v>35.0</v>
      </c>
      <c r="T828" s="9" t="str">
        <f t="array" ref="T828">LET(
    _xlpm.thresholds, XLOOKUP('2. Результаты'!$D828, Sections!$A$3:$A$23, Sections!$B$3:$D$23),
    XLOOKUP('2. Результаты'!$S828, _xlpm.thresholds, Sections!$B$2:$D$2, "Ниже базового", -1)
)</f>
        <v>Средний</v>
      </c>
      <c r="U828" s="9">
        <v>13.0</v>
      </c>
      <c r="V828" s="9" t="str">
        <f t="array" ref="V828">LET(
    _xlpm.thresholds, XLOOKUP('2. Результаты'!$D828, Sections!$A$27:$A$47, Sections!$B$27:$D$47),
    XLOOKUP('2. Результаты'!$U828, _xlpm.thresholds, Sections!$B$26:$D$26, "Ниже базового", -1)
)</f>
        <v>Высокий</v>
      </c>
      <c r="W828" s="9">
        <v>25.0</v>
      </c>
      <c r="X828" s="9" t="str">
        <f t="array" ref="X828">LET(
    _xlpm.thresholds, XLOOKUP('2. Результаты'!$D828, Sections!$K$3:$K$23, Sections!$L$3:$N$23),
    XLOOKUP('2. Результаты'!$W828, _xlpm.thresholds, Sections!$L$2:$N$2, "Ниже базового", -1)
)</f>
        <v>Высокий</v>
      </c>
    </row>
    <row r="829" ht="15.75" customHeight="1">
      <c r="A829" s="7">
        <v>5.31004807E8</v>
      </c>
      <c r="B829" s="6" t="s">
        <v>1068</v>
      </c>
      <c r="C829" s="6" t="s">
        <v>1074</v>
      </c>
      <c r="D829" s="9">
        <v>5.0</v>
      </c>
      <c r="E829" s="9">
        <v>155.0</v>
      </c>
      <c r="F829" s="9">
        <v>208.0</v>
      </c>
      <c r="G829" s="9">
        <v>3.0</v>
      </c>
      <c r="H829" s="9" t="s">
        <v>1465</v>
      </c>
      <c r="I829" s="9">
        <v>27.0</v>
      </c>
      <c r="J829" s="9" t="str">
        <f t="array" ref="J829">LET(
    _xlpm.thresholds, XLOOKUP('2. Результаты'!$D829, Sections!$F$27:$F$47, Sections!$G$27:$I$47),
    XLOOKUP('2. Результаты'!$I829, _xlpm.thresholds, Sections!$G$26:$I$26, "Ниже базового", -1)
)</f>
        <v>Высокий</v>
      </c>
      <c r="K829" s="9">
        <v>15.0</v>
      </c>
      <c r="L829" s="9" t="str">
        <f t="array" ref="L829">LET(
    _xlpm.thresholds, XLOOKUP('2. Результаты'!$D829, Sections!$P$27:$P$47, Sections!$Q$27:$S$47),
    XLOOKUP('2. Результаты'!$K829, _xlpm.thresholds, Sections!$Q$26:$S$26, "Ниже базового", -1)
)</f>
        <v>Средний</v>
      </c>
      <c r="M829" s="9">
        <v>16.0</v>
      </c>
      <c r="N829" s="9" t="str">
        <f t="array" ref="N829">LET(
    _xlpm.thresholds, XLOOKUP('2. Результаты'!$D829, Sections!$K$27:$K$47, Sections!$L$27:$N$47),
    XLOOKUP('2. Результаты'!$M829, _xlpm.thresholds, Sections!$L$26:$N$26, "Ниже базового", -1)
)</f>
        <v>Средний</v>
      </c>
      <c r="O829" s="9">
        <v>18.0</v>
      </c>
      <c r="P829" s="9" t="str">
        <f t="array" ref="P829">LET(
    _xlpm.thresholds, XLOOKUP('2. Результаты'!$D829, Sections!$P$3:$P$23, Sections!$Q$3:$S$23),
    XLOOKUP('2. Результаты'!$O829, _xlpm.thresholds, Sections!$Q$2:$S$2, "Ниже базового", -1)
)</f>
        <v>Средний</v>
      </c>
      <c r="Q829" s="9">
        <v>15.0</v>
      </c>
      <c r="R829" s="9" t="str">
        <f t="array" ref="R829">LET(
    _xlpm.thresholds, XLOOKUP('2. Результаты'!$D829, Sections!$F$3:$F$23, Sections!$G$3:$I$23),
    XLOOKUP('2. Результаты'!$Q829, _xlpm.thresholds, Sections!$G$2:$I$2, "Ниже базового", -1)
)</f>
        <v>Средний</v>
      </c>
      <c r="S829" s="9">
        <v>32.0</v>
      </c>
      <c r="T829" s="9" t="str">
        <f t="array" ref="T829">LET(
    _xlpm.thresholds, XLOOKUP('2. Результаты'!$D829, Sections!$A$3:$A$23, Sections!$B$3:$D$23),
    XLOOKUP('2. Результаты'!$S829, _xlpm.thresholds, Sections!$B$2:$D$2, "Ниже базового", -1)
)</f>
        <v>Средний</v>
      </c>
      <c r="U829" s="9">
        <v>11.0</v>
      </c>
      <c r="V829" s="9" t="str">
        <f t="array" ref="V829">LET(
    _xlpm.thresholds, XLOOKUP('2. Результаты'!$D829, Sections!$A$27:$A$47, Sections!$B$27:$D$47),
    XLOOKUP('2. Результаты'!$U829, _xlpm.thresholds, Sections!$B$26:$D$26, "Ниже базового", -1)
)</f>
        <v>Средний</v>
      </c>
      <c r="W829" s="9">
        <v>21.0</v>
      </c>
      <c r="X829" s="9" t="str">
        <f t="array" ref="X829">LET(
    _xlpm.thresholds, XLOOKUP('2. Результаты'!$D829, Sections!$K$3:$K$23, Sections!$L$3:$N$23),
    XLOOKUP('2. Результаты'!$W829, _xlpm.thresholds, Sections!$L$2:$N$2, "Ниже базового", -1)
)</f>
        <v>Средний</v>
      </c>
    </row>
    <row r="830" ht="15.75" customHeight="1">
      <c r="A830" s="7">
        <v>5.3100486E8</v>
      </c>
      <c r="B830" s="6" t="s">
        <v>1068</v>
      </c>
      <c r="C830" s="6" t="s">
        <v>1075</v>
      </c>
      <c r="D830" s="9">
        <v>5.0</v>
      </c>
      <c r="E830" s="9">
        <v>131.0</v>
      </c>
      <c r="F830" s="9">
        <v>208.0</v>
      </c>
      <c r="G830" s="9">
        <v>2.0</v>
      </c>
      <c r="H830" s="9" t="s">
        <v>1467</v>
      </c>
      <c r="I830" s="9">
        <v>19.0</v>
      </c>
      <c r="J830" s="9" t="str">
        <f t="array" ref="J830">LET(
    _xlpm.thresholds, XLOOKUP('2. Результаты'!$D830, Sections!$F$27:$F$47, Sections!$G$27:$I$47),
    XLOOKUP('2. Результаты'!$I830, _xlpm.thresholds, Sections!$G$26:$I$26, "Ниже базового", -1)
)</f>
        <v>Средний</v>
      </c>
      <c r="K830" s="9">
        <v>14.0</v>
      </c>
      <c r="L830" s="9" t="str">
        <f t="array" ref="L830">LET(
    _xlpm.thresholds, XLOOKUP('2. Результаты'!$D830, Sections!$P$27:$P$47, Sections!$Q$27:$S$47),
    XLOOKUP('2. Результаты'!$K830, _xlpm.thresholds, Sections!$Q$26:$S$26, "Ниже базового", -1)
)</f>
        <v>Средний</v>
      </c>
      <c r="M830" s="9">
        <v>13.0</v>
      </c>
      <c r="N830" s="9" t="str">
        <f t="array" ref="N830">LET(
    _xlpm.thresholds, XLOOKUP('2. Результаты'!$D830, Sections!$K$27:$K$47, Sections!$L$27:$N$47),
    XLOOKUP('2. Результаты'!$M830, _xlpm.thresholds, Sections!$L$26:$N$26, "Ниже базового", -1)
)</f>
        <v>Базовый</v>
      </c>
      <c r="O830" s="9">
        <v>17.0</v>
      </c>
      <c r="P830" s="9" t="str">
        <f t="array" ref="P830">LET(
    _xlpm.thresholds, XLOOKUP('2. Результаты'!$D830, Sections!$P$3:$P$23, Sections!$Q$3:$S$23),
    XLOOKUP('2. Результаты'!$O830, _xlpm.thresholds, Sections!$Q$2:$S$2, "Ниже базового", -1)
)</f>
        <v>Средний</v>
      </c>
      <c r="Q830" s="9">
        <v>11.0</v>
      </c>
      <c r="R830" s="9" t="str">
        <f t="array" ref="R830">LET(
    _xlpm.thresholds, XLOOKUP('2. Результаты'!$D830, Sections!$F$3:$F$23, Sections!$G$3:$I$23),
    XLOOKUP('2. Результаты'!$Q830, _xlpm.thresholds, Sections!$G$2:$I$2, "Ниже базового", -1)
)</f>
        <v>Базовый</v>
      </c>
      <c r="S830" s="9">
        <v>31.0</v>
      </c>
      <c r="T830" s="9" t="str">
        <f t="array" ref="T830">LET(
    _xlpm.thresholds, XLOOKUP('2. Результаты'!$D830, Sections!$A$3:$A$23, Sections!$B$3:$D$23),
    XLOOKUP('2. Результаты'!$S830, _xlpm.thresholds, Sections!$B$2:$D$2, "Ниже базового", -1)
)</f>
        <v>Средний</v>
      </c>
      <c r="U830" s="9">
        <v>11.0</v>
      </c>
      <c r="V830" s="9" t="str">
        <f t="array" ref="V830">LET(
    _xlpm.thresholds, XLOOKUP('2. Результаты'!$D830, Sections!$A$27:$A$47, Sections!$B$27:$D$47),
    XLOOKUP('2. Результаты'!$U830, _xlpm.thresholds, Sections!$B$26:$D$26, "Ниже базового", -1)
)</f>
        <v>Средний</v>
      </c>
      <c r="W830" s="9">
        <v>15.0</v>
      </c>
      <c r="X830" s="9" t="str">
        <f t="array" ref="X830">LET(
    _xlpm.thresholds, XLOOKUP('2. Результаты'!$D830, Sections!$K$3:$K$23, Sections!$L$3:$N$23),
    XLOOKUP('2. Результаты'!$W830, _xlpm.thresholds, Sections!$L$2:$N$2, "Ниже базового", -1)
)</f>
        <v>Базовый</v>
      </c>
    </row>
    <row r="831" ht="15.75" customHeight="1">
      <c r="A831" s="7">
        <v>5.31004934E8</v>
      </c>
      <c r="B831" s="6" t="s">
        <v>1068</v>
      </c>
      <c r="C831" s="6" t="s">
        <v>1076</v>
      </c>
      <c r="D831" s="9">
        <v>1.0</v>
      </c>
      <c r="E831" s="9">
        <v>149.0</v>
      </c>
      <c r="F831" s="9">
        <v>213.0</v>
      </c>
      <c r="G831" s="9">
        <v>3.0</v>
      </c>
      <c r="H831" s="9" t="s">
        <v>1465</v>
      </c>
      <c r="I831" s="9">
        <v>23.0</v>
      </c>
      <c r="J831" s="9" t="str">
        <f t="array" ref="J831">LET(
    _xlpm.thresholds, XLOOKUP('2. Результаты'!$D831, Sections!$F$27:$F$47, Sections!$G$27:$I$47),
    XLOOKUP('2. Результаты'!$I831, _xlpm.thresholds, Sections!$G$26:$I$26, "Ниже базового", -1)
)</f>
        <v>Средний</v>
      </c>
      <c r="K831" s="9">
        <v>18.0</v>
      </c>
      <c r="L831" s="9" t="str">
        <f t="array" ref="L831">LET(
    _xlpm.thresholds, XLOOKUP('2. Результаты'!$D831, Sections!$P$27:$P$47, Sections!$Q$27:$S$47),
    XLOOKUP('2. Результаты'!$K831, _xlpm.thresholds, Sections!$Q$26:$S$26, "Ниже базового", -1)
)</f>
        <v>Высокий</v>
      </c>
      <c r="M831" s="9">
        <v>15.0</v>
      </c>
      <c r="N831" s="9" t="str">
        <f t="array" ref="N831">LET(
    _xlpm.thresholds, XLOOKUP('2. Результаты'!$D831, Sections!$K$27:$K$47, Sections!$L$27:$N$47),
    XLOOKUP('2. Результаты'!$M831, _xlpm.thresholds, Sections!$L$26:$N$26, "Ниже базового", -1)
)</f>
        <v>Средний</v>
      </c>
      <c r="O831" s="9">
        <v>20.0</v>
      </c>
      <c r="P831" s="9" t="str">
        <f t="array" ref="P831">LET(
    _xlpm.thresholds, XLOOKUP('2. Результаты'!$D831, Sections!$P$3:$P$23, Sections!$Q$3:$S$23),
    XLOOKUP('2. Результаты'!$O831, _xlpm.thresholds, Sections!$Q$2:$S$2, "Ниже базового", -1)
)</f>
        <v>Высокий</v>
      </c>
      <c r="Q831" s="9">
        <v>17.0</v>
      </c>
      <c r="R831" s="9" t="str">
        <f t="array" ref="R831">LET(
    _xlpm.thresholds, XLOOKUP('2. Результаты'!$D831, Sections!$F$3:$F$23, Sections!$G$3:$I$23),
    XLOOKUP('2. Результаты'!$Q831, _xlpm.thresholds, Sections!$G$2:$I$2, "Ниже базового", -1)
)</f>
        <v>Средний</v>
      </c>
      <c r="S831" s="9">
        <v>31.0</v>
      </c>
      <c r="T831" s="9" t="str">
        <f t="array" ref="T831">LET(
    _xlpm.thresholds, XLOOKUP('2. Результаты'!$D831, Sections!$A$3:$A$23, Sections!$B$3:$D$23),
    XLOOKUP('2. Результаты'!$S831, _xlpm.thresholds, Sections!$B$2:$D$2, "Ниже базового", -1)
)</f>
        <v>Средний</v>
      </c>
      <c r="U831" s="9">
        <v>9.0</v>
      </c>
      <c r="V831" s="9" t="str">
        <f t="array" ref="V831">LET(
    _xlpm.thresholds, XLOOKUP('2. Результаты'!$D831, Sections!$A$27:$A$47, Sections!$B$27:$D$47),
    XLOOKUP('2. Результаты'!$U831, _xlpm.thresholds, Sections!$B$26:$D$26, "Ниже базового", -1)
)</f>
        <v>Средний</v>
      </c>
      <c r="W831" s="9">
        <v>16.0</v>
      </c>
      <c r="X831" s="9" t="str">
        <f t="array" ref="X831">LET(
    _xlpm.thresholds, XLOOKUP('2. Результаты'!$D831, Sections!$K$3:$K$23, Sections!$L$3:$N$23),
    XLOOKUP('2. Результаты'!$W831, _xlpm.thresholds, Sections!$L$2:$N$2, "Ниже базового", -1)
)</f>
        <v>Базовый</v>
      </c>
    </row>
    <row r="832" ht="15.75" customHeight="1">
      <c r="A832" s="7">
        <v>5.3100491E8</v>
      </c>
      <c r="B832" s="6" t="s">
        <v>1068</v>
      </c>
      <c r="C832" s="6" t="s">
        <v>1077</v>
      </c>
      <c r="D832" s="9">
        <v>1.0</v>
      </c>
      <c r="E832" s="9">
        <v>164.0</v>
      </c>
      <c r="F832" s="9">
        <v>213.0</v>
      </c>
      <c r="G832" s="9">
        <v>3.0</v>
      </c>
      <c r="H832" s="9" t="s">
        <v>1465</v>
      </c>
      <c r="I832" s="9">
        <v>30.0</v>
      </c>
      <c r="J832" s="9" t="str">
        <f t="array" ref="J832">LET(
    _xlpm.thresholds, XLOOKUP('2. Результаты'!$D832, Sections!$F$27:$F$47, Sections!$G$27:$I$47),
    XLOOKUP('2. Результаты'!$I832, _xlpm.thresholds, Sections!$G$26:$I$26, "Ниже базового", -1)
)</f>
        <v>Высокий</v>
      </c>
      <c r="K832" s="9">
        <v>15.0</v>
      </c>
      <c r="L832" s="9" t="str">
        <f t="array" ref="L832">LET(
    _xlpm.thresholds, XLOOKUP('2. Результаты'!$D832, Sections!$P$27:$P$47, Sections!$Q$27:$S$47),
    XLOOKUP('2. Результаты'!$K832, _xlpm.thresholds, Sections!$Q$26:$S$26, "Ниже базового", -1)
)</f>
        <v>Средний</v>
      </c>
      <c r="M832" s="9">
        <v>16.0</v>
      </c>
      <c r="N832" s="9" t="str">
        <f t="array" ref="N832">LET(
    _xlpm.thresholds, XLOOKUP('2. Результаты'!$D832, Sections!$K$27:$K$47, Sections!$L$27:$N$47),
    XLOOKUP('2. Результаты'!$M832, _xlpm.thresholds, Sections!$L$26:$N$26, "Ниже базового", -1)
)</f>
        <v>Средний</v>
      </c>
      <c r="O832" s="9">
        <v>18.0</v>
      </c>
      <c r="P832" s="9" t="str">
        <f t="array" ref="P832">LET(
    _xlpm.thresholds, XLOOKUP('2. Результаты'!$D832, Sections!$P$3:$P$23, Sections!$Q$3:$S$23),
    XLOOKUP('2. Результаты'!$O832, _xlpm.thresholds, Sections!$Q$2:$S$2, "Ниже базового", -1)
)</f>
        <v>Средний</v>
      </c>
      <c r="Q832" s="9">
        <v>17.0</v>
      </c>
      <c r="R832" s="9" t="str">
        <f t="array" ref="R832">LET(
    _xlpm.thresholds, XLOOKUP('2. Результаты'!$D832, Sections!$F$3:$F$23, Sections!$G$3:$I$23),
    XLOOKUP('2. Результаты'!$Q832, _xlpm.thresholds, Sections!$G$2:$I$2, "Ниже базового", -1)
)</f>
        <v>Средний</v>
      </c>
      <c r="S832" s="9">
        <v>33.0</v>
      </c>
      <c r="T832" s="9" t="str">
        <f t="array" ref="T832">LET(
    _xlpm.thresholds, XLOOKUP('2. Результаты'!$D832, Sections!$A$3:$A$23, Sections!$B$3:$D$23),
    XLOOKUP('2. Результаты'!$S832, _xlpm.thresholds, Sections!$B$2:$D$2, "Ниже базового", -1)
)</f>
        <v>Средний</v>
      </c>
      <c r="U832" s="9">
        <v>13.0</v>
      </c>
      <c r="V832" s="9" t="str">
        <f t="array" ref="V832">LET(
    _xlpm.thresholds, XLOOKUP('2. Результаты'!$D832, Sections!$A$27:$A$47, Sections!$B$27:$D$47),
    XLOOKUP('2. Результаты'!$U832, _xlpm.thresholds, Sections!$B$26:$D$26, "Ниже базового", -1)
)</f>
        <v>Высокий</v>
      </c>
      <c r="W832" s="9">
        <v>22.0</v>
      </c>
      <c r="X832" s="9" t="str">
        <f t="array" ref="X832">LET(
    _xlpm.thresholds, XLOOKUP('2. Результаты'!$D832, Sections!$K$3:$K$23, Sections!$L$3:$N$23),
    XLOOKUP('2. Результаты'!$W832, _xlpm.thresholds, Sections!$L$2:$N$2, "Ниже базового", -1)
)</f>
        <v>Средний</v>
      </c>
    </row>
    <row r="833" ht="15.75" customHeight="1">
      <c r="A833" s="7">
        <v>5.31004814E8</v>
      </c>
      <c r="B833" s="6" t="s">
        <v>1068</v>
      </c>
      <c r="C833" s="6" t="s">
        <v>1078</v>
      </c>
      <c r="D833" s="9">
        <v>2.0</v>
      </c>
      <c r="E833" s="9">
        <v>141.0</v>
      </c>
      <c r="F833" s="9">
        <v>197.0</v>
      </c>
      <c r="G833" s="9">
        <v>3.0</v>
      </c>
      <c r="H833" s="9" t="s">
        <v>1465</v>
      </c>
      <c r="I833" s="9">
        <v>22.0</v>
      </c>
      <c r="J833" s="9" t="str">
        <f t="array" ref="J833">LET(
    _xlpm.thresholds, XLOOKUP('2. Результаты'!$D833, Sections!$F$27:$F$47, Sections!$G$27:$I$47),
    XLOOKUP('2. Результаты'!$I833, _xlpm.thresholds, Sections!$G$26:$I$26, "Ниже базового", -1)
)</f>
        <v>Средний</v>
      </c>
      <c r="K833" s="9">
        <v>15.0</v>
      </c>
      <c r="L833" s="9" t="str">
        <f t="array" ref="L833">LET(
    _xlpm.thresholds, XLOOKUP('2. Результаты'!$D833, Sections!$P$27:$P$47, Sections!$Q$27:$S$47),
    XLOOKUP('2. Результаты'!$K833, _xlpm.thresholds, Sections!$Q$26:$S$26, "Ниже базового", -1)
)</f>
        <v>Средний</v>
      </c>
      <c r="M833" s="9">
        <v>13.0</v>
      </c>
      <c r="N833" s="9" t="str">
        <f t="array" ref="N833">LET(
    _xlpm.thresholds, XLOOKUP('2. Результаты'!$D833, Sections!$K$27:$K$47, Sections!$L$27:$N$47),
    XLOOKUP('2. Результаты'!$M833, _xlpm.thresholds, Sections!$L$26:$N$26, "Ниже базового", -1)
)</f>
        <v>Средний</v>
      </c>
      <c r="O833" s="9">
        <v>18.0</v>
      </c>
      <c r="P833" s="9" t="str">
        <f t="array" ref="P833">LET(
    _xlpm.thresholds, XLOOKUP('2. Результаты'!$D833, Sections!$P$3:$P$23, Sections!$Q$3:$S$23),
    XLOOKUP('2. Результаты'!$O833, _xlpm.thresholds, Sections!$Q$2:$S$2, "Ниже базового", -1)
)</f>
        <v>Средний</v>
      </c>
      <c r="Q833" s="9">
        <v>17.0</v>
      </c>
      <c r="R833" s="9" t="str">
        <f t="array" ref="R833">LET(
    _xlpm.thresholds, XLOOKUP('2. Результаты'!$D833, Sections!$F$3:$F$23, Sections!$G$3:$I$23),
    XLOOKUP('2. Результаты'!$Q833, _xlpm.thresholds, Sections!$G$2:$I$2, "Ниже базового", -1)
)</f>
        <v>Средний</v>
      </c>
      <c r="S833" s="9">
        <v>27.0</v>
      </c>
      <c r="T833" s="9" t="str">
        <f t="array" ref="T833">LET(
    _xlpm.thresholds, XLOOKUP('2. Результаты'!$D833, Sections!$A$3:$A$23, Sections!$B$3:$D$23),
    XLOOKUP('2. Результаты'!$S833, _xlpm.thresholds, Sections!$B$2:$D$2, "Ниже базового", -1)
)</f>
        <v>Средний</v>
      </c>
      <c r="U833" s="9">
        <v>11.0</v>
      </c>
      <c r="V833" s="9" t="str">
        <f t="array" ref="V833">LET(
    _xlpm.thresholds, XLOOKUP('2. Результаты'!$D833, Sections!$A$27:$A$47, Sections!$B$27:$D$47),
    XLOOKUP('2. Результаты'!$U833, _xlpm.thresholds, Sections!$B$26:$D$26, "Ниже базового", -1)
)</f>
        <v>Средний</v>
      </c>
      <c r="W833" s="9">
        <v>18.0</v>
      </c>
      <c r="X833" s="9" t="str">
        <f t="array" ref="X833">LET(
    _xlpm.thresholds, XLOOKUP('2. Результаты'!$D833, Sections!$K$3:$K$23, Sections!$L$3:$N$23),
    XLOOKUP('2. Результаты'!$W833, _xlpm.thresholds, Sections!$L$2:$N$2, "Ниже базового", -1)
)</f>
        <v>Средний</v>
      </c>
    </row>
    <row r="834" ht="15.75" customHeight="1">
      <c r="A834" s="7">
        <v>5.31004846E8</v>
      </c>
      <c r="B834" s="6" t="s">
        <v>1068</v>
      </c>
      <c r="C834" s="6" t="s">
        <v>1079</v>
      </c>
      <c r="D834" s="9">
        <v>2.0</v>
      </c>
      <c r="E834" s="9">
        <v>116.0</v>
      </c>
      <c r="F834" s="9">
        <v>197.0</v>
      </c>
      <c r="G834" s="9">
        <v>3.0</v>
      </c>
      <c r="H834" s="9" t="s">
        <v>1465</v>
      </c>
      <c r="I834" s="9">
        <v>17.0</v>
      </c>
      <c r="J834" s="9" t="str">
        <f t="array" ref="J834">LET(
    _xlpm.thresholds, XLOOKUP('2. Результаты'!$D834, Sections!$F$27:$F$47, Sections!$G$27:$I$47),
    XLOOKUP('2. Результаты'!$I834, _xlpm.thresholds, Sections!$G$26:$I$26, "Ниже базового", -1)
)</f>
        <v>Средний</v>
      </c>
      <c r="K834" s="9">
        <v>12.0</v>
      </c>
      <c r="L834" s="9" t="str">
        <f t="array" ref="L834">LET(
    _xlpm.thresholds, XLOOKUP('2. Результаты'!$D834, Sections!$P$27:$P$47, Sections!$Q$27:$S$47),
    XLOOKUP('2. Результаты'!$K834, _xlpm.thresholds, Sections!$Q$26:$S$26, "Ниже базового", -1)
)</f>
        <v>Базовый</v>
      </c>
      <c r="M834" s="9">
        <v>9.0</v>
      </c>
      <c r="N834" s="9" t="str">
        <f t="array" ref="N834">LET(
    _xlpm.thresholds, XLOOKUP('2. Результаты'!$D834, Sections!$K$27:$K$47, Sections!$L$27:$N$47),
    XLOOKUP('2. Результаты'!$M834, _xlpm.thresholds, Sections!$L$26:$N$26, "Ниже базового", -1)
)</f>
        <v>Базовый</v>
      </c>
      <c r="O834" s="9">
        <v>15.0</v>
      </c>
      <c r="P834" s="9" t="str">
        <f t="array" ref="P834">LET(
    _xlpm.thresholds, XLOOKUP('2. Результаты'!$D834, Sections!$P$3:$P$23, Sections!$Q$3:$S$23),
    XLOOKUP('2. Результаты'!$O834, _xlpm.thresholds, Sections!$Q$2:$S$2, "Ниже базового", -1)
)</f>
        <v>Базовый</v>
      </c>
      <c r="Q834" s="9">
        <v>11.0</v>
      </c>
      <c r="R834" s="9" t="str">
        <f t="array" ref="R834">LET(
    _xlpm.thresholds, XLOOKUP('2. Результаты'!$D834, Sections!$F$3:$F$23, Sections!$G$3:$I$23),
    XLOOKUP('2. Результаты'!$Q834, _xlpm.thresholds, Sections!$G$2:$I$2, "Ниже базового", -1)
)</f>
        <v>Базовый</v>
      </c>
      <c r="S834" s="9">
        <v>25.0</v>
      </c>
      <c r="T834" s="9" t="str">
        <f t="array" ref="T834">LET(
    _xlpm.thresholds, XLOOKUP('2. Результаты'!$D834, Sections!$A$3:$A$23, Sections!$B$3:$D$23),
    XLOOKUP('2. Результаты'!$S834, _xlpm.thresholds, Sections!$B$2:$D$2, "Ниже базового", -1)
)</f>
        <v>Средний</v>
      </c>
      <c r="U834" s="9">
        <v>10.0</v>
      </c>
      <c r="V834" s="9" t="str">
        <f t="array" ref="V834">LET(
    _xlpm.thresholds, XLOOKUP('2. Результаты'!$D834, Sections!$A$27:$A$47, Sections!$B$27:$D$47),
    XLOOKUP('2. Результаты'!$U834, _xlpm.thresholds, Sections!$B$26:$D$26, "Ниже базового", -1)
)</f>
        <v>Средний</v>
      </c>
      <c r="W834" s="9">
        <v>17.0</v>
      </c>
      <c r="X834" s="9" t="str">
        <f t="array" ref="X834">LET(
    _xlpm.thresholds, XLOOKUP('2. Результаты'!$D834, Sections!$K$3:$K$23, Sections!$L$3:$N$23),
    XLOOKUP('2. Результаты'!$W834, _xlpm.thresholds, Sections!$L$2:$N$2, "Ниже базового", -1)
)</f>
        <v>Средний</v>
      </c>
    </row>
    <row r="835" ht="15.75" customHeight="1">
      <c r="A835" s="7">
        <v>5.31004941E8</v>
      </c>
      <c r="B835" s="6" t="s">
        <v>1068</v>
      </c>
      <c r="C835" s="6" t="s">
        <v>1080</v>
      </c>
      <c r="D835" s="9">
        <v>1.0</v>
      </c>
      <c r="E835" s="9">
        <v>162.0</v>
      </c>
      <c r="F835" s="9">
        <v>213.0</v>
      </c>
      <c r="G835" s="9">
        <v>3.0</v>
      </c>
      <c r="H835" s="9" t="s">
        <v>1465</v>
      </c>
      <c r="I835" s="9">
        <v>27.0</v>
      </c>
      <c r="J835" s="9" t="str">
        <f t="array" ref="J835">LET(
    _xlpm.thresholds, XLOOKUP('2. Результаты'!$D835, Sections!$F$27:$F$47, Sections!$G$27:$I$47),
    XLOOKUP('2. Результаты'!$I835, _xlpm.thresholds, Sections!$G$26:$I$26, "Ниже базового", -1)
)</f>
        <v>Высокий</v>
      </c>
      <c r="K835" s="9">
        <v>15.0</v>
      </c>
      <c r="L835" s="9" t="str">
        <f t="array" ref="L835">LET(
    _xlpm.thresholds, XLOOKUP('2. Результаты'!$D835, Sections!$P$27:$P$47, Sections!$Q$27:$S$47),
    XLOOKUP('2. Результаты'!$K835, _xlpm.thresholds, Sections!$Q$26:$S$26, "Ниже базового", -1)
)</f>
        <v>Средний</v>
      </c>
      <c r="M835" s="9">
        <v>16.0</v>
      </c>
      <c r="N835" s="9" t="str">
        <f t="array" ref="N835">LET(
    _xlpm.thresholds, XLOOKUP('2. Результаты'!$D835, Sections!$K$27:$K$47, Sections!$L$27:$N$47),
    XLOOKUP('2. Результаты'!$M835, _xlpm.thresholds, Sections!$L$26:$N$26, "Ниже базового", -1)
)</f>
        <v>Средний</v>
      </c>
      <c r="O835" s="9">
        <v>19.0</v>
      </c>
      <c r="P835" s="9" t="str">
        <f t="array" ref="P835">LET(
    _xlpm.thresholds, XLOOKUP('2. Результаты'!$D835, Sections!$P$3:$P$23, Sections!$Q$3:$S$23),
    XLOOKUP('2. Результаты'!$O835, _xlpm.thresholds, Sections!$Q$2:$S$2, "Ниже базового", -1)
)</f>
        <v>Средний</v>
      </c>
      <c r="Q835" s="9">
        <v>17.0</v>
      </c>
      <c r="R835" s="9" t="str">
        <f t="array" ref="R835">LET(
    _xlpm.thresholds, XLOOKUP('2. Результаты'!$D835, Sections!$F$3:$F$23, Sections!$G$3:$I$23),
    XLOOKUP('2. Результаты'!$Q835, _xlpm.thresholds, Sections!$G$2:$I$2, "Ниже базового", -1)
)</f>
        <v>Средний</v>
      </c>
      <c r="S835" s="9">
        <v>36.0</v>
      </c>
      <c r="T835" s="9" t="str">
        <f t="array" ref="T835">LET(
    _xlpm.thresholds, XLOOKUP('2. Результаты'!$D835, Sections!$A$3:$A$23, Sections!$B$3:$D$23),
    XLOOKUP('2. Результаты'!$S835, _xlpm.thresholds, Sections!$B$2:$D$2, "Ниже базового", -1)
)</f>
        <v>Средний</v>
      </c>
      <c r="U835" s="9">
        <v>10.0</v>
      </c>
      <c r="V835" s="9" t="str">
        <f t="array" ref="V835">LET(
    _xlpm.thresholds, XLOOKUP('2. Результаты'!$D835, Sections!$A$27:$A$47, Sections!$B$27:$D$47),
    XLOOKUP('2. Результаты'!$U835, _xlpm.thresholds, Sections!$B$26:$D$26, "Ниже базового", -1)
)</f>
        <v>Средний</v>
      </c>
      <c r="W835" s="9">
        <v>22.0</v>
      </c>
      <c r="X835" s="9" t="str">
        <f t="array" ref="X835">LET(
    _xlpm.thresholds, XLOOKUP('2. Результаты'!$D835, Sections!$K$3:$K$23, Sections!$L$3:$N$23),
    XLOOKUP('2. Результаты'!$W835, _xlpm.thresholds, Sections!$L$2:$N$2, "Ниже базового", -1)
)</f>
        <v>Средний</v>
      </c>
    </row>
    <row r="836" ht="15.75" customHeight="1">
      <c r="A836" s="7">
        <v>5.31010864E8</v>
      </c>
      <c r="B836" s="6" t="s">
        <v>1068</v>
      </c>
      <c r="C836" s="6" t="s">
        <v>1081</v>
      </c>
      <c r="D836" s="9">
        <v>1.0</v>
      </c>
      <c r="E836" s="9">
        <v>158.0</v>
      </c>
      <c r="F836" s="9">
        <v>213.0</v>
      </c>
      <c r="G836" s="9">
        <v>3.0</v>
      </c>
      <c r="H836" s="9" t="s">
        <v>1465</v>
      </c>
      <c r="I836" s="9">
        <v>28.0</v>
      </c>
      <c r="J836" s="9" t="str">
        <f t="array" ref="J836">LET(
    _xlpm.thresholds, XLOOKUP('2. Результаты'!$D836, Sections!$F$27:$F$47, Sections!$G$27:$I$47),
    XLOOKUP('2. Результаты'!$I836, _xlpm.thresholds, Sections!$G$26:$I$26, "Ниже базового", -1)
)</f>
        <v>Высокий</v>
      </c>
      <c r="K836" s="9">
        <v>14.0</v>
      </c>
      <c r="L836" s="9" t="str">
        <f t="array" ref="L836">LET(
    _xlpm.thresholds, XLOOKUP('2. Результаты'!$D836, Sections!$P$27:$P$47, Sections!$Q$27:$S$47),
    XLOOKUP('2. Результаты'!$K836, _xlpm.thresholds, Sections!$Q$26:$S$26, "Ниже базового", -1)
)</f>
        <v>Средний</v>
      </c>
      <c r="M836" s="9">
        <v>16.0</v>
      </c>
      <c r="N836" s="9" t="str">
        <f t="array" ref="N836">LET(
    _xlpm.thresholds, XLOOKUP('2. Результаты'!$D836, Sections!$K$27:$K$47, Sections!$L$27:$N$47),
    XLOOKUP('2. Результаты'!$M836, _xlpm.thresholds, Sections!$L$26:$N$26, "Ниже базового", -1)
)</f>
        <v>Средний</v>
      </c>
      <c r="O836" s="9">
        <v>17.0</v>
      </c>
      <c r="P836" s="9" t="str">
        <f t="array" ref="P836">LET(
    _xlpm.thresholds, XLOOKUP('2. Результаты'!$D836, Sections!$P$3:$P$23, Sections!$Q$3:$S$23),
    XLOOKUP('2. Результаты'!$O836, _xlpm.thresholds, Sections!$Q$2:$S$2, "Ниже базового", -1)
)</f>
        <v>Средний</v>
      </c>
      <c r="Q836" s="9">
        <v>14.0</v>
      </c>
      <c r="R836" s="9" t="str">
        <f t="array" ref="R836">LET(
    _xlpm.thresholds, XLOOKUP('2. Результаты'!$D836, Sections!$F$3:$F$23, Sections!$G$3:$I$23),
    XLOOKUP('2. Результаты'!$Q836, _xlpm.thresholds, Sections!$G$2:$I$2, "Ниже базового", -1)
)</f>
        <v>Средний</v>
      </c>
      <c r="S836" s="9">
        <v>35.0</v>
      </c>
      <c r="T836" s="9" t="str">
        <f t="array" ref="T836">LET(
    _xlpm.thresholds, XLOOKUP('2. Результаты'!$D836, Sections!$A$3:$A$23, Sections!$B$3:$D$23),
    XLOOKUP('2. Результаты'!$S836, _xlpm.thresholds, Sections!$B$2:$D$2, "Ниже базового", -1)
)</f>
        <v>Средний</v>
      </c>
      <c r="U836" s="9">
        <v>11.0</v>
      </c>
      <c r="V836" s="9" t="str">
        <f t="array" ref="V836">LET(
    _xlpm.thresholds, XLOOKUP('2. Результаты'!$D836, Sections!$A$27:$A$47, Sections!$B$27:$D$47),
    XLOOKUP('2. Результаты'!$U836, _xlpm.thresholds, Sections!$B$26:$D$26, "Ниже базового", -1)
)</f>
        <v>Средний</v>
      </c>
      <c r="W836" s="9">
        <v>23.0</v>
      </c>
      <c r="X836" s="9" t="str">
        <f t="array" ref="X836">LET(
    _xlpm.thresholds, XLOOKUP('2. Результаты'!$D836, Sections!$K$3:$K$23, Sections!$L$3:$N$23),
    XLOOKUP('2. Результаты'!$W836, _xlpm.thresholds, Sections!$L$2:$N$2, "Ниже базового", -1)
)</f>
        <v>Средний</v>
      </c>
    </row>
    <row r="837" ht="15.75" customHeight="1">
      <c r="A837" s="7">
        <v>5.31004927E8</v>
      </c>
      <c r="B837" s="6" t="s">
        <v>1068</v>
      </c>
      <c r="C837" s="6" t="s">
        <v>1082</v>
      </c>
      <c r="D837" s="9">
        <v>1.0</v>
      </c>
      <c r="E837" s="9">
        <v>150.0</v>
      </c>
      <c r="F837" s="9">
        <v>213.0</v>
      </c>
      <c r="G837" s="9">
        <v>3.0</v>
      </c>
      <c r="H837" s="9" t="s">
        <v>1465</v>
      </c>
      <c r="I837" s="9">
        <v>20.0</v>
      </c>
      <c r="J837" s="9" t="str">
        <f t="array" ref="J837">LET(
    _xlpm.thresholds, XLOOKUP('2. Результаты'!$D837, Sections!$F$27:$F$47, Sections!$G$27:$I$47),
    XLOOKUP('2. Результаты'!$I837, _xlpm.thresholds, Sections!$G$26:$I$26, "Ниже базового", -1)
)</f>
        <v>Средний</v>
      </c>
      <c r="K837" s="9">
        <v>14.0</v>
      </c>
      <c r="L837" s="9" t="str">
        <f t="array" ref="L837">LET(
    _xlpm.thresholds, XLOOKUP('2. Результаты'!$D837, Sections!$P$27:$P$47, Sections!$Q$27:$S$47),
    XLOOKUP('2. Результаты'!$K837, _xlpm.thresholds, Sections!$Q$26:$S$26, "Ниже базового", -1)
)</f>
        <v>Средний</v>
      </c>
      <c r="M837" s="9">
        <v>12.0</v>
      </c>
      <c r="N837" s="9" t="str">
        <f t="array" ref="N837">LET(
    _xlpm.thresholds, XLOOKUP('2. Результаты'!$D837, Sections!$K$27:$K$47, Sections!$L$27:$N$47),
    XLOOKUP('2. Результаты'!$M837, _xlpm.thresholds, Sections!$L$26:$N$26, "Ниже базового", -1)
)</f>
        <v>Базовый</v>
      </c>
      <c r="O837" s="9">
        <v>20.0</v>
      </c>
      <c r="P837" s="9" t="str">
        <f t="array" ref="P837">LET(
    _xlpm.thresholds, XLOOKUP('2. Результаты'!$D837, Sections!$P$3:$P$23, Sections!$Q$3:$S$23),
    XLOOKUP('2. Результаты'!$O837, _xlpm.thresholds, Sections!$Q$2:$S$2, "Ниже базового", -1)
)</f>
        <v>Высокий</v>
      </c>
      <c r="Q837" s="9">
        <v>16.0</v>
      </c>
      <c r="R837" s="9" t="str">
        <f t="array" ref="R837">LET(
    _xlpm.thresholds, XLOOKUP('2. Результаты'!$D837, Sections!$F$3:$F$23, Sections!$G$3:$I$23),
    XLOOKUP('2. Результаты'!$Q837, _xlpm.thresholds, Sections!$G$2:$I$2, "Ниже базового", -1)
)</f>
        <v>Средний</v>
      </c>
      <c r="S837" s="9">
        <v>35.0</v>
      </c>
      <c r="T837" s="9" t="str">
        <f t="array" ref="T837">LET(
    _xlpm.thresholds, XLOOKUP('2. Результаты'!$D837, Sections!$A$3:$A$23, Sections!$B$3:$D$23),
    XLOOKUP('2. Результаты'!$S837, _xlpm.thresholds, Sections!$B$2:$D$2, "Ниже базового", -1)
)</f>
        <v>Средний</v>
      </c>
      <c r="U837" s="9">
        <v>12.0</v>
      </c>
      <c r="V837" s="9" t="str">
        <f t="array" ref="V837">LET(
    _xlpm.thresholds, XLOOKUP('2. Результаты'!$D837, Sections!$A$27:$A$47, Sections!$B$27:$D$47),
    XLOOKUP('2. Результаты'!$U837, _xlpm.thresholds, Sections!$B$26:$D$26, "Ниже базового", -1)
)</f>
        <v>Высокий</v>
      </c>
      <c r="W837" s="9">
        <v>21.0</v>
      </c>
      <c r="X837" s="9" t="str">
        <f t="array" ref="X837">LET(
    _xlpm.thresholds, XLOOKUP('2. Результаты'!$D837, Sections!$K$3:$K$23, Sections!$L$3:$N$23),
    XLOOKUP('2. Результаты'!$W837, _xlpm.thresholds, Sections!$L$2:$N$2, "Ниже базового", -1)
)</f>
        <v>Средний</v>
      </c>
    </row>
    <row r="838" ht="15.75" customHeight="1">
      <c r="A838" s="7">
        <v>5.31004821E8</v>
      </c>
      <c r="B838" s="6" t="s">
        <v>1068</v>
      </c>
      <c r="C838" s="6" t="s">
        <v>1083</v>
      </c>
      <c r="D838" s="9">
        <v>1.0</v>
      </c>
      <c r="E838" s="9">
        <v>197.0</v>
      </c>
      <c r="F838" s="9">
        <v>213.0</v>
      </c>
      <c r="G838" s="9">
        <v>4.0</v>
      </c>
      <c r="H838" s="9" t="s">
        <v>1466</v>
      </c>
      <c r="I838" s="9">
        <v>28.0</v>
      </c>
      <c r="J838" s="9" t="str">
        <f t="array" ref="J838">LET(
    _xlpm.thresholds, XLOOKUP('2. Результаты'!$D838, Sections!$F$27:$F$47, Sections!$G$27:$I$47),
    XLOOKUP('2. Результаты'!$I838, _xlpm.thresholds, Sections!$G$26:$I$26, "Ниже базового", -1)
)</f>
        <v>Высокий</v>
      </c>
      <c r="K838" s="9">
        <v>18.0</v>
      </c>
      <c r="L838" s="9" t="str">
        <f t="array" ref="L838">LET(
    _xlpm.thresholds, XLOOKUP('2. Результаты'!$D838, Sections!$P$27:$P$47, Sections!$Q$27:$S$47),
    XLOOKUP('2. Результаты'!$K838, _xlpm.thresholds, Sections!$Q$26:$S$26, "Ниже базового", -1)
)</f>
        <v>Высокий</v>
      </c>
      <c r="M838" s="9">
        <v>19.0</v>
      </c>
      <c r="N838" s="9" t="str">
        <f t="array" ref="N838">LET(
    _xlpm.thresholds, XLOOKUP('2. Результаты'!$D838, Sections!$K$27:$K$47, Sections!$L$27:$N$47),
    XLOOKUP('2. Результаты'!$M838, _xlpm.thresholds, Sections!$L$26:$N$26, "Ниже базового", -1)
)</f>
        <v>Высокий</v>
      </c>
      <c r="O838" s="9">
        <v>22.0</v>
      </c>
      <c r="P838" s="9" t="str">
        <f t="array" ref="P838">LET(
    _xlpm.thresholds, XLOOKUP('2. Результаты'!$D838, Sections!$P$3:$P$23, Sections!$Q$3:$S$23),
    XLOOKUP('2. Результаты'!$O838, _xlpm.thresholds, Sections!$Q$2:$S$2, "Ниже базового", -1)
)</f>
        <v>Высокий</v>
      </c>
      <c r="Q838" s="9">
        <v>21.0</v>
      </c>
      <c r="R838" s="9" t="str">
        <f t="array" ref="R838">LET(
    _xlpm.thresholds, XLOOKUP('2. Результаты'!$D838, Sections!$F$3:$F$23, Sections!$G$3:$I$23),
    XLOOKUP('2. Результаты'!$Q838, _xlpm.thresholds, Sections!$G$2:$I$2, "Ниже базового", -1)
)</f>
        <v>Высокий</v>
      </c>
      <c r="S838" s="9">
        <v>48.0</v>
      </c>
      <c r="T838" s="9" t="str">
        <f t="array" ref="T838">LET(
    _xlpm.thresholds, XLOOKUP('2. Результаты'!$D838, Sections!$A$3:$A$23, Sections!$B$3:$D$23),
    XLOOKUP('2. Результаты'!$S838, _xlpm.thresholds, Sections!$B$2:$D$2, "Ниже базового", -1)
)</f>
        <v>Высокий</v>
      </c>
      <c r="U838" s="9">
        <v>13.0</v>
      </c>
      <c r="V838" s="9" t="str">
        <f t="array" ref="V838">LET(
    _xlpm.thresholds, XLOOKUP('2. Результаты'!$D838, Sections!$A$27:$A$47, Sections!$B$27:$D$47),
    XLOOKUP('2. Результаты'!$U838, _xlpm.thresholds, Sections!$B$26:$D$26, "Ниже базового", -1)
)</f>
        <v>Высокий</v>
      </c>
      <c r="W838" s="9">
        <v>28.0</v>
      </c>
      <c r="X838" s="9" t="str">
        <f t="array" ref="X838">LET(
    _xlpm.thresholds, XLOOKUP('2. Результаты'!$D838, Sections!$K$3:$K$23, Sections!$L$3:$N$23),
    XLOOKUP('2. Результаты'!$W838, _xlpm.thresholds, Sections!$L$2:$N$2, "Ниже базового", -1)
)</f>
        <v>Высокий</v>
      </c>
    </row>
    <row r="839" ht="15.75" customHeight="1">
      <c r="A839" s="7">
        <v>5.31004765E8</v>
      </c>
      <c r="B839" s="6" t="s">
        <v>1068</v>
      </c>
      <c r="C839" s="6" t="s">
        <v>1084</v>
      </c>
      <c r="D839" s="9">
        <v>1.0</v>
      </c>
      <c r="E839" s="9">
        <v>148.0</v>
      </c>
      <c r="F839" s="9">
        <v>213.0</v>
      </c>
      <c r="G839" s="9">
        <v>3.0</v>
      </c>
      <c r="H839" s="9" t="s">
        <v>1465</v>
      </c>
      <c r="I839" s="9">
        <v>23.0</v>
      </c>
      <c r="J839" s="9" t="str">
        <f t="array" ref="J839">LET(
    _xlpm.thresholds, XLOOKUP('2. Результаты'!$D839, Sections!$F$27:$F$47, Sections!$G$27:$I$47),
    XLOOKUP('2. Результаты'!$I839, _xlpm.thresholds, Sections!$G$26:$I$26, "Ниже базового", -1)
)</f>
        <v>Средний</v>
      </c>
      <c r="K839" s="9">
        <v>15.0</v>
      </c>
      <c r="L839" s="9" t="str">
        <f t="array" ref="L839">LET(
    _xlpm.thresholds, XLOOKUP('2. Результаты'!$D839, Sections!$P$27:$P$47, Sections!$Q$27:$S$47),
    XLOOKUP('2. Результаты'!$K839, _xlpm.thresholds, Sections!$Q$26:$S$26, "Ниже базового", -1)
)</f>
        <v>Средний</v>
      </c>
      <c r="M839" s="9">
        <v>12.0</v>
      </c>
      <c r="N839" s="9" t="str">
        <f t="array" ref="N839">LET(
    _xlpm.thresholds, XLOOKUP('2. Результаты'!$D839, Sections!$K$27:$K$47, Sections!$L$27:$N$47),
    XLOOKUP('2. Результаты'!$M839, _xlpm.thresholds, Sections!$L$26:$N$26, "Ниже базового", -1)
)</f>
        <v>Базовый</v>
      </c>
      <c r="O839" s="9">
        <v>19.0</v>
      </c>
      <c r="P839" s="9" t="str">
        <f t="array" ref="P839">LET(
    _xlpm.thresholds, XLOOKUP('2. Результаты'!$D839, Sections!$P$3:$P$23, Sections!$Q$3:$S$23),
    XLOOKUP('2. Результаты'!$O839, _xlpm.thresholds, Sections!$Q$2:$S$2, "Ниже базового", -1)
)</f>
        <v>Средний</v>
      </c>
      <c r="Q839" s="9">
        <v>14.0</v>
      </c>
      <c r="R839" s="9" t="str">
        <f t="array" ref="R839">LET(
    _xlpm.thresholds, XLOOKUP('2. Результаты'!$D839, Sections!$F$3:$F$23, Sections!$G$3:$I$23),
    XLOOKUP('2. Результаты'!$Q839, _xlpm.thresholds, Sections!$G$2:$I$2, "Ниже базового", -1)
)</f>
        <v>Средний</v>
      </c>
      <c r="S839" s="9">
        <v>33.0</v>
      </c>
      <c r="T839" s="9" t="str">
        <f t="array" ref="T839">LET(
    _xlpm.thresholds, XLOOKUP('2. Результаты'!$D839, Sections!$A$3:$A$23, Sections!$B$3:$D$23),
    XLOOKUP('2. Результаты'!$S839, _xlpm.thresholds, Sections!$B$2:$D$2, "Ниже базового", -1)
)</f>
        <v>Средний</v>
      </c>
      <c r="U839" s="9">
        <v>12.0</v>
      </c>
      <c r="V839" s="9" t="str">
        <f t="array" ref="V839">LET(
    _xlpm.thresholds, XLOOKUP('2. Результаты'!$D839, Sections!$A$27:$A$47, Sections!$B$27:$D$47),
    XLOOKUP('2. Результаты'!$U839, _xlpm.thresholds, Sections!$B$26:$D$26, "Ниже базового", -1)
)</f>
        <v>Высокий</v>
      </c>
      <c r="W839" s="9">
        <v>20.0</v>
      </c>
      <c r="X839" s="9" t="str">
        <f t="array" ref="X839">LET(
    _xlpm.thresholds, XLOOKUP('2. Результаты'!$D839, Sections!$K$3:$K$23, Sections!$L$3:$N$23),
    XLOOKUP('2. Результаты'!$W839, _xlpm.thresholds, Sections!$L$2:$N$2, "Ниже базового", -1)
)</f>
        <v>Средний</v>
      </c>
    </row>
    <row r="840" ht="15.75" customHeight="1">
      <c r="A840" s="7">
        <v>5.31004885E8</v>
      </c>
      <c r="B840" s="6" t="s">
        <v>1068</v>
      </c>
      <c r="C840" s="6" t="s">
        <v>1085</v>
      </c>
      <c r="D840" s="9">
        <v>1.0</v>
      </c>
      <c r="E840" s="9">
        <v>168.0</v>
      </c>
      <c r="F840" s="9">
        <v>213.0</v>
      </c>
      <c r="G840" s="9">
        <v>3.0</v>
      </c>
      <c r="H840" s="9" t="s">
        <v>1465</v>
      </c>
      <c r="I840" s="9">
        <v>25.0</v>
      </c>
      <c r="J840" s="9" t="str">
        <f t="array" ref="J840">LET(
    _xlpm.thresholds, XLOOKUP('2. Результаты'!$D840, Sections!$F$27:$F$47, Sections!$G$27:$I$47),
    XLOOKUP('2. Результаты'!$I840, _xlpm.thresholds, Sections!$G$26:$I$26, "Ниже базового", -1)
)</f>
        <v>Средний</v>
      </c>
      <c r="K840" s="9">
        <v>17.0</v>
      </c>
      <c r="L840" s="9" t="str">
        <f t="array" ref="L840">LET(
    _xlpm.thresholds, XLOOKUP('2. Результаты'!$D840, Sections!$P$27:$P$47, Sections!$Q$27:$S$47),
    XLOOKUP('2. Результаты'!$K840, _xlpm.thresholds, Sections!$Q$26:$S$26, "Ниже базового", -1)
)</f>
        <v>Высокий</v>
      </c>
      <c r="M840" s="9">
        <v>13.0</v>
      </c>
      <c r="N840" s="9" t="str">
        <f t="array" ref="N840">LET(
    _xlpm.thresholds, XLOOKUP('2. Результаты'!$D840, Sections!$K$27:$K$47, Sections!$L$27:$N$47),
    XLOOKUP('2. Результаты'!$M840, _xlpm.thresholds, Sections!$L$26:$N$26, "Ниже базового", -1)
)</f>
        <v>Базовый</v>
      </c>
      <c r="O840" s="9">
        <v>19.0</v>
      </c>
      <c r="P840" s="9" t="str">
        <f t="array" ref="P840">LET(
    _xlpm.thresholds, XLOOKUP('2. Результаты'!$D840, Sections!$P$3:$P$23, Sections!$Q$3:$S$23),
    XLOOKUP('2. Результаты'!$O840, _xlpm.thresholds, Sections!$Q$2:$S$2, "Ниже базового", -1)
)</f>
        <v>Средний</v>
      </c>
      <c r="Q840" s="9">
        <v>17.0</v>
      </c>
      <c r="R840" s="9" t="str">
        <f t="array" ref="R840">LET(
    _xlpm.thresholds, XLOOKUP('2. Результаты'!$D840, Sections!$F$3:$F$23, Sections!$G$3:$I$23),
    XLOOKUP('2. Результаты'!$Q840, _xlpm.thresholds, Sections!$G$2:$I$2, "Ниже базового", -1)
)</f>
        <v>Средний</v>
      </c>
      <c r="S840" s="9">
        <v>38.0</v>
      </c>
      <c r="T840" s="9" t="str">
        <f t="array" ref="T840">LET(
    _xlpm.thresholds, XLOOKUP('2. Результаты'!$D840, Sections!$A$3:$A$23, Sections!$B$3:$D$23),
    XLOOKUP('2. Результаты'!$S840, _xlpm.thresholds, Sections!$B$2:$D$2, "Ниже базового", -1)
)</f>
        <v>Средний</v>
      </c>
      <c r="U840" s="9">
        <v>14.0</v>
      </c>
      <c r="V840" s="9" t="str">
        <f t="array" ref="V840">LET(
    _xlpm.thresholds, XLOOKUP('2. Результаты'!$D840, Sections!$A$27:$A$47, Sections!$B$27:$D$47),
    XLOOKUP('2. Результаты'!$U840, _xlpm.thresholds, Sections!$B$26:$D$26, "Ниже базового", -1)
)</f>
        <v>Высокий</v>
      </c>
      <c r="W840" s="9">
        <v>25.0</v>
      </c>
      <c r="X840" s="9" t="str">
        <f t="array" ref="X840">LET(
    _xlpm.thresholds, XLOOKUP('2. Результаты'!$D840, Sections!$K$3:$K$23, Sections!$L$3:$N$23),
    XLOOKUP('2. Результаты'!$W840, _xlpm.thresholds, Sections!$L$2:$N$2, "Ниже базового", -1)
)</f>
        <v>Высокий</v>
      </c>
    </row>
    <row r="841" ht="15.75" customHeight="1">
      <c r="A841" s="7">
        <v>5.31004772E8</v>
      </c>
      <c r="B841" s="6" t="s">
        <v>1068</v>
      </c>
      <c r="C841" s="6" t="s">
        <v>1086</v>
      </c>
      <c r="D841" s="9">
        <v>1.0</v>
      </c>
      <c r="E841" s="9">
        <v>171.0</v>
      </c>
      <c r="F841" s="9">
        <v>213.0</v>
      </c>
      <c r="G841" s="9">
        <v>3.0</v>
      </c>
      <c r="H841" s="9" t="s">
        <v>1465</v>
      </c>
      <c r="I841" s="9">
        <v>27.0</v>
      </c>
      <c r="J841" s="9" t="str">
        <f t="array" ref="J841">LET(
    _xlpm.thresholds, XLOOKUP('2. Результаты'!$D841, Sections!$F$27:$F$47, Sections!$G$27:$I$47),
    XLOOKUP('2. Результаты'!$I841, _xlpm.thresholds, Sections!$G$26:$I$26, "Ниже базового", -1)
)</f>
        <v>Высокий</v>
      </c>
      <c r="K841" s="9">
        <v>18.0</v>
      </c>
      <c r="L841" s="9" t="str">
        <f t="array" ref="L841">LET(
    _xlpm.thresholds, XLOOKUP('2. Результаты'!$D841, Sections!$P$27:$P$47, Sections!$Q$27:$S$47),
    XLOOKUP('2. Результаты'!$K841, _xlpm.thresholds, Sections!$Q$26:$S$26, "Ниже базового", -1)
)</f>
        <v>Высокий</v>
      </c>
      <c r="M841" s="9">
        <v>14.0</v>
      </c>
      <c r="N841" s="9" t="str">
        <f t="array" ref="N841">LET(
    _xlpm.thresholds, XLOOKUP('2. Результаты'!$D841, Sections!$K$27:$K$47, Sections!$L$27:$N$47),
    XLOOKUP('2. Результаты'!$M841, _xlpm.thresholds, Sections!$L$26:$N$26, "Ниже базового", -1)
)</f>
        <v>Средний</v>
      </c>
      <c r="O841" s="9">
        <v>20.0</v>
      </c>
      <c r="P841" s="9" t="str">
        <f t="array" ref="P841">LET(
    _xlpm.thresholds, XLOOKUP('2. Результаты'!$D841, Sections!$P$3:$P$23, Sections!$Q$3:$S$23),
    XLOOKUP('2. Результаты'!$O841, _xlpm.thresholds, Sections!$Q$2:$S$2, "Ниже базового", -1)
)</f>
        <v>Высокий</v>
      </c>
      <c r="Q841" s="9">
        <v>16.0</v>
      </c>
      <c r="R841" s="9" t="str">
        <f t="array" ref="R841">LET(
    _xlpm.thresholds, XLOOKUP('2. Результаты'!$D841, Sections!$F$3:$F$23, Sections!$G$3:$I$23),
    XLOOKUP('2. Результаты'!$Q841, _xlpm.thresholds, Sections!$G$2:$I$2, "Ниже базового", -1)
)</f>
        <v>Средний</v>
      </c>
      <c r="S841" s="9">
        <v>37.0</v>
      </c>
      <c r="T841" s="9" t="str">
        <f t="array" ref="T841">LET(
    _xlpm.thresholds, XLOOKUP('2. Результаты'!$D841, Sections!$A$3:$A$23, Sections!$B$3:$D$23),
    XLOOKUP('2. Результаты'!$S841, _xlpm.thresholds, Sections!$B$2:$D$2, "Ниже базового", -1)
)</f>
        <v>Средний</v>
      </c>
      <c r="U841" s="9">
        <v>12.0</v>
      </c>
      <c r="V841" s="9" t="str">
        <f t="array" ref="V841">LET(
    _xlpm.thresholds, XLOOKUP('2. Результаты'!$D841, Sections!$A$27:$A$47, Sections!$B$27:$D$47),
    XLOOKUP('2. Результаты'!$U841, _xlpm.thresholds, Sections!$B$26:$D$26, "Ниже базового", -1)
)</f>
        <v>Высокий</v>
      </c>
      <c r="W841" s="9">
        <v>27.0</v>
      </c>
      <c r="X841" s="9" t="str">
        <f t="array" ref="X841">LET(
    _xlpm.thresholds, XLOOKUP('2. Результаты'!$D841, Sections!$K$3:$K$23, Sections!$L$3:$N$23),
    XLOOKUP('2. Результаты'!$W841, _xlpm.thresholds, Sections!$L$2:$N$2, "Ниже базового", -1)
)</f>
        <v>Высокий</v>
      </c>
    </row>
    <row r="842" ht="15.75" customHeight="1">
      <c r="A842" s="7">
        <v>5.3200069E8</v>
      </c>
      <c r="B842" s="6" t="s">
        <v>1087</v>
      </c>
      <c r="C842" s="6" t="s">
        <v>1088</v>
      </c>
      <c r="D842" s="9">
        <v>6.0</v>
      </c>
      <c r="E842" s="9">
        <v>86.0</v>
      </c>
      <c r="F842" s="9">
        <v>192.0</v>
      </c>
      <c r="G842" s="9">
        <v>1.0</v>
      </c>
      <c r="H842" s="9" t="s">
        <v>1468</v>
      </c>
      <c r="I842" s="9">
        <v>20.0</v>
      </c>
      <c r="J842" s="9" t="str">
        <f t="array" ref="J842">LET(
    _xlpm.thresholds, XLOOKUP('2. Результаты'!$D842, Sections!$F$27:$F$47, Sections!$G$27:$I$47),
    XLOOKUP('2. Результаты'!$I842, _xlpm.thresholds, Sections!$G$26:$I$26, "Ниже базового", -1)
)</f>
        <v>Средний</v>
      </c>
      <c r="K842" s="9">
        <v>16.0</v>
      </c>
      <c r="L842" s="9" t="str">
        <f t="array" ref="L842">LET(
    _xlpm.thresholds, XLOOKUP('2. Результаты'!$D842, Sections!$P$27:$P$47, Sections!$Q$27:$S$47),
    XLOOKUP('2. Результаты'!$K842, _xlpm.thresholds, Sections!$Q$26:$S$26, "Ниже базового", -1)
)</f>
        <v>Высокий</v>
      </c>
      <c r="M842" s="9">
        <v>9.0</v>
      </c>
      <c r="N842" s="9" t="str">
        <f t="array" ref="N842">LET(
    _xlpm.thresholds, XLOOKUP('2. Результаты'!$D842, Sections!$K$27:$K$47, Sections!$L$27:$N$47),
    XLOOKUP('2. Результаты'!$M842, _xlpm.thresholds, Sections!$L$26:$N$26, "Ниже базового", -1)
)</f>
        <v>Базовый</v>
      </c>
      <c r="O842" s="9">
        <v>11.0</v>
      </c>
      <c r="P842" s="9" t="str">
        <f t="array" ref="P842">LET(
    _xlpm.thresholds, XLOOKUP('2. Результаты'!$D842, Sections!$P$3:$P$23, Sections!$Q$3:$S$23),
    XLOOKUP('2. Результаты'!$O842, _xlpm.thresholds, Sections!$Q$2:$S$2, "Ниже базового", -1)
)</f>
        <v>Базовый</v>
      </c>
      <c r="Q842" s="9">
        <v>6.0</v>
      </c>
      <c r="R842" s="9" t="str">
        <f t="array" ref="R842">LET(
    _xlpm.thresholds, XLOOKUP('2. Результаты'!$D842, Sections!$F$3:$F$23, Sections!$G$3:$I$23),
    XLOOKUP('2. Результаты'!$Q842, _xlpm.thresholds, Sections!$G$2:$I$2, "Ниже базового", -1)
)</f>
        <v>Ниже базового</v>
      </c>
      <c r="S842" s="9">
        <v>0.0</v>
      </c>
      <c r="T842" s="9" t="str">
        <f t="array" ref="T842">LET(
    _xlpm.thresholds, XLOOKUP('2. Результаты'!$D842, Sections!$A$3:$A$23, Sections!$B$3:$D$23),
    XLOOKUP('2. Результаты'!$S842, _xlpm.thresholds, Sections!$B$2:$D$2, "Ниже базового", -1)
)</f>
        <v>Ниже базового</v>
      </c>
      <c r="U842" s="9">
        <v>8.0</v>
      </c>
      <c r="V842" s="9" t="str">
        <f t="array" ref="V842">LET(
    _xlpm.thresholds, XLOOKUP('2. Результаты'!$D842, Sections!$A$27:$A$47, Sections!$B$27:$D$47),
    XLOOKUP('2. Результаты'!$U842, _xlpm.thresholds, Sections!$B$26:$D$26, "Ниже базового", -1)
)</f>
        <v>Средний</v>
      </c>
      <c r="W842" s="9">
        <v>16.0</v>
      </c>
      <c r="X842" s="9" t="str">
        <f t="array" ref="X842">LET(
    _xlpm.thresholds, XLOOKUP('2. Результаты'!$D842, Sections!$K$3:$K$23, Sections!$L$3:$N$23),
    XLOOKUP('2. Результаты'!$W842, _xlpm.thresholds, Sections!$L$2:$N$2, "Ниже базового", -1)
)</f>
        <v>Базовый</v>
      </c>
    </row>
    <row r="843" ht="15.75" customHeight="1">
      <c r="A843" s="7">
        <v>5.32000516E8</v>
      </c>
      <c r="B843" s="6" t="s">
        <v>1087</v>
      </c>
      <c r="C843" s="6" t="s">
        <v>1089</v>
      </c>
      <c r="D843" s="9">
        <v>1.0</v>
      </c>
      <c r="E843" s="9">
        <v>137.0</v>
      </c>
      <c r="F843" s="9">
        <v>213.0</v>
      </c>
      <c r="G843" s="9">
        <v>3.0</v>
      </c>
      <c r="H843" s="9" t="s">
        <v>1465</v>
      </c>
      <c r="I843" s="9">
        <v>18.0</v>
      </c>
      <c r="J843" s="9" t="str">
        <f t="array" ref="J843">LET(
    _xlpm.thresholds, XLOOKUP('2. Результаты'!$D843, Sections!$F$27:$F$47, Sections!$G$27:$I$47),
    XLOOKUP('2. Результаты'!$I843, _xlpm.thresholds, Sections!$G$26:$I$26, "Ниже базового", -1)
)</f>
        <v>Средний</v>
      </c>
      <c r="K843" s="9">
        <v>12.0</v>
      </c>
      <c r="L843" s="9" t="str">
        <f t="array" ref="L843">LET(
    _xlpm.thresholds, XLOOKUP('2. Результаты'!$D843, Sections!$P$27:$P$47, Sections!$Q$27:$S$47),
    XLOOKUP('2. Результаты'!$K843, _xlpm.thresholds, Sections!$Q$26:$S$26, "Ниже базового", -1)
)</f>
        <v>Базовый</v>
      </c>
      <c r="M843" s="9">
        <v>12.0</v>
      </c>
      <c r="N843" s="9" t="str">
        <f t="array" ref="N843">LET(
    _xlpm.thresholds, XLOOKUP('2. Результаты'!$D843, Sections!$K$27:$K$47, Sections!$L$27:$N$47),
    XLOOKUP('2. Результаты'!$M843, _xlpm.thresholds, Sections!$L$26:$N$26, "Ниже базового", -1)
)</f>
        <v>Базовый</v>
      </c>
      <c r="O843" s="9">
        <v>19.0</v>
      </c>
      <c r="P843" s="9" t="str">
        <f t="array" ref="P843">LET(
    _xlpm.thresholds, XLOOKUP('2. Результаты'!$D843, Sections!$P$3:$P$23, Sections!$Q$3:$S$23),
    XLOOKUP('2. Результаты'!$O843, _xlpm.thresholds, Sections!$Q$2:$S$2, "Ниже базового", -1)
)</f>
        <v>Средний</v>
      </c>
      <c r="Q843" s="9">
        <v>14.0</v>
      </c>
      <c r="R843" s="9" t="str">
        <f t="array" ref="R843">LET(
    _xlpm.thresholds, XLOOKUP('2. Результаты'!$D843, Sections!$F$3:$F$23, Sections!$G$3:$I$23),
    XLOOKUP('2. Результаты'!$Q843, _xlpm.thresholds, Sections!$G$2:$I$2, "Ниже базового", -1)
)</f>
        <v>Средний</v>
      </c>
      <c r="S843" s="9">
        <v>30.0</v>
      </c>
      <c r="T843" s="9" t="str">
        <f t="array" ref="T843">LET(
    _xlpm.thresholds, XLOOKUP('2. Результаты'!$D843, Sections!$A$3:$A$23, Sections!$B$3:$D$23),
    XLOOKUP('2. Результаты'!$S843, _xlpm.thresholds, Sections!$B$2:$D$2, "Ниже базового", -1)
)</f>
        <v>Средний</v>
      </c>
      <c r="U843" s="9">
        <v>13.0</v>
      </c>
      <c r="V843" s="9" t="str">
        <f t="array" ref="V843">LET(
    _xlpm.thresholds, XLOOKUP('2. Результаты'!$D843, Sections!$A$27:$A$47, Sections!$B$27:$D$47),
    XLOOKUP('2. Результаты'!$U843, _xlpm.thresholds, Sections!$B$26:$D$26, "Ниже базового", -1)
)</f>
        <v>Высокий</v>
      </c>
      <c r="W843" s="9">
        <v>19.0</v>
      </c>
      <c r="X843" s="9" t="str">
        <f t="array" ref="X843">LET(
    _xlpm.thresholds, XLOOKUP('2. Результаты'!$D843, Sections!$K$3:$K$23, Sections!$L$3:$N$23),
    XLOOKUP('2. Результаты'!$W843, _xlpm.thresholds, Sections!$L$2:$N$2, "Ниже базового", -1)
)</f>
        <v>Средний</v>
      </c>
    </row>
    <row r="844" ht="15.75" customHeight="1">
      <c r="A844" s="7">
        <v>5.32000636E8</v>
      </c>
      <c r="B844" s="6" t="s">
        <v>1087</v>
      </c>
      <c r="C844" s="6" t="s">
        <v>1090</v>
      </c>
      <c r="D844" s="9">
        <v>1.0</v>
      </c>
      <c r="E844" s="9">
        <v>157.0</v>
      </c>
      <c r="F844" s="9">
        <v>213.0</v>
      </c>
      <c r="G844" s="9">
        <v>2.0</v>
      </c>
      <c r="H844" s="9" t="s">
        <v>1467</v>
      </c>
      <c r="I844" s="9">
        <v>23.0</v>
      </c>
      <c r="J844" s="9" t="str">
        <f t="array" ref="J844">LET(
    _xlpm.thresholds, XLOOKUP('2. Результаты'!$D844, Sections!$F$27:$F$47, Sections!$G$27:$I$47),
    XLOOKUP('2. Результаты'!$I844, _xlpm.thresholds, Sections!$G$26:$I$26, "Ниже базового", -1)
)</f>
        <v>Средний</v>
      </c>
      <c r="K844" s="9">
        <v>19.0</v>
      </c>
      <c r="L844" s="9" t="str">
        <f t="array" ref="L844">LET(
    _xlpm.thresholds, XLOOKUP('2. Результаты'!$D844, Sections!$P$27:$P$47, Sections!$Q$27:$S$47),
    XLOOKUP('2. Результаты'!$K844, _xlpm.thresholds, Sections!$Q$26:$S$26, "Ниже базового", -1)
)</f>
        <v>Высокий</v>
      </c>
      <c r="M844" s="9">
        <v>7.0</v>
      </c>
      <c r="N844" s="9" t="str">
        <f t="array" ref="N844">LET(
    _xlpm.thresholds, XLOOKUP('2. Результаты'!$D844, Sections!$K$27:$K$47, Sections!$L$27:$N$47),
    XLOOKUP('2. Результаты'!$M844, _xlpm.thresholds, Sections!$L$26:$N$26, "Ниже базового", -1)
)</f>
        <v>Базовый</v>
      </c>
      <c r="O844" s="9">
        <v>19.0</v>
      </c>
      <c r="P844" s="9" t="str">
        <f t="array" ref="P844">LET(
    _xlpm.thresholds, XLOOKUP('2. Результаты'!$D844, Sections!$P$3:$P$23, Sections!$Q$3:$S$23),
    XLOOKUP('2. Результаты'!$O844, _xlpm.thresholds, Sections!$Q$2:$S$2, "Ниже базового", -1)
)</f>
        <v>Средний</v>
      </c>
      <c r="Q844" s="9">
        <v>20.0</v>
      </c>
      <c r="R844" s="9" t="str">
        <f t="array" ref="R844">LET(
    _xlpm.thresholds, XLOOKUP('2. Результаты'!$D844, Sections!$F$3:$F$23, Sections!$G$3:$I$23),
    XLOOKUP('2. Результаты'!$Q844, _xlpm.thresholds, Sections!$G$2:$I$2, "Ниже базового", -1)
)</f>
        <v>Средний</v>
      </c>
      <c r="S844" s="9">
        <v>37.0</v>
      </c>
      <c r="T844" s="9" t="str">
        <f t="array" ref="T844">LET(
    _xlpm.thresholds, XLOOKUP('2. Результаты'!$D844, Sections!$A$3:$A$23, Sections!$B$3:$D$23),
    XLOOKUP('2. Результаты'!$S844, _xlpm.thresholds, Sections!$B$2:$D$2, "Ниже базового", -1)
)</f>
        <v>Средний</v>
      </c>
      <c r="U844" s="9">
        <v>13.0</v>
      </c>
      <c r="V844" s="9" t="str">
        <f t="array" ref="V844">LET(
    _xlpm.thresholds, XLOOKUP('2. Результаты'!$D844, Sections!$A$27:$A$47, Sections!$B$27:$D$47),
    XLOOKUP('2. Результаты'!$U844, _xlpm.thresholds, Sections!$B$26:$D$26, "Ниже базового", -1)
)</f>
        <v>Высокий</v>
      </c>
      <c r="W844" s="9">
        <v>19.0</v>
      </c>
      <c r="X844" s="9" t="str">
        <f t="array" ref="X844">LET(
    _xlpm.thresholds, XLOOKUP('2. Результаты'!$D844, Sections!$K$3:$K$23, Sections!$L$3:$N$23),
    XLOOKUP('2. Результаты'!$W844, _xlpm.thresholds, Sections!$L$2:$N$2, "Ниже базового", -1)
)</f>
        <v>Средний</v>
      </c>
    </row>
    <row r="845" ht="15.75" customHeight="1">
      <c r="A845" s="7">
        <v>5.32000611E8</v>
      </c>
      <c r="B845" s="6" t="s">
        <v>1087</v>
      </c>
      <c r="C845" s="6" t="s">
        <v>1091</v>
      </c>
      <c r="D845" s="9">
        <v>2.0</v>
      </c>
      <c r="E845" s="9">
        <v>50.0</v>
      </c>
      <c r="F845" s="9">
        <v>197.0</v>
      </c>
      <c r="G845" s="9">
        <v>1.0</v>
      </c>
      <c r="H845" s="9" t="s">
        <v>1468</v>
      </c>
      <c r="I845" s="9">
        <v>13.0</v>
      </c>
      <c r="J845" s="9" t="str">
        <f t="array" ref="J845">LET(
    _xlpm.thresholds, XLOOKUP('2. Результаты'!$D845, Sections!$F$27:$F$47, Sections!$G$27:$I$47),
    XLOOKUP('2. Результаты'!$I845, _xlpm.thresholds, Sections!$G$26:$I$26, "Ниже базового", -1)
)</f>
        <v>Базовый</v>
      </c>
      <c r="K845" s="9">
        <v>0.0</v>
      </c>
      <c r="L845" s="9" t="str">
        <f t="array" ref="L845">LET(
    _xlpm.thresholds, XLOOKUP('2. Результаты'!$D845, Sections!$P$27:$P$47, Sections!$Q$27:$S$47),
    XLOOKUP('2. Результаты'!$K845, _xlpm.thresholds, Sections!$Q$26:$S$26, "Ниже базового", -1)
)</f>
        <v>Ниже базового</v>
      </c>
      <c r="M845" s="9">
        <v>9.0</v>
      </c>
      <c r="N845" s="9" t="str">
        <f t="array" ref="N845">LET(
    _xlpm.thresholds, XLOOKUP('2. Результаты'!$D845, Sections!$K$27:$K$47, Sections!$L$27:$N$47),
    XLOOKUP('2. Результаты'!$M845, _xlpm.thresholds, Sections!$L$26:$N$26, "Ниже базового", -1)
)</f>
        <v>Базовый</v>
      </c>
      <c r="O845" s="9">
        <v>12.0</v>
      </c>
      <c r="P845" s="9" t="str">
        <f t="array" ref="P845">LET(
    _xlpm.thresholds, XLOOKUP('2. Результаты'!$D845, Sections!$P$3:$P$23, Sections!$Q$3:$S$23),
    XLOOKUP('2. Результаты'!$O845, _xlpm.thresholds, Sections!$Q$2:$S$2, "Ниже базового", -1)
)</f>
        <v>Базовый</v>
      </c>
      <c r="Q845" s="9">
        <v>10.0</v>
      </c>
      <c r="R845" s="9" t="str">
        <f t="array" ref="R845">LET(
    _xlpm.thresholds, XLOOKUP('2. Результаты'!$D845, Sections!$F$3:$F$23, Sections!$G$3:$I$23),
    XLOOKUP('2. Результаты'!$Q845, _xlpm.thresholds, Sections!$G$2:$I$2, "Ниже базового", -1)
)</f>
        <v>Базовый</v>
      </c>
      <c r="S845" s="9">
        <v>0.0</v>
      </c>
      <c r="T845" s="9" t="str">
        <f t="array" ref="T845">LET(
    _xlpm.thresholds, XLOOKUP('2. Результаты'!$D845, Sections!$A$3:$A$23, Sections!$B$3:$D$23),
    XLOOKUP('2. Результаты'!$S845, _xlpm.thresholds, Sections!$B$2:$D$2, "Ниже базового", -1)
)</f>
        <v>Ниже базового</v>
      </c>
      <c r="U845" s="9">
        <v>6.0</v>
      </c>
      <c r="V845" s="9" t="str">
        <f t="array" ref="V845">LET(
    _xlpm.thresholds, XLOOKUP('2. Результаты'!$D845, Sections!$A$27:$A$47, Sections!$B$27:$D$47),
    XLOOKUP('2. Результаты'!$U845, _xlpm.thresholds, Sections!$B$26:$D$26, "Ниже базового", -1)
)</f>
        <v>Базовый</v>
      </c>
      <c r="W845" s="9">
        <v>0.0</v>
      </c>
      <c r="X845" s="9" t="str">
        <f t="array" ref="X845">LET(
    _xlpm.thresholds, XLOOKUP('2. Результаты'!$D845, Sections!$K$3:$K$23, Sections!$L$3:$N$23),
    XLOOKUP('2. Результаты'!$W845, _xlpm.thresholds, Sections!$L$2:$N$2, "Ниже базового", -1)
)</f>
        <v>Ниже базового</v>
      </c>
    </row>
    <row r="846" ht="15.75" customHeight="1">
      <c r="A846" s="7">
        <v>5.32000001E8</v>
      </c>
      <c r="B846" s="6" t="s">
        <v>1087</v>
      </c>
      <c r="C846" s="6" t="s">
        <v>1092</v>
      </c>
      <c r="D846" s="9">
        <v>1.0</v>
      </c>
      <c r="E846" s="9">
        <v>114.0</v>
      </c>
      <c r="F846" s="9">
        <v>213.0</v>
      </c>
      <c r="G846" s="9">
        <v>2.0</v>
      </c>
      <c r="H846" s="9" t="s">
        <v>1467</v>
      </c>
      <c r="I846" s="9">
        <v>9.0</v>
      </c>
      <c r="J846" s="9" t="str">
        <f t="array" ref="J846">LET(
    _xlpm.thresholds, XLOOKUP('2. Результаты'!$D846, Sections!$F$27:$F$47, Sections!$G$27:$I$47),
    XLOOKUP('2. Результаты'!$I846, _xlpm.thresholds, Sections!$G$26:$I$26, "Ниже базового", -1)
)</f>
        <v>Ниже базового</v>
      </c>
      <c r="K846" s="9">
        <v>9.0</v>
      </c>
      <c r="L846" s="9" t="str">
        <f t="array" ref="L846">LET(
    _xlpm.thresholds, XLOOKUP('2. Результаты'!$D846, Sections!$P$27:$P$47, Sections!$Q$27:$S$47),
    XLOOKUP('2. Результаты'!$K846, _xlpm.thresholds, Sections!$Q$26:$S$26, "Ниже базового", -1)
)</f>
        <v>Базовый</v>
      </c>
      <c r="M846" s="9">
        <v>7.0</v>
      </c>
      <c r="N846" s="9" t="str">
        <f t="array" ref="N846">LET(
    _xlpm.thresholds, XLOOKUP('2. Результаты'!$D846, Sections!$K$27:$K$47, Sections!$L$27:$N$47),
    XLOOKUP('2. Результаты'!$M846, _xlpm.thresholds, Sections!$L$26:$N$26, "Ниже базового", -1)
)</f>
        <v>Базовый</v>
      </c>
      <c r="O846" s="9">
        <v>12.0</v>
      </c>
      <c r="P846" s="9" t="str">
        <f t="array" ref="P846">LET(
    _xlpm.thresholds, XLOOKUP('2. Результаты'!$D846, Sections!$P$3:$P$23, Sections!$Q$3:$S$23),
    XLOOKUP('2. Результаты'!$O846, _xlpm.thresholds, Sections!$Q$2:$S$2, "Ниже базового", -1)
)</f>
        <v>Базовый</v>
      </c>
      <c r="Q846" s="9">
        <v>20.0</v>
      </c>
      <c r="R846" s="9" t="str">
        <f t="array" ref="R846">LET(
    _xlpm.thresholds, XLOOKUP('2. Результаты'!$D846, Sections!$F$3:$F$23, Sections!$G$3:$I$23),
    XLOOKUP('2. Результаты'!$Q846, _xlpm.thresholds, Sections!$G$2:$I$2, "Ниже базового", -1)
)</f>
        <v>Средний</v>
      </c>
      <c r="S846" s="9">
        <v>35.0</v>
      </c>
      <c r="T846" s="9" t="str">
        <f t="array" ref="T846">LET(
    _xlpm.thresholds, XLOOKUP('2. Результаты'!$D846, Sections!$A$3:$A$23, Sections!$B$3:$D$23),
    XLOOKUP('2. Результаты'!$S846, _xlpm.thresholds, Sections!$B$2:$D$2, "Ниже базового", -1)
)</f>
        <v>Средний</v>
      </c>
      <c r="U846" s="9">
        <v>9.0</v>
      </c>
      <c r="V846" s="9" t="str">
        <f t="array" ref="V846">LET(
    _xlpm.thresholds, XLOOKUP('2. Результаты'!$D846, Sections!$A$27:$A$47, Sections!$B$27:$D$47),
    XLOOKUP('2. Результаты'!$U846, _xlpm.thresholds, Sections!$B$26:$D$26, "Ниже базового", -1)
)</f>
        <v>Средний</v>
      </c>
      <c r="W846" s="9">
        <v>13.0</v>
      </c>
      <c r="X846" s="9" t="str">
        <f t="array" ref="X846">LET(
    _xlpm.thresholds, XLOOKUP('2. Результаты'!$D846, Sections!$K$3:$K$23, Sections!$L$3:$N$23),
    XLOOKUP('2. Результаты'!$W846, _xlpm.thresholds, Sections!$L$2:$N$2, "Ниже базового", -1)
)</f>
        <v>Базовый</v>
      </c>
    </row>
    <row r="847" ht="15.75" customHeight="1">
      <c r="A847" s="7">
        <v>5.32010169E8</v>
      </c>
      <c r="B847" s="6" t="s">
        <v>1087</v>
      </c>
      <c r="C847" s="6" t="s">
        <v>1093</v>
      </c>
      <c r="D847" s="9">
        <v>6.0</v>
      </c>
      <c r="E847" s="9">
        <v>105.0</v>
      </c>
      <c r="F847" s="9">
        <v>192.0</v>
      </c>
      <c r="G847" s="9">
        <v>2.0</v>
      </c>
      <c r="H847" s="9" t="s">
        <v>1467</v>
      </c>
      <c r="I847" s="9">
        <v>15.0</v>
      </c>
      <c r="J847" s="9" t="str">
        <f t="array" ref="J847">LET(
    _xlpm.thresholds, XLOOKUP('2. Результаты'!$D847, Sections!$F$27:$F$47, Sections!$G$27:$I$47),
    XLOOKUP('2. Результаты'!$I847, _xlpm.thresholds, Sections!$G$26:$I$26, "Ниже базового", -1)
)</f>
        <v>Базовый</v>
      </c>
      <c r="K847" s="9">
        <v>15.0</v>
      </c>
      <c r="L847" s="9" t="str">
        <f t="array" ref="L847">LET(
    _xlpm.thresholds, XLOOKUP('2. Результаты'!$D847, Sections!$P$27:$P$47, Sections!$Q$27:$S$47),
    XLOOKUP('2. Результаты'!$K847, _xlpm.thresholds, Sections!$Q$26:$S$26, "Ниже базового", -1)
)</f>
        <v>Средний</v>
      </c>
      <c r="M847" s="9">
        <v>11.0</v>
      </c>
      <c r="N847" s="9" t="str">
        <f t="array" ref="N847">LET(
    _xlpm.thresholds, XLOOKUP('2. Результаты'!$D847, Sections!$K$27:$K$47, Sections!$L$27:$N$47),
    XLOOKUP('2. Результаты'!$M847, _xlpm.thresholds, Sections!$L$26:$N$26, "Ниже базового", -1)
)</f>
        <v>Базовый</v>
      </c>
      <c r="O847" s="9">
        <v>15.0</v>
      </c>
      <c r="P847" s="9" t="str">
        <f t="array" ref="P847">LET(
    _xlpm.thresholds, XLOOKUP('2. Результаты'!$D847, Sections!$P$3:$P$23, Sections!$Q$3:$S$23),
    XLOOKUP('2. Результаты'!$O847, _xlpm.thresholds, Sections!$Q$2:$S$2, "Ниже базового", -1)
)</f>
        <v>Базовый</v>
      </c>
      <c r="Q847" s="9">
        <v>9.0</v>
      </c>
      <c r="R847" s="9" t="str">
        <f t="array" ref="R847">LET(
    _xlpm.thresholds, XLOOKUP('2. Результаты'!$D847, Sections!$F$3:$F$23, Sections!$G$3:$I$23),
    XLOOKUP('2. Результаты'!$Q847, _xlpm.thresholds, Sections!$G$2:$I$2, "Ниже базового", -1)
)</f>
        <v>Базовый</v>
      </c>
      <c r="S847" s="9">
        <v>18.0</v>
      </c>
      <c r="T847" s="9" t="str">
        <f t="array" ref="T847">LET(
    _xlpm.thresholds, XLOOKUP('2. Результаты'!$D847, Sections!$A$3:$A$23, Sections!$B$3:$D$23),
    XLOOKUP('2. Результаты'!$S847, _xlpm.thresholds, Sections!$B$2:$D$2, "Ниже базового", -1)
)</f>
        <v>Базовый</v>
      </c>
      <c r="U847" s="9">
        <v>7.0</v>
      </c>
      <c r="V847" s="9" t="str">
        <f t="array" ref="V847">LET(
    _xlpm.thresholds, XLOOKUP('2. Результаты'!$D847, Sections!$A$27:$A$47, Sections!$B$27:$D$47),
    XLOOKUP('2. Результаты'!$U847, _xlpm.thresholds, Sections!$B$26:$D$26, "Ниже базового", -1)
)</f>
        <v>Базовый</v>
      </c>
      <c r="W847" s="9">
        <v>15.0</v>
      </c>
      <c r="X847" s="9" t="str">
        <f t="array" ref="X847">LET(
    _xlpm.thresholds, XLOOKUP('2. Результаты'!$D847, Sections!$K$3:$K$23, Sections!$L$3:$N$23),
    XLOOKUP('2. Результаты'!$W847, _xlpm.thresholds, Sections!$L$2:$N$2, "Ниже базового", -1)
)</f>
        <v>Базовый</v>
      </c>
    </row>
    <row r="848" ht="15.75" customHeight="1">
      <c r="A848" s="7">
        <v>5.32000643E8</v>
      </c>
      <c r="B848" s="6" t="s">
        <v>1087</v>
      </c>
      <c r="C848" s="6" t="s">
        <v>1094</v>
      </c>
      <c r="D848" s="9">
        <v>1.0</v>
      </c>
      <c r="E848" s="9">
        <v>43.0</v>
      </c>
      <c r="F848" s="9">
        <v>213.0</v>
      </c>
      <c r="G848" s="9">
        <v>1.0</v>
      </c>
      <c r="H848" s="9" t="s">
        <v>1468</v>
      </c>
      <c r="I848" s="9">
        <v>9.0</v>
      </c>
      <c r="J848" s="9" t="str">
        <f t="array" ref="J848">LET(
    _xlpm.thresholds, XLOOKUP('2. Результаты'!$D848, Sections!$F$27:$F$47, Sections!$G$27:$I$47),
    XLOOKUP('2. Результаты'!$I848, _xlpm.thresholds, Sections!$G$26:$I$26, "Ниже базового", -1)
)</f>
        <v>Ниже базового</v>
      </c>
      <c r="K848" s="9">
        <v>12.0</v>
      </c>
      <c r="L848" s="9" t="str">
        <f t="array" ref="L848">LET(
    _xlpm.thresholds, XLOOKUP('2. Результаты'!$D848, Sections!$P$27:$P$47, Sections!$Q$27:$S$47),
    XLOOKUP('2. Результаты'!$K848, _xlpm.thresholds, Sections!$Q$26:$S$26, "Ниже базового", -1)
)</f>
        <v>Базовый</v>
      </c>
      <c r="M848" s="9">
        <v>0.0</v>
      </c>
      <c r="N848" s="9" t="str">
        <f t="array" ref="N848">LET(
    _xlpm.thresholds, XLOOKUP('2. Результаты'!$D848, Sections!$K$27:$K$47, Sections!$L$27:$N$47),
    XLOOKUP('2. Результаты'!$M848, _xlpm.thresholds, Sections!$L$26:$N$26, "Ниже базового", -1)
)</f>
        <v>Ниже базового</v>
      </c>
      <c r="O848" s="9">
        <v>9.0</v>
      </c>
      <c r="P848" s="9" t="str">
        <f t="array" ref="P848">LET(
    _xlpm.thresholds, XLOOKUP('2. Результаты'!$D848, Sections!$P$3:$P$23, Sections!$Q$3:$S$23),
    XLOOKUP('2. Результаты'!$O848, _xlpm.thresholds, Sections!$Q$2:$S$2, "Ниже базового", -1)
)</f>
        <v>Ниже базового</v>
      </c>
      <c r="Q848" s="9">
        <v>8.0</v>
      </c>
      <c r="R848" s="9" t="str">
        <f t="array" ref="R848">LET(
    _xlpm.thresholds, XLOOKUP('2. Результаты'!$D848, Sections!$F$3:$F$23, Sections!$G$3:$I$23),
    XLOOKUP('2. Результаты'!$Q848, _xlpm.thresholds, Sections!$G$2:$I$2, "Ниже базового", -1)
)</f>
        <v>Базовый</v>
      </c>
      <c r="S848" s="9">
        <v>0.0</v>
      </c>
      <c r="T848" s="9" t="str">
        <f t="array" ref="T848">LET(
    _xlpm.thresholds, XLOOKUP('2. Результаты'!$D848, Sections!$A$3:$A$23, Sections!$B$3:$D$23),
    XLOOKUP('2. Результаты'!$S848, _xlpm.thresholds, Sections!$B$2:$D$2, "Ниже базового", -1)
)</f>
        <v>Ниже базового</v>
      </c>
      <c r="U848" s="9">
        <v>5.0</v>
      </c>
      <c r="V848" s="9" t="str">
        <f t="array" ref="V848">LET(
    _xlpm.thresholds, XLOOKUP('2. Результаты'!$D848, Sections!$A$27:$A$47, Sections!$B$27:$D$47),
    XLOOKUP('2. Результаты'!$U848, _xlpm.thresholds, Sections!$B$26:$D$26, "Ниже базового", -1)
)</f>
        <v>Базовый</v>
      </c>
      <c r="W848" s="9">
        <v>0.0</v>
      </c>
      <c r="X848" s="9" t="str">
        <f t="array" ref="X848">LET(
    _xlpm.thresholds, XLOOKUP('2. Результаты'!$D848, Sections!$K$3:$K$23, Sections!$L$3:$N$23),
    XLOOKUP('2. Результаты'!$W848, _xlpm.thresholds, Sections!$L$2:$N$2, "Ниже базового", -1)
)</f>
        <v>Ниже базового</v>
      </c>
    </row>
    <row r="849" ht="15.75" customHeight="1">
      <c r="A849" s="7">
        <v>5.32000481E8</v>
      </c>
      <c r="B849" s="6" t="s">
        <v>1087</v>
      </c>
      <c r="C849" s="6" t="s">
        <v>1095</v>
      </c>
      <c r="D849" s="9">
        <v>11.0</v>
      </c>
      <c r="E849" s="9">
        <v>134.0</v>
      </c>
      <c r="F849" s="9">
        <v>210.0</v>
      </c>
      <c r="G849" s="9">
        <v>3.0</v>
      </c>
      <c r="H849" s="9" t="s">
        <v>1465</v>
      </c>
      <c r="I849" s="9">
        <v>22.0</v>
      </c>
      <c r="J849" s="9" t="str">
        <f t="array" ref="J849">LET(
    _xlpm.thresholds, XLOOKUP('2. Результаты'!$D849, Sections!$F$27:$F$47, Sections!$G$27:$I$47),
    XLOOKUP('2. Результаты'!$I849, _xlpm.thresholds, Sections!$G$26:$I$26, "Ниже базового", -1)
)</f>
        <v>Средний</v>
      </c>
      <c r="K849" s="9">
        <v>18.0</v>
      </c>
      <c r="L849" s="9" t="str">
        <f t="array" ref="L849">LET(
    _xlpm.thresholds, XLOOKUP('2. Результаты'!$D849, Sections!$P$27:$P$47, Sections!$Q$27:$S$47),
    XLOOKUP('2. Результаты'!$K849, _xlpm.thresholds, Sections!$Q$26:$S$26, "Ниже базового", -1)
)</f>
        <v>Высокий</v>
      </c>
      <c r="M849" s="9">
        <v>14.0</v>
      </c>
      <c r="N849" s="9" t="str">
        <f t="array" ref="N849">LET(
    _xlpm.thresholds, XLOOKUP('2. Результаты'!$D849, Sections!$K$27:$K$47, Sections!$L$27:$N$47),
    XLOOKUP('2. Результаты'!$M849, _xlpm.thresholds, Sections!$L$26:$N$26, "Ниже базового", -1)
)</f>
        <v>Средний</v>
      </c>
      <c r="O849" s="9">
        <v>14.0</v>
      </c>
      <c r="P849" s="9" t="str">
        <f t="array" ref="P849">LET(
    _xlpm.thresholds, XLOOKUP('2. Результаты'!$D849, Sections!$P$3:$P$23, Sections!$Q$3:$S$23),
    XLOOKUP('2. Результаты'!$O849, _xlpm.thresholds, Sections!$Q$2:$S$2, "Ниже базового", -1)
)</f>
        <v>Базовый</v>
      </c>
      <c r="Q849" s="9">
        <v>13.0</v>
      </c>
      <c r="R849" s="9" t="str">
        <f t="array" ref="R849">LET(
    _xlpm.thresholds, XLOOKUP('2. Результаты'!$D849, Sections!$F$3:$F$23, Sections!$G$3:$I$23),
    XLOOKUP('2. Результаты'!$Q849, _xlpm.thresholds, Sections!$G$2:$I$2, "Ниже базового", -1)
)</f>
        <v>Средний</v>
      </c>
      <c r="S849" s="9">
        <v>27.0</v>
      </c>
      <c r="T849" s="9" t="str">
        <f t="array" ref="T849">LET(
    _xlpm.thresholds, XLOOKUP('2. Результаты'!$D849, Sections!$A$3:$A$23, Sections!$B$3:$D$23),
    XLOOKUP('2. Результаты'!$S849, _xlpm.thresholds, Sections!$B$2:$D$2, "Ниже базового", -1)
)</f>
        <v>Базовый</v>
      </c>
      <c r="U849" s="9">
        <v>10.0</v>
      </c>
      <c r="V849" s="9" t="str">
        <f t="array" ref="V849">LET(
    _xlpm.thresholds, XLOOKUP('2. Результаты'!$D849, Sections!$A$27:$A$47, Sections!$B$27:$D$47),
    XLOOKUP('2. Результаты'!$U849, _xlpm.thresholds, Sections!$B$26:$D$26, "Ниже базового", -1)
)</f>
        <v>Средний</v>
      </c>
      <c r="W849" s="9">
        <v>16.0</v>
      </c>
      <c r="X849" s="9" t="str">
        <f t="array" ref="X849">LET(
    _xlpm.thresholds, XLOOKUP('2. Результаты'!$D849, Sections!$K$3:$K$23, Sections!$L$3:$N$23),
    XLOOKUP('2. Результаты'!$W849, _xlpm.thresholds, Sections!$L$2:$N$2, "Ниже базового", -1)
)</f>
        <v>Базовый</v>
      </c>
    </row>
    <row r="850" ht="15.75" customHeight="1">
      <c r="A850" s="7">
        <v>5.3200028E8</v>
      </c>
      <c r="B850" s="6" t="s">
        <v>1087</v>
      </c>
      <c r="C850" s="6" t="s">
        <v>1096</v>
      </c>
      <c r="D850" s="9">
        <v>2.0</v>
      </c>
      <c r="E850" s="9">
        <v>96.0</v>
      </c>
      <c r="F850" s="9">
        <v>197.0</v>
      </c>
      <c r="G850" s="9">
        <v>1.0</v>
      </c>
      <c r="H850" s="9" t="s">
        <v>1468</v>
      </c>
      <c r="I850" s="9">
        <v>20.0</v>
      </c>
      <c r="J850" s="9" t="str">
        <f t="array" ref="J850">LET(
    _xlpm.thresholds, XLOOKUP('2. Результаты'!$D850, Sections!$F$27:$F$47, Sections!$G$27:$I$47),
    XLOOKUP('2. Результаты'!$I850, _xlpm.thresholds, Sections!$G$26:$I$26, "Ниже базового", -1)
)</f>
        <v>Средний</v>
      </c>
      <c r="K850" s="9">
        <v>13.0</v>
      </c>
      <c r="L850" s="9" t="str">
        <f t="array" ref="L850">LET(
    _xlpm.thresholds, XLOOKUP('2. Результаты'!$D850, Sections!$P$27:$P$47, Sections!$Q$27:$S$47),
    XLOOKUP('2. Результаты'!$K850, _xlpm.thresholds, Sections!$Q$26:$S$26, "Ниже базового", -1)
)</f>
        <v>Средний</v>
      </c>
      <c r="M850" s="9">
        <v>12.0</v>
      </c>
      <c r="N850" s="9" t="str">
        <f t="array" ref="N850">LET(
    _xlpm.thresholds, XLOOKUP('2. Результаты'!$D850, Sections!$K$27:$K$47, Sections!$L$27:$N$47),
    XLOOKUP('2. Результаты'!$M850, _xlpm.thresholds, Sections!$L$26:$N$26, "Ниже базового", -1)
)</f>
        <v>Базовый</v>
      </c>
      <c r="O850" s="9">
        <v>15.0</v>
      </c>
      <c r="P850" s="9" t="str">
        <f t="array" ref="P850">LET(
    _xlpm.thresholds, XLOOKUP('2. Результаты'!$D850, Sections!$P$3:$P$23, Sections!$Q$3:$S$23),
    XLOOKUP('2. Результаты'!$O850, _xlpm.thresholds, Sections!$Q$2:$S$2, "Ниже базового", -1)
)</f>
        <v>Базовый</v>
      </c>
      <c r="Q850" s="9">
        <v>11.0</v>
      </c>
      <c r="R850" s="9" t="str">
        <f t="array" ref="R850">LET(
    _xlpm.thresholds, XLOOKUP('2. Результаты'!$D850, Sections!$F$3:$F$23, Sections!$G$3:$I$23),
    XLOOKUP('2. Результаты'!$Q850, _xlpm.thresholds, Sections!$G$2:$I$2, "Ниже базового", -1)
)</f>
        <v>Базовый</v>
      </c>
      <c r="S850" s="9">
        <v>0.0</v>
      </c>
      <c r="T850" s="9" t="str">
        <f t="array" ref="T850">LET(
    _xlpm.thresholds, XLOOKUP('2. Результаты'!$D850, Sections!$A$3:$A$23, Sections!$B$3:$D$23),
    XLOOKUP('2. Результаты'!$S850, _xlpm.thresholds, Sections!$B$2:$D$2, "Ниже базового", -1)
)</f>
        <v>Ниже базового</v>
      </c>
      <c r="U850" s="9">
        <v>9.0</v>
      </c>
      <c r="V850" s="9" t="str">
        <f t="array" ref="V850">LET(
    _xlpm.thresholds, XLOOKUP('2. Результаты'!$D850, Sections!$A$27:$A$47, Sections!$B$27:$D$47),
    XLOOKUP('2. Результаты'!$U850, _xlpm.thresholds, Sections!$B$26:$D$26, "Ниже базового", -1)
)</f>
        <v>Средний</v>
      </c>
      <c r="W850" s="9">
        <v>16.0</v>
      </c>
      <c r="X850" s="9" t="str">
        <f t="array" ref="X850">LET(
    _xlpm.thresholds, XLOOKUP('2. Результаты'!$D850, Sections!$K$3:$K$23, Sections!$L$3:$N$23),
    XLOOKUP('2. Результаты'!$W850, _xlpm.thresholds, Sections!$L$2:$N$2, "Ниже базового", -1)
)</f>
        <v>Базовый</v>
      </c>
    </row>
    <row r="851" ht="15.75" customHeight="1">
      <c r="A851" s="7">
        <v>5.32000227E8</v>
      </c>
      <c r="B851" s="6" t="s">
        <v>1087</v>
      </c>
      <c r="C851" s="6" t="s">
        <v>1097</v>
      </c>
      <c r="D851" s="9">
        <v>2.0</v>
      </c>
      <c r="E851" s="9">
        <v>145.0</v>
      </c>
      <c r="F851" s="9">
        <v>197.0</v>
      </c>
      <c r="G851" s="9">
        <v>3.0</v>
      </c>
      <c r="H851" s="9" t="s">
        <v>1465</v>
      </c>
      <c r="I851" s="9">
        <v>20.0</v>
      </c>
      <c r="J851" s="9" t="str">
        <f t="array" ref="J851">LET(
    _xlpm.thresholds, XLOOKUP('2. Результаты'!$D851, Sections!$F$27:$F$47, Sections!$G$27:$I$47),
    XLOOKUP('2. Результаты'!$I851, _xlpm.thresholds, Sections!$G$26:$I$26, "Ниже базового", -1)
)</f>
        <v>Средний</v>
      </c>
      <c r="K851" s="9">
        <v>14.0</v>
      </c>
      <c r="L851" s="9" t="str">
        <f t="array" ref="L851">LET(
    _xlpm.thresholds, XLOOKUP('2. Результаты'!$D851, Sections!$P$27:$P$47, Sections!$Q$27:$S$47),
    XLOOKUP('2. Результаты'!$K851, _xlpm.thresholds, Sections!$Q$26:$S$26, "Ниже базового", -1)
)</f>
        <v>Средний</v>
      </c>
      <c r="M851" s="9">
        <v>14.0</v>
      </c>
      <c r="N851" s="9" t="str">
        <f t="array" ref="N851">LET(
    _xlpm.thresholds, XLOOKUP('2. Результаты'!$D851, Sections!$K$27:$K$47, Sections!$L$27:$N$47),
    XLOOKUP('2. Результаты'!$M851, _xlpm.thresholds, Sections!$L$26:$N$26, "Ниже базового", -1)
)</f>
        <v>Средний</v>
      </c>
      <c r="O851" s="9">
        <v>21.0</v>
      </c>
      <c r="P851" s="9" t="str">
        <f t="array" ref="P851">LET(
    _xlpm.thresholds, XLOOKUP('2. Результаты'!$D851, Sections!$P$3:$P$23, Sections!$Q$3:$S$23),
    XLOOKUP('2. Результаты'!$O851, _xlpm.thresholds, Sections!$Q$2:$S$2, "Ниже базового", -1)
)</f>
        <v>Высокий</v>
      </c>
      <c r="Q851" s="9">
        <v>16.0</v>
      </c>
      <c r="R851" s="9" t="str">
        <f t="array" ref="R851">LET(
    _xlpm.thresholds, XLOOKUP('2. Результаты'!$D851, Sections!$F$3:$F$23, Sections!$G$3:$I$23),
    XLOOKUP('2. Результаты'!$Q851, _xlpm.thresholds, Sections!$G$2:$I$2, "Ниже базового", -1)
)</f>
        <v>Средний</v>
      </c>
      <c r="S851" s="9">
        <v>26.0</v>
      </c>
      <c r="T851" s="9" t="str">
        <f t="array" ref="T851">LET(
    _xlpm.thresholds, XLOOKUP('2. Результаты'!$D851, Sections!$A$3:$A$23, Sections!$B$3:$D$23),
    XLOOKUP('2. Результаты'!$S851, _xlpm.thresholds, Sections!$B$2:$D$2, "Ниже базового", -1)
)</f>
        <v>Средний</v>
      </c>
      <c r="U851" s="9">
        <v>13.0</v>
      </c>
      <c r="V851" s="9" t="str">
        <f t="array" ref="V851">LET(
    _xlpm.thresholds, XLOOKUP('2. Результаты'!$D851, Sections!$A$27:$A$47, Sections!$B$27:$D$47),
    XLOOKUP('2. Результаты'!$U851, _xlpm.thresholds, Sections!$B$26:$D$26, "Ниже базового", -1)
)</f>
        <v>Высокий</v>
      </c>
      <c r="W851" s="9">
        <v>21.0</v>
      </c>
      <c r="X851" s="9" t="str">
        <f t="array" ref="X851">LET(
    _xlpm.thresholds, XLOOKUP('2. Результаты'!$D851, Sections!$K$3:$K$23, Sections!$L$3:$N$23),
    XLOOKUP('2. Результаты'!$W851, _xlpm.thresholds, Sections!$L$2:$N$2, "Ниже базового", -1)
)</f>
        <v>Средний</v>
      </c>
    </row>
    <row r="852" ht="15.75" customHeight="1">
      <c r="A852" s="7">
        <v>5.32010803E8</v>
      </c>
      <c r="B852" s="6" t="s">
        <v>1087</v>
      </c>
      <c r="C852" s="6" t="s">
        <v>1098</v>
      </c>
      <c r="D852" s="9">
        <v>6.0</v>
      </c>
      <c r="E852" s="9">
        <v>124.0</v>
      </c>
      <c r="F852" s="9">
        <v>192.0</v>
      </c>
      <c r="G852" s="9">
        <v>1.0</v>
      </c>
      <c r="H852" s="9" t="s">
        <v>1468</v>
      </c>
      <c r="I852" s="9">
        <v>19.0</v>
      </c>
      <c r="J852" s="9" t="str">
        <f t="array" ref="J852">LET(
    _xlpm.thresholds, XLOOKUP('2. Результаты'!$D852, Sections!$F$27:$F$47, Sections!$G$27:$I$47),
    XLOOKUP('2. Результаты'!$I852, _xlpm.thresholds, Sections!$G$26:$I$26, "Ниже базового", -1)
)</f>
        <v>Средний</v>
      </c>
      <c r="K852" s="9">
        <v>16.0</v>
      </c>
      <c r="L852" s="9" t="str">
        <f t="array" ref="L852">LET(
    _xlpm.thresholds, XLOOKUP('2. Результаты'!$D852, Sections!$P$27:$P$47, Sections!$Q$27:$S$47),
    XLOOKUP('2. Результаты'!$K852, _xlpm.thresholds, Sections!$Q$26:$S$26, "Ниже базового", -1)
)</f>
        <v>Высокий</v>
      </c>
      <c r="M852" s="9">
        <v>13.0</v>
      </c>
      <c r="N852" s="9" t="str">
        <f t="array" ref="N852">LET(
    _xlpm.thresholds, XLOOKUP('2. Результаты'!$D852, Sections!$K$27:$K$47, Sections!$L$27:$N$47),
    XLOOKUP('2. Результаты'!$M852, _xlpm.thresholds, Sections!$L$26:$N$26, "Ниже базового", -1)
)</f>
        <v>Средний</v>
      </c>
      <c r="O852" s="9">
        <v>22.0</v>
      </c>
      <c r="P852" s="9" t="str">
        <f t="array" ref="P852">LET(
    _xlpm.thresholds, XLOOKUP('2. Результаты'!$D852, Sections!$P$3:$P$23, Sections!$Q$3:$S$23),
    XLOOKUP('2. Результаты'!$O852, _xlpm.thresholds, Sections!$Q$2:$S$2, "Ниже базового", -1)
)</f>
        <v>Высокий</v>
      </c>
      <c r="Q852" s="9">
        <v>18.0</v>
      </c>
      <c r="R852" s="9" t="str">
        <f t="array" ref="R852">LET(
    _xlpm.thresholds, XLOOKUP('2. Результаты'!$D852, Sections!$F$3:$F$23, Sections!$G$3:$I$23),
    XLOOKUP('2. Результаты'!$Q852, _xlpm.thresholds, Sections!$G$2:$I$2, "Ниже базового", -1)
)</f>
        <v>Средний</v>
      </c>
      <c r="S852" s="9">
        <v>22.0</v>
      </c>
      <c r="T852" s="9" t="str">
        <f t="array" ref="T852">LET(
    _xlpm.thresholds, XLOOKUP('2. Результаты'!$D852, Sections!$A$3:$A$23, Sections!$B$3:$D$23),
    XLOOKUP('2. Результаты'!$S852, _xlpm.thresholds, Sections!$B$2:$D$2, "Ниже базового", -1)
)</f>
        <v>Базовый</v>
      </c>
      <c r="U852" s="9">
        <v>0.0</v>
      </c>
      <c r="V852" s="9" t="str">
        <f t="array" ref="V852">LET(
    _xlpm.thresholds, XLOOKUP('2. Результаты'!$D852, Sections!$A$27:$A$47, Sections!$B$27:$D$47),
    XLOOKUP('2. Результаты'!$U852, _xlpm.thresholds, Sections!$B$26:$D$26, "Ниже базового", -1)
)</f>
        <v>Ниже базового</v>
      </c>
      <c r="W852" s="9">
        <v>14.0</v>
      </c>
      <c r="X852" s="9" t="str">
        <f t="array" ref="X852">LET(
    _xlpm.thresholds, XLOOKUP('2. Результаты'!$D852, Sections!$K$3:$K$23, Sections!$L$3:$N$23),
    XLOOKUP('2. Результаты'!$W852, _xlpm.thresholds, Sections!$L$2:$N$2, "Ниже базового", -1)
)</f>
        <v>Базовый</v>
      </c>
    </row>
    <row r="853" ht="15.75" customHeight="1">
      <c r="A853" s="7">
        <v>5.32000072E8</v>
      </c>
      <c r="B853" s="6" t="s">
        <v>1087</v>
      </c>
      <c r="C853" s="6" t="s">
        <v>1099</v>
      </c>
      <c r="D853" s="9">
        <v>1.0</v>
      </c>
      <c r="E853" s="9">
        <v>155.0</v>
      </c>
      <c r="F853" s="9">
        <v>213.0</v>
      </c>
      <c r="G853" s="9">
        <v>3.0</v>
      </c>
      <c r="H853" s="9" t="s">
        <v>1465</v>
      </c>
      <c r="I853" s="9">
        <v>21.0</v>
      </c>
      <c r="J853" s="9" t="str">
        <f t="array" ref="J853">LET(
    _xlpm.thresholds, XLOOKUP('2. Результаты'!$D853, Sections!$F$27:$F$47, Sections!$G$27:$I$47),
    XLOOKUP('2. Результаты'!$I853, _xlpm.thresholds, Sections!$G$26:$I$26, "Ниже базового", -1)
)</f>
        <v>Средний</v>
      </c>
      <c r="K853" s="9">
        <v>20.0</v>
      </c>
      <c r="L853" s="9" t="str">
        <f t="array" ref="L853">LET(
    _xlpm.thresholds, XLOOKUP('2. Результаты'!$D853, Sections!$P$27:$P$47, Sections!$Q$27:$S$47),
    XLOOKUP('2. Результаты'!$K853, _xlpm.thresholds, Sections!$Q$26:$S$26, "Ниже базового", -1)
)</f>
        <v>Высокий</v>
      </c>
      <c r="M853" s="9">
        <v>12.0</v>
      </c>
      <c r="N853" s="9" t="str">
        <f t="array" ref="N853">LET(
    _xlpm.thresholds, XLOOKUP('2. Результаты'!$D853, Sections!$K$27:$K$47, Sections!$L$27:$N$47),
    XLOOKUP('2. Результаты'!$M853, _xlpm.thresholds, Sections!$L$26:$N$26, "Ниже базового", -1)
)</f>
        <v>Базовый</v>
      </c>
      <c r="O853" s="9">
        <v>17.0</v>
      </c>
      <c r="P853" s="9" t="str">
        <f t="array" ref="P853">LET(
    _xlpm.thresholds, XLOOKUP('2. Результаты'!$D853, Sections!$P$3:$P$23, Sections!$Q$3:$S$23),
    XLOOKUP('2. Результаты'!$O853, _xlpm.thresholds, Sections!$Q$2:$S$2, "Ниже базового", -1)
)</f>
        <v>Средний</v>
      </c>
      <c r="Q853" s="9">
        <v>14.0</v>
      </c>
      <c r="R853" s="9" t="str">
        <f t="array" ref="R853">LET(
    _xlpm.thresholds, XLOOKUP('2. Результаты'!$D853, Sections!$F$3:$F$23, Sections!$G$3:$I$23),
    XLOOKUP('2. Результаты'!$Q853, _xlpm.thresholds, Sections!$G$2:$I$2, "Ниже базового", -1)
)</f>
        <v>Средний</v>
      </c>
      <c r="S853" s="9">
        <v>41.0</v>
      </c>
      <c r="T853" s="9" t="str">
        <f t="array" ref="T853">LET(
    _xlpm.thresholds, XLOOKUP('2. Результаты'!$D853, Sections!$A$3:$A$23, Sections!$B$3:$D$23),
    XLOOKUP('2. Результаты'!$S853, _xlpm.thresholds, Sections!$B$2:$D$2, "Ниже базового", -1)
)</f>
        <v>Высокий</v>
      </c>
      <c r="U853" s="9">
        <v>13.0</v>
      </c>
      <c r="V853" s="9" t="str">
        <f t="array" ref="V853">LET(
    _xlpm.thresholds, XLOOKUP('2. Результаты'!$D853, Sections!$A$27:$A$47, Sections!$B$27:$D$47),
    XLOOKUP('2. Результаты'!$U853, _xlpm.thresholds, Sections!$B$26:$D$26, "Ниже базового", -1)
)</f>
        <v>Высокий</v>
      </c>
      <c r="W853" s="9">
        <v>17.0</v>
      </c>
      <c r="X853" s="9" t="str">
        <f t="array" ref="X853">LET(
    _xlpm.thresholds, XLOOKUP('2. Результаты'!$D853, Sections!$K$3:$K$23, Sections!$L$3:$N$23),
    XLOOKUP('2. Результаты'!$W853, _xlpm.thresholds, Sections!$L$2:$N$2, "Ниже базового", -1)
)</f>
        <v>Средний</v>
      </c>
    </row>
    <row r="854" ht="15.75" customHeight="1">
      <c r="A854" s="7">
        <v>5.32000548E8</v>
      </c>
      <c r="B854" s="6" t="s">
        <v>1087</v>
      </c>
      <c r="C854" s="6" t="s">
        <v>1100</v>
      </c>
      <c r="D854" s="9">
        <v>1.0</v>
      </c>
      <c r="E854" s="9">
        <v>100.0</v>
      </c>
      <c r="F854" s="9">
        <v>213.0</v>
      </c>
      <c r="G854" s="9">
        <v>1.0</v>
      </c>
      <c r="H854" s="9" t="s">
        <v>1468</v>
      </c>
      <c r="I854" s="9">
        <v>18.0</v>
      </c>
      <c r="J854" s="9" t="str">
        <f t="array" ref="J854">LET(
    _xlpm.thresholds, XLOOKUP('2. Результаты'!$D854, Sections!$F$27:$F$47, Sections!$G$27:$I$47),
    XLOOKUP('2. Результаты'!$I854, _xlpm.thresholds, Sections!$G$26:$I$26, "Ниже базового", -1)
)</f>
        <v>Средний</v>
      </c>
      <c r="K854" s="9">
        <v>13.0</v>
      </c>
      <c r="L854" s="9" t="str">
        <f t="array" ref="L854">LET(
    _xlpm.thresholds, XLOOKUP('2. Результаты'!$D854, Sections!$P$27:$P$47, Sections!$Q$27:$S$47),
    XLOOKUP('2. Результаты'!$K854, _xlpm.thresholds, Sections!$Q$26:$S$26, "Ниже базового", -1)
)</f>
        <v>Средний</v>
      </c>
      <c r="M854" s="9">
        <v>10.0</v>
      </c>
      <c r="N854" s="9" t="str">
        <f t="array" ref="N854">LET(
    _xlpm.thresholds, XLOOKUP('2. Результаты'!$D854, Sections!$K$27:$K$47, Sections!$L$27:$N$47),
    XLOOKUP('2. Результаты'!$M854, _xlpm.thresholds, Sections!$L$26:$N$26, "Ниже базового", -1)
)</f>
        <v>Базовый</v>
      </c>
      <c r="O854" s="9">
        <v>15.0</v>
      </c>
      <c r="P854" s="9" t="str">
        <f t="array" ref="P854">LET(
    _xlpm.thresholds, XLOOKUP('2. Результаты'!$D854, Sections!$P$3:$P$23, Sections!$Q$3:$S$23),
    XLOOKUP('2. Результаты'!$O854, _xlpm.thresholds, Sections!$Q$2:$S$2, "Ниже базового", -1)
)</f>
        <v>Базовый</v>
      </c>
      <c r="Q854" s="9">
        <v>15.0</v>
      </c>
      <c r="R854" s="9" t="str">
        <f t="array" ref="R854">LET(
    _xlpm.thresholds, XLOOKUP('2. Результаты'!$D854, Sections!$F$3:$F$23, Sections!$G$3:$I$23),
    XLOOKUP('2. Результаты'!$Q854, _xlpm.thresholds, Sections!$G$2:$I$2, "Ниже базового", -1)
)</f>
        <v>Средний</v>
      </c>
      <c r="S854" s="9">
        <v>0.0</v>
      </c>
      <c r="T854" s="9" t="str">
        <f t="array" ref="T854">LET(
    _xlpm.thresholds, XLOOKUP('2. Результаты'!$D854, Sections!$A$3:$A$23, Sections!$B$3:$D$23),
    XLOOKUP('2. Результаты'!$S854, _xlpm.thresholds, Sections!$B$2:$D$2, "Ниже базового", -1)
)</f>
        <v>Ниже базового</v>
      </c>
      <c r="U854" s="9">
        <v>9.0</v>
      </c>
      <c r="V854" s="9" t="str">
        <f t="array" ref="V854">LET(
    _xlpm.thresholds, XLOOKUP('2. Результаты'!$D854, Sections!$A$27:$A$47, Sections!$B$27:$D$47),
    XLOOKUP('2. Результаты'!$U854, _xlpm.thresholds, Sections!$B$26:$D$26, "Ниже базового", -1)
)</f>
        <v>Средний</v>
      </c>
      <c r="W854" s="9">
        <v>20.0</v>
      </c>
      <c r="X854" s="9" t="str">
        <f t="array" ref="X854">LET(
    _xlpm.thresholds, XLOOKUP('2. Результаты'!$D854, Sections!$K$3:$K$23, Sections!$L$3:$N$23),
    XLOOKUP('2. Результаты'!$W854, _xlpm.thresholds, Sections!$L$2:$N$2, "Ниже базового", -1)
)</f>
        <v>Средний</v>
      </c>
    </row>
    <row r="855" ht="15.75" customHeight="1">
      <c r="A855" s="7">
        <v>5.3201007E8</v>
      </c>
      <c r="B855" s="6" t="s">
        <v>1087</v>
      </c>
      <c r="C855" s="6" t="s">
        <v>1101</v>
      </c>
      <c r="D855" s="9">
        <v>6.0</v>
      </c>
      <c r="E855" s="9">
        <v>127.0</v>
      </c>
      <c r="F855" s="9">
        <v>192.0</v>
      </c>
      <c r="G855" s="9">
        <v>2.0</v>
      </c>
      <c r="H855" s="9" t="s">
        <v>1467</v>
      </c>
      <c r="I855" s="9">
        <v>15.0</v>
      </c>
      <c r="J855" s="9" t="str">
        <f t="array" ref="J855">LET(
    _xlpm.thresholds, XLOOKUP('2. Результаты'!$D855, Sections!$F$27:$F$47, Sections!$G$27:$I$47),
    XLOOKUP('2. Результаты'!$I855, _xlpm.thresholds, Sections!$G$26:$I$26, "Ниже базового", -1)
)</f>
        <v>Базовый</v>
      </c>
      <c r="K855" s="9">
        <v>17.0</v>
      </c>
      <c r="L855" s="9" t="str">
        <f t="array" ref="L855">LET(
    _xlpm.thresholds, XLOOKUP('2. Результаты'!$D855, Sections!$P$27:$P$47, Sections!$Q$27:$S$47),
    XLOOKUP('2. Результаты'!$K855, _xlpm.thresholds, Sections!$Q$26:$S$26, "Ниже базового", -1)
)</f>
        <v>Высокий</v>
      </c>
      <c r="M855" s="9">
        <v>12.0</v>
      </c>
      <c r="N855" s="9" t="str">
        <f t="array" ref="N855">LET(
    _xlpm.thresholds, XLOOKUP('2. Результаты'!$D855, Sections!$K$27:$K$47, Sections!$L$27:$N$47),
    XLOOKUP('2. Результаты'!$M855, _xlpm.thresholds, Sections!$L$26:$N$26, "Ниже базового", -1)
)</f>
        <v>Базовый</v>
      </c>
      <c r="O855" s="9">
        <v>19.0</v>
      </c>
      <c r="P855" s="9" t="str">
        <f t="array" ref="P855">LET(
    _xlpm.thresholds, XLOOKUP('2. Результаты'!$D855, Sections!$P$3:$P$23, Sections!$Q$3:$S$23),
    XLOOKUP('2. Результаты'!$O855, _xlpm.thresholds, Sections!$Q$2:$S$2, "Ниже базового", -1)
)</f>
        <v>Средний</v>
      </c>
      <c r="Q855" s="9">
        <v>13.0</v>
      </c>
      <c r="R855" s="9" t="str">
        <f t="array" ref="R855">LET(
    _xlpm.thresholds, XLOOKUP('2. Результаты'!$D855, Sections!$F$3:$F$23, Sections!$G$3:$I$23),
    XLOOKUP('2. Результаты'!$Q855, _xlpm.thresholds, Sections!$G$2:$I$2, "Ниже базового", -1)
)</f>
        <v>Средний</v>
      </c>
      <c r="S855" s="9">
        <v>24.0</v>
      </c>
      <c r="T855" s="9" t="str">
        <f t="array" ref="T855">LET(
    _xlpm.thresholds, XLOOKUP('2. Результаты'!$D855, Sections!$A$3:$A$23, Sections!$B$3:$D$23),
    XLOOKUP('2. Результаты'!$S855, _xlpm.thresholds, Sections!$B$2:$D$2, "Ниже базового", -1)
)</f>
        <v>Средний</v>
      </c>
      <c r="U855" s="9">
        <v>14.0</v>
      </c>
      <c r="V855" s="9" t="str">
        <f t="array" ref="V855">LET(
    _xlpm.thresholds, XLOOKUP('2. Результаты'!$D855, Sections!$A$27:$A$47, Sections!$B$27:$D$47),
    XLOOKUP('2. Результаты'!$U855, _xlpm.thresholds, Sections!$B$26:$D$26, "Ниже базового", -1)
)</f>
        <v>Высокий</v>
      </c>
      <c r="W855" s="9">
        <v>13.0</v>
      </c>
      <c r="X855" s="9" t="str">
        <f t="array" ref="X855">LET(
    _xlpm.thresholds, XLOOKUP('2. Результаты'!$D855, Sections!$K$3:$K$23, Sections!$L$3:$N$23),
    XLOOKUP('2. Результаты'!$W855, _xlpm.thresholds, Sections!$L$2:$N$2, "Ниже базового", -1)
)</f>
        <v>Базовый</v>
      </c>
    </row>
    <row r="856" ht="15.75" customHeight="1">
      <c r="A856" s="7">
        <v>5.32000523E8</v>
      </c>
      <c r="B856" s="6" t="s">
        <v>1087</v>
      </c>
      <c r="C856" s="6" t="s">
        <v>1102</v>
      </c>
      <c r="D856" s="9">
        <v>1.0</v>
      </c>
      <c r="E856" s="9">
        <v>71.0</v>
      </c>
      <c r="F856" s="9">
        <v>213.0</v>
      </c>
      <c r="G856" s="9">
        <v>1.0</v>
      </c>
      <c r="H856" s="9" t="s">
        <v>1468</v>
      </c>
      <c r="I856" s="9">
        <v>13.0</v>
      </c>
      <c r="J856" s="9" t="str">
        <f t="array" ref="J856">LET(
    _xlpm.thresholds, XLOOKUP('2. Результаты'!$D856, Sections!$F$27:$F$47, Sections!$G$27:$I$47),
    XLOOKUP('2. Результаты'!$I856, _xlpm.thresholds, Sections!$G$26:$I$26, "Ниже базового", -1)
)</f>
        <v>Базовый</v>
      </c>
      <c r="K856" s="9">
        <v>14.0</v>
      </c>
      <c r="L856" s="9" t="str">
        <f t="array" ref="L856">LET(
    _xlpm.thresholds, XLOOKUP('2. Результаты'!$D856, Sections!$P$27:$P$47, Sections!$Q$27:$S$47),
    XLOOKUP('2. Результаты'!$K856, _xlpm.thresholds, Sections!$Q$26:$S$26, "Ниже базового", -1)
)</f>
        <v>Средний</v>
      </c>
      <c r="M856" s="9">
        <v>13.0</v>
      </c>
      <c r="N856" s="9" t="str">
        <f t="array" ref="N856">LET(
    _xlpm.thresholds, XLOOKUP('2. Результаты'!$D856, Sections!$K$27:$K$47, Sections!$L$27:$N$47),
    XLOOKUP('2. Результаты'!$M856, _xlpm.thresholds, Sections!$L$26:$N$26, "Ниже базового", -1)
)</f>
        <v>Базовый</v>
      </c>
      <c r="O856" s="9">
        <v>13.0</v>
      </c>
      <c r="P856" s="9" t="str">
        <f t="array" ref="P856">LET(
    _xlpm.thresholds, XLOOKUP('2. Результаты'!$D856, Sections!$P$3:$P$23, Sections!$Q$3:$S$23),
    XLOOKUP('2. Результаты'!$O856, _xlpm.thresholds, Sections!$Q$2:$S$2, "Ниже базового", -1)
)</f>
        <v>Базовый</v>
      </c>
      <c r="Q856" s="9">
        <v>9.0</v>
      </c>
      <c r="R856" s="9" t="str">
        <f t="array" ref="R856">LET(
    _xlpm.thresholds, XLOOKUP('2. Результаты'!$D856, Sections!$F$3:$F$23, Sections!$G$3:$I$23),
    XLOOKUP('2. Результаты'!$Q856, _xlpm.thresholds, Sections!$G$2:$I$2, "Ниже базового", -1)
)</f>
        <v>Базовый</v>
      </c>
      <c r="S856" s="9">
        <v>0.0</v>
      </c>
      <c r="T856" s="9" t="str">
        <f t="array" ref="T856">LET(
    _xlpm.thresholds, XLOOKUP('2. Результаты'!$D856, Sections!$A$3:$A$23, Sections!$B$3:$D$23),
    XLOOKUP('2. Результаты'!$S856, _xlpm.thresholds, Sections!$B$2:$D$2, "Ниже базового", -1)
)</f>
        <v>Ниже базового</v>
      </c>
      <c r="U856" s="9">
        <v>9.0</v>
      </c>
      <c r="V856" s="9" t="str">
        <f t="array" ref="V856">LET(
    _xlpm.thresholds, XLOOKUP('2. Результаты'!$D856, Sections!$A$27:$A$47, Sections!$B$27:$D$47),
    XLOOKUP('2. Результаты'!$U856, _xlpm.thresholds, Sections!$B$26:$D$26, "Ниже базового", -1)
)</f>
        <v>Средний</v>
      </c>
      <c r="W856" s="9">
        <v>0.0</v>
      </c>
      <c r="X856" s="9" t="str">
        <f t="array" ref="X856">LET(
    _xlpm.thresholds, XLOOKUP('2. Результаты'!$D856, Sections!$K$3:$K$23, Sections!$L$3:$N$23),
    XLOOKUP('2. Результаты'!$W856, _xlpm.thresholds, Sections!$L$2:$N$2, "Ниже базового", -1)
)</f>
        <v>Ниже базового</v>
      </c>
    </row>
    <row r="857" ht="15.75" customHeight="1">
      <c r="A857" s="7">
        <v>5.32000474E8</v>
      </c>
      <c r="B857" s="6" t="s">
        <v>1087</v>
      </c>
      <c r="C857" s="6" t="s">
        <v>1103</v>
      </c>
      <c r="D857" s="9">
        <v>1.0</v>
      </c>
      <c r="E857" s="9">
        <v>66.0</v>
      </c>
      <c r="F857" s="9">
        <v>213.0</v>
      </c>
      <c r="G857" s="9">
        <v>1.0</v>
      </c>
      <c r="H857" s="9" t="s">
        <v>1468</v>
      </c>
      <c r="I857" s="9">
        <v>0.0</v>
      </c>
      <c r="J857" s="9" t="str">
        <f t="array" ref="J857">LET(
    _xlpm.thresholds, XLOOKUP('2. Результаты'!$D857, Sections!$F$27:$F$47, Sections!$G$27:$I$47),
    XLOOKUP('2. Результаты'!$I857, _xlpm.thresholds, Sections!$G$26:$I$26, "Ниже базового", -1)
)</f>
        <v>Ниже базового</v>
      </c>
      <c r="K857" s="9">
        <v>10.0</v>
      </c>
      <c r="L857" s="9" t="str">
        <f t="array" ref="L857">LET(
    _xlpm.thresholds, XLOOKUP('2. Результаты'!$D857, Sections!$P$27:$P$47, Sections!$Q$27:$S$47),
    XLOOKUP('2. Результаты'!$K857, _xlpm.thresholds, Sections!$Q$26:$S$26, "Ниже базового", -1)
)</f>
        <v>Базовый</v>
      </c>
      <c r="M857" s="9">
        <v>9.0</v>
      </c>
      <c r="N857" s="9" t="str">
        <f t="array" ref="N857">LET(
    _xlpm.thresholds, XLOOKUP('2. Результаты'!$D857, Sections!$K$27:$K$47, Sections!$L$27:$N$47),
    XLOOKUP('2. Результаты'!$M857, _xlpm.thresholds, Sections!$L$26:$N$26, "Ниже базового", -1)
)</f>
        <v>Базовый</v>
      </c>
      <c r="O857" s="9">
        <v>15.0</v>
      </c>
      <c r="P857" s="9" t="str">
        <f t="array" ref="P857">LET(
    _xlpm.thresholds, XLOOKUP('2. Результаты'!$D857, Sections!$P$3:$P$23, Sections!$Q$3:$S$23),
    XLOOKUP('2. Результаты'!$O857, _xlpm.thresholds, Sections!$Q$2:$S$2, "Ниже базового", -1)
)</f>
        <v>Базовый</v>
      </c>
      <c r="Q857" s="9">
        <v>12.0</v>
      </c>
      <c r="R857" s="9" t="str">
        <f t="array" ref="R857">LET(
    _xlpm.thresholds, XLOOKUP('2. Результаты'!$D857, Sections!$F$3:$F$23, Sections!$G$3:$I$23),
    XLOOKUP('2. Результаты'!$Q857, _xlpm.thresholds, Sections!$G$2:$I$2, "Ниже базового", -1)
)</f>
        <v>Базовый</v>
      </c>
      <c r="S857" s="9">
        <v>0.0</v>
      </c>
      <c r="T857" s="9" t="str">
        <f t="array" ref="T857">LET(
    _xlpm.thresholds, XLOOKUP('2. Результаты'!$D857, Sections!$A$3:$A$23, Sections!$B$3:$D$23),
    XLOOKUP('2. Результаты'!$S857, _xlpm.thresholds, Sections!$B$2:$D$2, "Ниже базового", -1)
)</f>
        <v>Ниже базового</v>
      </c>
      <c r="U857" s="9">
        <v>6.0</v>
      </c>
      <c r="V857" s="9" t="str">
        <f t="array" ref="V857">LET(
    _xlpm.thresholds, XLOOKUP('2. Результаты'!$D857, Sections!$A$27:$A$47, Sections!$B$27:$D$47),
    XLOOKUP('2. Результаты'!$U857, _xlpm.thresholds, Sections!$B$26:$D$26, "Ниже базового", -1)
)</f>
        <v>Базовый</v>
      </c>
      <c r="W857" s="9">
        <v>14.0</v>
      </c>
      <c r="X857" s="9" t="str">
        <f t="array" ref="X857">LET(
    _xlpm.thresholds, XLOOKUP('2. Результаты'!$D857, Sections!$K$3:$K$23, Sections!$L$3:$N$23),
    XLOOKUP('2. Результаты'!$W857, _xlpm.thresholds, Sections!$L$2:$N$2, "Ниже базового", -1)
)</f>
        <v>Базовый</v>
      </c>
    </row>
    <row r="858" ht="15.75" customHeight="1">
      <c r="A858" s="7">
        <v>5.32000869E8</v>
      </c>
      <c r="B858" s="6" t="s">
        <v>1087</v>
      </c>
      <c r="C858" s="6" t="s">
        <v>1104</v>
      </c>
      <c r="D858" s="9">
        <v>1.0</v>
      </c>
      <c r="E858" s="9">
        <v>120.0</v>
      </c>
      <c r="F858" s="9">
        <v>213.0</v>
      </c>
      <c r="G858" s="9">
        <v>2.0</v>
      </c>
      <c r="H858" s="9" t="s">
        <v>1467</v>
      </c>
      <c r="I858" s="9">
        <v>15.0</v>
      </c>
      <c r="J858" s="9" t="str">
        <f t="array" ref="J858">LET(
    _xlpm.thresholds, XLOOKUP('2. Результаты'!$D858, Sections!$F$27:$F$47, Sections!$G$27:$I$47),
    XLOOKUP('2. Результаты'!$I858, _xlpm.thresholds, Sections!$G$26:$I$26, "Ниже базового", -1)
)</f>
        <v>Базовый</v>
      </c>
      <c r="K858" s="9">
        <v>9.0</v>
      </c>
      <c r="L858" s="9" t="str">
        <f t="array" ref="L858">LET(
    _xlpm.thresholds, XLOOKUP('2. Результаты'!$D858, Sections!$P$27:$P$47, Sections!$Q$27:$S$47),
    XLOOKUP('2. Результаты'!$K858, _xlpm.thresholds, Sections!$Q$26:$S$26, "Ниже базового", -1)
)</f>
        <v>Базовый</v>
      </c>
      <c r="M858" s="9">
        <v>11.0</v>
      </c>
      <c r="N858" s="9" t="str">
        <f t="array" ref="N858">LET(
    _xlpm.thresholds, XLOOKUP('2. Результаты'!$D858, Sections!$K$27:$K$47, Sections!$L$27:$N$47),
    XLOOKUP('2. Результаты'!$M858, _xlpm.thresholds, Sections!$L$26:$N$26, "Ниже базового", -1)
)</f>
        <v>Базовый</v>
      </c>
      <c r="O858" s="9">
        <v>16.0</v>
      </c>
      <c r="P858" s="9" t="str">
        <f t="array" ref="P858">LET(
    _xlpm.thresholds, XLOOKUP('2. Результаты'!$D858, Sections!$P$3:$P$23, Sections!$Q$3:$S$23),
    XLOOKUP('2. Результаты'!$O858, _xlpm.thresholds, Sections!$Q$2:$S$2, "Ниже базового", -1)
)</f>
        <v>Средний</v>
      </c>
      <c r="Q858" s="9">
        <v>12.0</v>
      </c>
      <c r="R858" s="9" t="str">
        <f t="array" ref="R858">LET(
    _xlpm.thresholds, XLOOKUP('2. Результаты'!$D858, Sections!$F$3:$F$23, Sections!$G$3:$I$23),
    XLOOKUP('2. Результаты'!$Q858, _xlpm.thresholds, Sections!$G$2:$I$2, "Ниже базового", -1)
)</f>
        <v>Базовый</v>
      </c>
      <c r="S858" s="9">
        <v>31.0</v>
      </c>
      <c r="T858" s="9" t="str">
        <f t="array" ref="T858">LET(
    _xlpm.thresholds, XLOOKUP('2. Результаты'!$D858, Sections!$A$3:$A$23, Sections!$B$3:$D$23),
    XLOOKUP('2. Результаты'!$S858, _xlpm.thresholds, Sections!$B$2:$D$2, "Ниже базового", -1)
)</f>
        <v>Средний</v>
      </c>
      <c r="U858" s="9">
        <v>7.0</v>
      </c>
      <c r="V858" s="9" t="str">
        <f t="array" ref="V858">LET(
    _xlpm.thresholds, XLOOKUP('2. Результаты'!$D858, Sections!$A$27:$A$47, Sections!$B$27:$D$47),
    XLOOKUP('2. Результаты'!$U858, _xlpm.thresholds, Sections!$B$26:$D$26, "Ниже базового", -1)
)</f>
        <v>Базовый</v>
      </c>
      <c r="W858" s="9">
        <v>19.0</v>
      </c>
      <c r="X858" s="9" t="str">
        <f t="array" ref="X858">LET(
    _xlpm.thresholds, XLOOKUP('2. Результаты'!$D858, Sections!$K$3:$K$23, Sections!$L$3:$N$23),
    XLOOKUP('2. Результаты'!$W858, _xlpm.thresholds, Sections!$L$2:$N$2, "Ниже базового", -1)
)</f>
        <v>Средний</v>
      </c>
    </row>
    <row r="859" ht="15.75" customHeight="1">
      <c r="A859" s="7">
        <v>5.32000259E8</v>
      </c>
      <c r="B859" s="6" t="s">
        <v>1087</v>
      </c>
      <c r="C859" s="6" t="s">
        <v>1107</v>
      </c>
      <c r="D859" s="9">
        <v>6.0</v>
      </c>
      <c r="E859" s="9">
        <v>91.0</v>
      </c>
      <c r="F859" s="9">
        <v>192.0</v>
      </c>
      <c r="G859" s="9">
        <v>1.0</v>
      </c>
      <c r="H859" s="9" t="s">
        <v>1468</v>
      </c>
      <c r="I859" s="9">
        <v>22.0</v>
      </c>
      <c r="J859" s="9" t="str">
        <f t="array" ref="J859">LET(
    _xlpm.thresholds, XLOOKUP('2. Результаты'!$D859, Sections!$F$27:$F$47, Sections!$G$27:$I$47),
    XLOOKUP('2. Результаты'!$I859, _xlpm.thresholds, Sections!$G$26:$I$26, "Ниже базового", -1)
)</f>
        <v>Средний</v>
      </c>
      <c r="K859" s="9">
        <v>13.0</v>
      </c>
      <c r="L859" s="9" t="str">
        <f t="array" ref="L859">LET(
    _xlpm.thresholds, XLOOKUP('2. Результаты'!$D859, Sections!$P$27:$P$47, Sections!$Q$27:$S$47),
    XLOOKUP('2. Результаты'!$K859, _xlpm.thresholds, Sections!$Q$26:$S$26, "Ниже базового", -1)
)</f>
        <v>Средний</v>
      </c>
      <c r="M859" s="9">
        <v>10.0</v>
      </c>
      <c r="N859" s="9" t="str">
        <f t="array" ref="N859">LET(
    _xlpm.thresholds, XLOOKUP('2. Результаты'!$D859, Sections!$K$27:$K$47, Sections!$L$27:$N$47),
    XLOOKUP('2. Результаты'!$M859, _xlpm.thresholds, Sections!$L$26:$N$26, "Ниже базового", -1)
)</f>
        <v>Базовый</v>
      </c>
      <c r="O859" s="9">
        <v>18.0</v>
      </c>
      <c r="P859" s="9" t="str">
        <f t="array" ref="P859">LET(
    _xlpm.thresholds, XLOOKUP('2. Результаты'!$D859, Sections!$P$3:$P$23, Sections!$Q$3:$S$23),
    XLOOKUP('2. Результаты'!$O859, _xlpm.thresholds, Sections!$Q$2:$S$2, "Ниже базового", -1)
)</f>
        <v>Средний</v>
      </c>
      <c r="Q859" s="9">
        <v>5.0</v>
      </c>
      <c r="R859" s="9" t="str">
        <f t="array" ref="R859">LET(
    _xlpm.thresholds, XLOOKUP('2. Результаты'!$D859, Sections!$F$3:$F$23, Sections!$G$3:$I$23),
    XLOOKUP('2. Результаты'!$Q859, _xlpm.thresholds, Sections!$G$2:$I$2, "Ниже базового", -1)
)</f>
        <v>Ниже базового</v>
      </c>
      <c r="S859" s="9">
        <v>0.0</v>
      </c>
      <c r="T859" s="9" t="str">
        <f t="array" ref="T859">LET(
    _xlpm.thresholds, XLOOKUP('2. Результаты'!$D859, Sections!$A$3:$A$23, Sections!$B$3:$D$23),
    XLOOKUP('2. Результаты'!$S859, _xlpm.thresholds, Sections!$B$2:$D$2, "Ниже базового", -1)
)</f>
        <v>Ниже базового</v>
      </c>
      <c r="U859" s="9">
        <v>14.0</v>
      </c>
      <c r="V859" s="9" t="str">
        <f t="array" ref="V859">LET(
    _xlpm.thresholds, XLOOKUP('2. Результаты'!$D859, Sections!$A$27:$A$47, Sections!$B$27:$D$47),
    XLOOKUP('2. Результаты'!$U859, _xlpm.thresholds, Sections!$B$26:$D$26, "Ниже базового", -1)
)</f>
        <v>Высокий</v>
      </c>
      <c r="W859" s="9">
        <v>9.0</v>
      </c>
      <c r="X859" s="9" t="str">
        <f t="array" ref="X859">LET(
    _xlpm.thresholds, XLOOKUP('2. Результаты'!$D859, Sections!$K$3:$K$23, Sections!$L$3:$N$23),
    XLOOKUP('2. Результаты'!$W859, _xlpm.thresholds, Sections!$L$2:$N$2, "Ниже базового", -1)
)</f>
        <v>Базовый</v>
      </c>
    </row>
    <row r="860" ht="15.75" customHeight="1">
      <c r="A860" s="7">
        <v>5.32000241E8</v>
      </c>
      <c r="B860" s="6" t="s">
        <v>1087</v>
      </c>
      <c r="C860" s="6" t="s">
        <v>1105</v>
      </c>
      <c r="D860" s="9">
        <v>2.0</v>
      </c>
      <c r="E860" s="9">
        <v>97.0</v>
      </c>
      <c r="F860" s="9">
        <v>197.0</v>
      </c>
      <c r="G860" s="9">
        <v>1.0</v>
      </c>
      <c r="H860" s="9" t="s">
        <v>1468</v>
      </c>
      <c r="I860" s="9">
        <v>20.0</v>
      </c>
      <c r="J860" s="9" t="str">
        <f t="array" ref="J860">LET(
    _xlpm.thresholds, XLOOKUP('2. Результаты'!$D860, Sections!$F$27:$F$47, Sections!$G$27:$I$47),
    XLOOKUP('2. Результаты'!$I860, _xlpm.thresholds, Sections!$G$26:$I$26, "Ниже базового", -1)
)</f>
        <v>Средний</v>
      </c>
      <c r="K860" s="9">
        <v>18.0</v>
      </c>
      <c r="L860" s="9" t="str">
        <f t="array" ref="L860">LET(
    _xlpm.thresholds, XLOOKUP('2. Результаты'!$D860, Sections!$P$27:$P$47, Sections!$Q$27:$S$47),
    XLOOKUP('2. Результаты'!$K860, _xlpm.thresholds, Sections!$Q$26:$S$26, "Ниже базового", -1)
)</f>
        <v>Высокий</v>
      </c>
      <c r="M860" s="9">
        <v>11.0</v>
      </c>
      <c r="N860" s="9" t="str">
        <f t="array" ref="N860">LET(
    _xlpm.thresholds, XLOOKUP('2. Результаты'!$D860, Sections!$K$27:$K$47, Sections!$L$27:$N$47),
    XLOOKUP('2. Результаты'!$M860, _xlpm.thresholds, Sections!$L$26:$N$26, "Ниже базового", -1)
)</f>
        <v>Базовый</v>
      </c>
      <c r="O860" s="9">
        <v>13.0</v>
      </c>
      <c r="P860" s="9" t="str">
        <f t="array" ref="P860">LET(
    _xlpm.thresholds, XLOOKUP('2. Результаты'!$D860, Sections!$P$3:$P$23, Sections!$Q$3:$S$23),
    XLOOKUP('2. Результаты'!$O860, _xlpm.thresholds, Sections!$Q$2:$S$2, "Ниже базового", -1)
)</f>
        <v>Базовый</v>
      </c>
      <c r="Q860" s="9">
        <v>15.0</v>
      </c>
      <c r="R860" s="9" t="str">
        <f t="array" ref="R860">LET(
    _xlpm.thresholds, XLOOKUP('2. Результаты'!$D860, Sections!$F$3:$F$23, Sections!$G$3:$I$23),
    XLOOKUP('2. Результаты'!$Q860, _xlpm.thresholds, Sections!$G$2:$I$2, "Ниже базового", -1)
)</f>
        <v>Средний</v>
      </c>
      <c r="S860" s="9">
        <v>0.0</v>
      </c>
      <c r="T860" s="9" t="str">
        <f t="array" ref="T860">LET(
    _xlpm.thresholds, XLOOKUP('2. Результаты'!$D860, Sections!$A$3:$A$23, Sections!$B$3:$D$23),
    XLOOKUP('2. Результаты'!$S860, _xlpm.thresholds, Sections!$B$2:$D$2, "Ниже базового", -1)
)</f>
        <v>Ниже базового</v>
      </c>
      <c r="U860" s="9">
        <v>12.0</v>
      </c>
      <c r="V860" s="9" t="str">
        <f t="array" ref="V860">LET(
    _xlpm.thresholds, XLOOKUP('2. Результаты'!$D860, Sections!$A$27:$A$47, Sections!$B$27:$D$47),
    XLOOKUP('2. Результаты'!$U860, _xlpm.thresholds, Sections!$B$26:$D$26, "Ниже базового", -1)
)</f>
        <v>Высокий</v>
      </c>
      <c r="W860" s="9">
        <v>8.0</v>
      </c>
      <c r="X860" s="9" t="str">
        <f t="array" ref="X860">LET(
    _xlpm.thresholds, XLOOKUP('2. Результаты'!$D860, Sections!$K$3:$K$23, Sections!$L$3:$N$23),
    XLOOKUP('2. Результаты'!$W860, _xlpm.thresholds, Sections!$L$2:$N$2, "Ниже базового", -1)
)</f>
        <v>Ниже базового</v>
      </c>
    </row>
    <row r="861" ht="15.75" customHeight="1">
      <c r="A861" s="7">
        <v>5.32000273E8</v>
      </c>
      <c r="B861" s="6" t="s">
        <v>1087</v>
      </c>
      <c r="C861" s="6" t="s">
        <v>1106</v>
      </c>
      <c r="D861" s="9">
        <v>1.0</v>
      </c>
      <c r="E861" s="9">
        <v>108.0</v>
      </c>
      <c r="F861" s="9">
        <v>213.0</v>
      </c>
      <c r="G861" s="9">
        <v>1.0</v>
      </c>
      <c r="H861" s="9" t="s">
        <v>1468</v>
      </c>
      <c r="I861" s="9">
        <v>24.0</v>
      </c>
      <c r="J861" s="9" t="str">
        <f t="array" ref="J861">LET(
    _xlpm.thresholds, XLOOKUP('2. Результаты'!$D861, Sections!$F$27:$F$47, Sections!$G$27:$I$47),
    XLOOKUP('2. Результаты'!$I861, _xlpm.thresholds, Sections!$G$26:$I$26, "Ниже базового", -1)
)</f>
        <v>Средний</v>
      </c>
      <c r="K861" s="9">
        <v>14.0</v>
      </c>
      <c r="L861" s="9" t="str">
        <f t="array" ref="L861">LET(
    _xlpm.thresholds, XLOOKUP('2. Результаты'!$D861, Sections!$P$27:$P$47, Sections!$Q$27:$S$47),
    XLOOKUP('2. Результаты'!$K861, _xlpm.thresholds, Sections!$Q$26:$S$26, "Ниже базового", -1)
)</f>
        <v>Средний</v>
      </c>
      <c r="M861" s="9">
        <v>11.0</v>
      </c>
      <c r="N861" s="9" t="str">
        <f t="array" ref="N861">LET(
    _xlpm.thresholds, XLOOKUP('2. Результаты'!$D861, Sections!$K$27:$K$47, Sections!$L$27:$N$47),
    XLOOKUP('2. Результаты'!$M861, _xlpm.thresholds, Sections!$L$26:$N$26, "Ниже базового", -1)
)</f>
        <v>Базовый</v>
      </c>
      <c r="O861" s="9">
        <v>16.0</v>
      </c>
      <c r="P861" s="9" t="str">
        <f t="array" ref="P861">LET(
    _xlpm.thresholds, XLOOKUP('2. Результаты'!$D861, Sections!$P$3:$P$23, Sections!$Q$3:$S$23),
    XLOOKUP('2. Результаты'!$O861, _xlpm.thresholds, Sections!$Q$2:$S$2, "Ниже базового", -1)
)</f>
        <v>Средний</v>
      </c>
      <c r="Q861" s="9">
        <v>14.0</v>
      </c>
      <c r="R861" s="9" t="str">
        <f t="array" ref="R861">LET(
    _xlpm.thresholds, XLOOKUP('2. Результаты'!$D861, Sections!$F$3:$F$23, Sections!$G$3:$I$23),
    XLOOKUP('2. Результаты'!$Q861, _xlpm.thresholds, Sections!$G$2:$I$2, "Ниже базового", -1)
)</f>
        <v>Средний</v>
      </c>
      <c r="S861" s="9">
        <v>0.0</v>
      </c>
      <c r="T861" s="9" t="str">
        <f t="array" ref="T861">LET(
    _xlpm.thresholds, XLOOKUP('2. Результаты'!$D861, Sections!$A$3:$A$23, Sections!$B$3:$D$23),
    XLOOKUP('2. Результаты'!$S861, _xlpm.thresholds, Sections!$B$2:$D$2, "Ниже базового", -1)
)</f>
        <v>Ниже базового</v>
      </c>
      <c r="U861" s="9">
        <v>11.0</v>
      </c>
      <c r="V861" s="9" t="str">
        <f t="array" ref="V861">LET(
    _xlpm.thresholds, XLOOKUP('2. Результаты'!$D861, Sections!$A$27:$A$47, Sections!$B$27:$D$47),
    XLOOKUP('2. Результаты'!$U861, _xlpm.thresholds, Sections!$B$26:$D$26, "Ниже базового", -1)
)</f>
        <v>Средний</v>
      </c>
      <c r="W861" s="9">
        <v>18.0</v>
      </c>
      <c r="X861" s="9" t="str">
        <f t="array" ref="X861">LET(
    _xlpm.thresholds, XLOOKUP('2. Результаты'!$D861, Sections!$K$3:$K$23, Sections!$L$3:$N$23),
    XLOOKUP('2. Результаты'!$W861, _xlpm.thresholds, Sections!$L$2:$N$2, "Ниже базового", -1)
)</f>
        <v>Средний</v>
      </c>
    </row>
    <row r="862" ht="15.75" customHeight="1">
      <c r="A862" s="7">
        <v>5.32000234E8</v>
      </c>
      <c r="B862" s="6" t="s">
        <v>1087</v>
      </c>
      <c r="C862" s="6" t="s">
        <v>1108</v>
      </c>
      <c r="D862" s="9">
        <v>2.0</v>
      </c>
      <c r="E862" s="9">
        <v>66.0</v>
      </c>
      <c r="F862" s="9">
        <v>197.0</v>
      </c>
      <c r="G862" s="9">
        <v>1.0</v>
      </c>
      <c r="H862" s="9" t="s">
        <v>1468</v>
      </c>
      <c r="I862" s="9">
        <v>0.0</v>
      </c>
      <c r="J862" s="9" t="str">
        <f t="array" ref="J862">LET(
    _xlpm.thresholds, XLOOKUP('2. Результаты'!$D862, Sections!$F$27:$F$47, Sections!$G$27:$I$47),
    XLOOKUP('2. Результаты'!$I862, _xlpm.thresholds, Sections!$G$26:$I$26, "Ниже базового", -1)
)</f>
        <v>Ниже базового</v>
      </c>
      <c r="K862" s="9">
        <v>10.0</v>
      </c>
      <c r="L862" s="9" t="str">
        <f t="array" ref="L862">LET(
    _xlpm.thresholds, XLOOKUP('2. Результаты'!$D862, Sections!$P$27:$P$47, Sections!$Q$27:$S$47),
    XLOOKUP('2. Результаты'!$K862, _xlpm.thresholds, Sections!$Q$26:$S$26, "Ниже базового", -1)
)</f>
        <v>Базовый</v>
      </c>
      <c r="M862" s="9">
        <v>9.0</v>
      </c>
      <c r="N862" s="9" t="str">
        <f t="array" ref="N862">LET(
    _xlpm.thresholds, XLOOKUP('2. Результаты'!$D862, Sections!$K$27:$K$47, Sections!$L$27:$N$47),
    XLOOKUP('2. Результаты'!$M862, _xlpm.thresholds, Sections!$L$26:$N$26, "Ниже базового", -1)
)</f>
        <v>Базовый</v>
      </c>
      <c r="O862" s="9">
        <v>14.0</v>
      </c>
      <c r="P862" s="9" t="str">
        <f t="array" ref="P862">LET(
    _xlpm.thresholds, XLOOKUP('2. Результаты'!$D862, Sections!$P$3:$P$23, Sections!$Q$3:$S$23),
    XLOOKUP('2. Результаты'!$O862, _xlpm.thresholds, Sections!$Q$2:$S$2, "Ниже базового", -1)
)</f>
        <v>Базовый</v>
      </c>
      <c r="Q862" s="9">
        <v>12.0</v>
      </c>
      <c r="R862" s="9" t="str">
        <f t="array" ref="R862">LET(
    _xlpm.thresholds, XLOOKUP('2. Результаты'!$D862, Sections!$F$3:$F$23, Sections!$G$3:$I$23),
    XLOOKUP('2. Результаты'!$Q862, _xlpm.thresholds, Sections!$G$2:$I$2, "Ниже базового", -1)
)</f>
        <v>Базовый</v>
      </c>
      <c r="S862" s="9">
        <v>0.0</v>
      </c>
      <c r="T862" s="9" t="str">
        <f t="array" ref="T862">LET(
    _xlpm.thresholds, XLOOKUP('2. Результаты'!$D862, Sections!$A$3:$A$23, Sections!$B$3:$D$23),
    XLOOKUP('2. Результаты'!$S862, _xlpm.thresholds, Sections!$B$2:$D$2, "Ниже базового", -1)
)</f>
        <v>Ниже базового</v>
      </c>
      <c r="U862" s="9">
        <v>8.0</v>
      </c>
      <c r="V862" s="9" t="str">
        <f t="array" ref="V862">LET(
    _xlpm.thresholds, XLOOKUP('2. Результаты'!$D862, Sections!$A$27:$A$47, Sections!$B$27:$D$47),
    XLOOKUP('2. Результаты'!$U862, _xlpm.thresholds, Sections!$B$26:$D$26, "Ниже базового", -1)
)</f>
        <v>Средний</v>
      </c>
      <c r="W862" s="9">
        <v>13.0</v>
      </c>
      <c r="X862" s="9" t="str">
        <f t="array" ref="X862">LET(
    _xlpm.thresholds, XLOOKUP('2. Результаты'!$D862, Sections!$K$3:$K$23, Sections!$L$3:$N$23),
    XLOOKUP('2. Результаты'!$W862, _xlpm.thresholds, Sections!$L$2:$N$2, "Ниже базового", -1)
)</f>
        <v>Базовый</v>
      </c>
    </row>
    <row r="863" ht="15.75" customHeight="1">
      <c r="A863" s="7">
        <v>5.3200021E8</v>
      </c>
      <c r="B863" s="6" t="s">
        <v>1087</v>
      </c>
      <c r="C863" s="6" t="s">
        <v>1109</v>
      </c>
      <c r="D863" s="9">
        <v>1.0</v>
      </c>
      <c r="E863" s="9">
        <v>101.0</v>
      </c>
      <c r="F863" s="9">
        <v>213.0</v>
      </c>
      <c r="G863" s="9">
        <v>1.0</v>
      </c>
      <c r="H863" s="9" t="s">
        <v>1468</v>
      </c>
      <c r="I863" s="9">
        <v>22.0</v>
      </c>
      <c r="J863" s="9" t="str">
        <f t="array" ref="J863">LET(
    _xlpm.thresholds, XLOOKUP('2. Результаты'!$D863, Sections!$F$27:$F$47, Sections!$G$27:$I$47),
    XLOOKUP('2. Результаты'!$I863, _xlpm.thresholds, Sections!$G$26:$I$26, "Ниже базового", -1)
)</f>
        <v>Средний</v>
      </c>
      <c r="K863" s="9">
        <v>16.0</v>
      </c>
      <c r="L863" s="9" t="str">
        <f t="array" ref="L863">LET(
    _xlpm.thresholds, XLOOKUP('2. Результаты'!$D863, Sections!$P$27:$P$47, Sections!$Q$27:$S$47),
    XLOOKUP('2. Результаты'!$K863, _xlpm.thresholds, Sections!$Q$26:$S$26, "Ниже базового", -1)
)</f>
        <v>Высокий</v>
      </c>
      <c r="M863" s="9">
        <v>8.0</v>
      </c>
      <c r="N863" s="9" t="str">
        <f t="array" ref="N863">LET(
    _xlpm.thresholds, XLOOKUP('2. Результаты'!$D863, Sections!$K$27:$K$47, Sections!$L$27:$N$47),
    XLOOKUP('2. Результаты'!$M863, _xlpm.thresholds, Sections!$L$26:$N$26, "Ниже базового", -1)
)</f>
        <v>Базовый</v>
      </c>
      <c r="O863" s="9">
        <v>14.0</v>
      </c>
      <c r="P863" s="9" t="str">
        <f t="array" ref="P863">LET(
    _xlpm.thresholds, XLOOKUP('2. Результаты'!$D863, Sections!$P$3:$P$23, Sections!$Q$3:$S$23),
    XLOOKUP('2. Результаты'!$O863, _xlpm.thresholds, Sections!$Q$2:$S$2, "Ниже базового", -1)
)</f>
        <v>Базовый</v>
      </c>
      <c r="Q863" s="9">
        <v>15.0</v>
      </c>
      <c r="R863" s="9" t="str">
        <f t="array" ref="R863">LET(
    _xlpm.thresholds, XLOOKUP('2. Результаты'!$D863, Sections!$F$3:$F$23, Sections!$G$3:$I$23),
    XLOOKUP('2. Результаты'!$Q863, _xlpm.thresholds, Sections!$G$2:$I$2, "Ниже базового", -1)
)</f>
        <v>Средний</v>
      </c>
      <c r="S863" s="9">
        <v>0.0</v>
      </c>
      <c r="T863" s="9" t="str">
        <f t="array" ref="T863">LET(
    _xlpm.thresholds, XLOOKUP('2. Результаты'!$D863, Sections!$A$3:$A$23, Sections!$B$3:$D$23),
    XLOOKUP('2. Результаты'!$S863, _xlpm.thresholds, Sections!$B$2:$D$2, "Ниже базового", -1)
)</f>
        <v>Ниже базового</v>
      </c>
      <c r="U863" s="9">
        <v>9.0</v>
      </c>
      <c r="V863" s="9" t="str">
        <f t="array" ref="V863">LET(
    _xlpm.thresholds, XLOOKUP('2. Результаты'!$D863, Sections!$A$27:$A$47, Sections!$B$27:$D$47),
    XLOOKUP('2. Результаты'!$U863, _xlpm.thresholds, Sections!$B$26:$D$26, "Ниже базового", -1)
)</f>
        <v>Средний</v>
      </c>
      <c r="W863" s="9">
        <v>17.0</v>
      </c>
      <c r="X863" s="9" t="str">
        <f t="array" ref="X863">LET(
    _xlpm.thresholds, XLOOKUP('2. Результаты'!$D863, Sections!$K$3:$K$23, Sections!$L$3:$N$23),
    XLOOKUP('2. Результаты'!$W863, _xlpm.thresholds, Sections!$L$2:$N$2, "Ниже базового", -1)
)</f>
        <v>Средний</v>
      </c>
    </row>
    <row r="864" ht="15.75" customHeight="1">
      <c r="A864" s="7">
        <v>5.32010024E8</v>
      </c>
      <c r="B864" s="6" t="s">
        <v>1087</v>
      </c>
      <c r="C864" s="6" t="s">
        <v>1110</v>
      </c>
      <c r="D864" s="9">
        <v>5.0</v>
      </c>
      <c r="E864" s="9">
        <v>77.0</v>
      </c>
      <c r="F864" s="9">
        <v>208.0</v>
      </c>
      <c r="G864" s="9">
        <v>2.0</v>
      </c>
      <c r="H864" s="9" t="s">
        <v>1467</v>
      </c>
      <c r="I864" s="9">
        <v>14.0</v>
      </c>
      <c r="J864" s="9" t="str">
        <f t="array" ref="J864">LET(
    _xlpm.thresholds, XLOOKUP('2. Результаты'!$D864, Sections!$F$27:$F$47, Sections!$G$27:$I$47),
    XLOOKUP('2. Результаты'!$I864, _xlpm.thresholds, Sections!$G$26:$I$26, "Ниже базового", -1)
)</f>
        <v>Базовый</v>
      </c>
      <c r="K864" s="9">
        <v>12.0</v>
      </c>
      <c r="L864" s="9" t="str">
        <f t="array" ref="L864">LET(
    _xlpm.thresholds, XLOOKUP('2. Результаты'!$D864, Sections!$P$27:$P$47, Sections!$Q$27:$S$47),
    XLOOKUP('2. Результаты'!$K864, _xlpm.thresholds, Sections!$Q$26:$S$26, "Ниже базового", -1)
)</f>
        <v>Базовый</v>
      </c>
      <c r="M864" s="9">
        <v>7.0</v>
      </c>
      <c r="N864" s="9" t="str">
        <f t="array" ref="N864">LET(
    _xlpm.thresholds, XLOOKUP('2. Результаты'!$D864, Sections!$K$27:$K$47, Sections!$L$27:$N$47),
    XLOOKUP('2. Результаты'!$M864, _xlpm.thresholds, Sections!$L$26:$N$26, "Ниже базового", -1)
)</f>
        <v>Базовый</v>
      </c>
      <c r="O864" s="9">
        <v>10.0</v>
      </c>
      <c r="P864" s="9" t="str">
        <f t="array" ref="P864">LET(
    _xlpm.thresholds, XLOOKUP('2. Результаты'!$D864, Sections!$P$3:$P$23, Sections!$Q$3:$S$23),
    XLOOKUP('2. Результаты'!$O864, _xlpm.thresholds, Sections!$Q$2:$S$2, "Ниже базового", -1)
)</f>
        <v>Базовый</v>
      </c>
      <c r="Q864" s="9">
        <v>6.0</v>
      </c>
      <c r="R864" s="9" t="str">
        <f t="array" ref="R864">LET(
    _xlpm.thresholds, XLOOKUP('2. Результаты'!$D864, Sections!$F$3:$F$23, Sections!$G$3:$I$23),
    XLOOKUP('2. Результаты'!$Q864, _xlpm.thresholds, Sections!$G$2:$I$2, "Ниже базового", -1)
)</f>
        <v>Ниже базового</v>
      </c>
      <c r="S864" s="9">
        <v>15.0</v>
      </c>
      <c r="T864" s="9" t="str">
        <f t="array" ref="T864">LET(
    _xlpm.thresholds, XLOOKUP('2. Результаты'!$D864, Sections!$A$3:$A$23, Sections!$B$3:$D$23),
    XLOOKUP('2. Результаты'!$S864, _xlpm.thresholds, Sections!$B$2:$D$2, "Ниже базового", -1)
)</f>
        <v>Базовый</v>
      </c>
      <c r="U864" s="9">
        <v>4.0</v>
      </c>
      <c r="V864" s="9" t="str">
        <f t="array" ref="V864">LET(
    _xlpm.thresholds, XLOOKUP('2. Результаты'!$D864, Sections!$A$27:$A$47, Sections!$B$27:$D$47),
    XLOOKUP('2. Результаты'!$U864, _xlpm.thresholds, Sections!$B$26:$D$26, "Ниже базового", -1)
)</f>
        <v>Ниже базового</v>
      </c>
      <c r="W864" s="9">
        <v>9.0</v>
      </c>
      <c r="X864" s="9" t="str">
        <f t="array" ref="X864">LET(
    _xlpm.thresholds, XLOOKUP('2. Результаты'!$D864, Sections!$K$3:$K$23, Sections!$L$3:$N$23),
    XLOOKUP('2. Результаты'!$W864, _xlpm.thresholds, Sections!$L$2:$N$2, "Ниже базового", -1)
)</f>
        <v>Базовый</v>
      </c>
    </row>
    <row r="865" ht="15.75" customHeight="1">
      <c r="A865" s="7">
        <v>5.32000555E8</v>
      </c>
      <c r="B865" s="6" t="s">
        <v>1087</v>
      </c>
      <c r="C865" s="6" t="s">
        <v>1111</v>
      </c>
      <c r="D865" s="9">
        <v>2.0</v>
      </c>
      <c r="E865" s="9">
        <v>115.0</v>
      </c>
      <c r="F865" s="9">
        <v>197.0</v>
      </c>
      <c r="G865" s="9">
        <v>2.0</v>
      </c>
      <c r="H865" s="9" t="s">
        <v>1467</v>
      </c>
      <c r="I865" s="9">
        <v>16.0</v>
      </c>
      <c r="J865" s="9" t="str">
        <f t="array" ref="J865">LET(
    _xlpm.thresholds, XLOOKUP('2. Результаты'!$D865, Sections!$F$27:$F$47, Sections!$G$27:$I$47),
    XLOOKUP('2. Результаты'!$I865, _xlpm.thresholds, Sections!$G$26:$I$26, "Ниже базового", -1)
)</f>
        <v>Базовый</v>
      </c>
      <c r="K865" s="9">
        <v>16.0</v>
      </c>
      <c r="L865" s="9" t="str">
        <f t="array" ref="L865">LET(
    _xlpm.thresholds, XLOOKUP('2. Результаты'!$D865, Sections!$P$27:$P$47, Sections!$Q$27:$S$47),
    XLOOKUP('2. Результаты'!$K865, _xlpm.thresholds, Sections!$Q$26:$S$26, "Ниже базового", -1)
)</f>
        <v>Высокий</v>
      </c>
      <c r="M865" s="9">
        <v>10.0</v>
      </c>
      <c r="N865" s="9" t="str">
        <f t="array" ref="N865">LET(
    _xlpm.thresholds, XLOOKUP('2. Результаты'!$D865, Sections!$K$27:$K$47, Sections!$L$27:$N$47),
    XLOOKUP('2. Результаты'!$M865, _xlpm.thresholds, Sections!$L$26:$N$26, "Ниже базового", -1)
)</f>
        <v>Базовый</v>
      </c>
      <c r="O865" s="9">
        <v>15.0</v>
      </c>
      <c r="P865" s="9" t="str">
        <f t="array" ref="P865">LET(
    _xlpm.thresholds, XLOOKUP('2. Результаты'!$D865, Sections!$P$3:$P$23, Sections!$Q$3:$S$23),
    XLOOKUP('2. Результаты'!$O865, _xlpm.thresholds, Sections!$Q$2:$S$2, "Ниже базового", -1)
)</f>
        <v>Базовый</v>
      </c>
      <c r="Q865" s="9">
        <v>11.0</v>
      </c>
      <c r="R865" s="9" t="str">
        <f t="array" ref="R865">LET(
    _xlpm.thresholds, XLOOKUP('2. Результаты'!$D865, Sections!$F$3:$F$23, Sections!$G$3:$I$23),
    XLOOKUP('2. Результаты'!$Q865, _xlpm.thresholds, Sections!$G$2:$I$2, "Ниже базового", -1)
)</f>
        <v>Базовый</v>
      </c>
      <c r="S865" s="9">
        <v>22.0</v>
      </c>
      <c r="T865" s="9" t="str">
        <f t="array" ref="T865">LET(
    _xlpm.thresholds, XLOOKUP('2. Результаты'!$D865, Sections!$A$3:$A$23, Sections!$B$3:$D$23),
    XLOOKUP('2. Результаты'!$S865, _xlpm.thresholds, Sections!$B$2:$D$2, "Ниже базового", -1)
)</f>
        <v>Базовый</v>
      </c>
      <c r="U865" s="9">
        <v>9.0</v>
      </c>
      <c r="V865" s="9" t="str">
        <f t="array" ref="V865">LET(
    _xlpm.thresholds, XLOOKUP('2. Результаты'!$D865, Sections!$A$27:$A$47, Sections!$B$27:$D$47),
    XLOOKUP('2. Результаты'!$U865, _xlpm.thresholds, Sections!$B$26:$D$26, "Ниже базового", -1)
)</f>
        <v>Средний</v>
      </c>
      <c r="W865" s="9">
        <v>16.0</v>
      </c>
      <c r="X865" s="9" t="str">
        <f t="array" ref="X865">LET(
    _xlpm.thresholds, XLOOKUP('2. Результаты'!$D865, Sections!$K$3:$K$23, Sections!$L$3:$N$23),
    XLOOKUP('2. Результаты'!$W865, _xlpm.thresholds, Sections!$L$2:$N$2, "Ниже базового", -1)
)</f>
        <v>Базовый</v>
      </c>
    </row>
    <row r="866" ht="15.75" customHeight="1">
      <c r="A866" s="7">
        <v>5.32012215E8</v>
      </c>
      <c r="B866" s="6" t="s">
        <v>1087</v>
      </c>
      <c r="C866" s="6" t="s">
        <v>1112</v>
      </c>
      <c r="D866" s="9">
        <v>5.0</v>
      </c>
      <c r="E866" s="9">
        <v>100.0</v>
      </c>
      <c r="F866" s="9">
        <v>208.0</v>
      </c>
      <c r="G866" s="9">
        <v>2.0</v>
      </c>
      <c r="H866" s="9" t="s">
        <v>1467</v>
      </c>
      <c r="I866" s="9">
        <v>15.0</v>
      </c>
      <c r="J866" s="9" t="str">
        <f t="array" ref="J866">LET(
    _xlpm.thresholds, XLOOKUP('2. Результаты'!$D866, Sections!$F$27:$F$47, Sections!$G$27:$I$47),
    XLOOKUP('2. Результаты'!$I866, _xlpm.thresholds, Sections!$G$26:$I$26, "Ниже базового", -1)
)</f>
        <v>Базовый</v>
      </c>
      <c r="K866" s="9">
        <v>11.0</v>
      </c>
      <c r="L866" s="9" t="str">
        <f t="array" ref="L866">LET(
    _xlpm.thresholds, XLOOKUP('2. Результаты'!$D866, Sections!$P$27:$P$47, Sections!$Q$27:$S$47),
    XLOOKUP('2. Результаты'!$K866, _xlpm.thresholds, Sections!$Q$26:$S$26, "Ниже базового", -1)
)</f>
        <v>Базовый</v>
      </c>
      <c r="M866" s="9">
        <v>10.0</v>
      </c>
      <c r="N866" s="9" t="str">
        <f t="array" ref="N866">LET(
    _xlpm.thresholds, XLOOKUP('2. Результаты'!$D866, Sections!$K$27:$K$47, Sections!$L$27:$N$47),
    XLOOKUP('2. Результаты'!$M866, _xlpm.thresholds, Sections!$L$26:$N$26, "Ниже базового", -1)
)</f>
        <v>Базовый</v>
      </c>
      <c r="O866" s="9">
        <v>13.0</v>
      </c>
      <c r="P866" s="9" t="str">
        <f t="array" ref="P866">LET(
    _xlpm.thresholds, XLOOKUP('2. Результаты'!$D866, Sections!$P$3:$P$23, Sections!$Q$3:$S$23),
    XLOOKUP('2. Результаты'!$O866, _xlpm.thresholds, Sections!$Q$2:$S$2, "Ниже базового", -1)
)</f>
        <v>Базовый</v>
      </c>
      <c r="Q866" s="9">
        <v>11.0</v>
      </c>
      <c r="R866" s="9" t="str">
        <f t="array" ref="R866">LET(
    _xlpm.thresholds, XLOOKUP('2. Результаты'!$D866, Sections!$F$3:$F$23, Sections!$G$3:$I$23),
    XLOOKUP('2. Результаты'!$Q866, _xlpm.thresholds, Sections!$G$2:$I$2, "Ниже базового", -1)
)</f>
        <v>Базовый</v>
      </c>
      <c r="S866" s="9">
        <v>22.0</v>
      </c>
      <c r="T866" s="9" t="str">
        <f t="array" ref="T866">LET(
    _xlpm.thresholds, XLOOKUP('2. Результаты'!$D866, Sections!$A$3:$A$23, Sections!$B$3:$D$23),
    XLOOKUP('2. Результаты'!$S866, _xlpm.thresholds, Sections!$B$2:$D$2, "Ниже базового", -1)
)</f>
        <v>Базовый</v>
      </c>
      <c r="U866" s="9">
        <v>9.0</v>
      </c>
      <c r="V866" s="9" t="str">
        <f t="array" ref="V866">LET(
    _xlpm.thresholds, XLOOKUP('2. Результаты'!$D866, Sections!$A$27:$A$47, Sections!$B$27:$D$47),
    XLOOKUP('2. Результаты'!$U866, _xlpm.thresholds, Sections!$B$26:$D$26, "Ниже базового", -1)
)</f>
        <v>Средний</v>
      </c>
      <c r="W866" s="9">
        <v>9.0</v>
      </c>
      <c r="X866" s="9" t="str">
        <f t="array" ref="X866">LET(
    _xlpm.thresholds, XLOOKUP('2. Результаты'!$D866, Sections!$K$3:$K$23, Sections!$L$3:$N$23),
    XLOOKUP('2. Результаты'!$W866, _xlpm.thresholds, Sections!$L$2:$N$2, "Ниже базового", -1)
)</f>
        <v>Базовый</v>
      </c>
    </row>
    <row r="867" ht="15.75" customHeight="1">
      <c r="A867" s="7">
        <v>5.32000467E8</v>
      </c>
      <c r="B867" s="6" t="s">
        <v>1087</v>
      </c>
      <c r="C867" s="6" t="s">
        <v>1113</v>
      </c>
      <c r="D867" s="9">
        <v>1.0</v>
      </c>
      <c r="E867" s="9">
        <v>85.0</v>
      </c>
      <c r="F867" s="9">
        <v>213.0</v>
      </c>
      <c r="G867" s="9">
        <v>2.0</v>
      </c>
      <c r="H867" s="9" t="s">
        <v>1467</v>
      </c>
      <c r="I867" s="9">
        <v>15.0</v>
      </c>
      <c r="J867" s="9" t="str">
        <f t="array" ref="J867">LET(
    _xlpm.thresholds, XLOOKUP('2. Результаты'!$D867, Sections!$F$27:$F$47, Sections!$G$27:$I$47),
    XLOOKUP('2. Результаты'!$I867, _xlpm.thresholds, Sections!$G$26:$I$26, "Ниже базового", -1)
)</f>
        <v>Базовый</v>
      </c>
      <c r="K867" s="9">
        <v>12.0</v>
      </c>
      <c r="L867" s="9" t="str">
        <f t="array" ref="L867">LET(
    _xlpm.thresholds, XLOOKUP('2. Результаты'!$D867, Sections!$P$27:$P$47, Sections!$Q$27:$S$47),
    XLOOKUP('2. Результаты'!$K867, _xlpm.thresholds, Sections!$Q$26:$S$26, "Ниже базового", -1)
)</f>
        <v>Базовый</v>
      </c>
      <c r="M867" s="9">
        <v>9.0</v>
      </c>
      <c r="N867" s="9" t="str">
        <f t="array" ref="N867">LET(
    _xlpm.thresholds, XLOOKUP('2. Результаты'!$D867, Sections!$K$27:$K$47, Sections!$L$27:$N$47),
    XLOOKUP('2. Результаты'!$M867, _xlpm.thresholds, Sections!$L$26:$N$26, "Ниже базового", -1)
)</f>
        <v>Базовый</v>
      </c>
      <c r="O867" s="9">
        <v>12.0</v>
      </c>
      <c r="P867" s="9" t="str">
        <f t="array" ref="P867">LET(
    _xlpm.thresholds, XLOOKUP('2. Результаты'!$D867, Sections!$P$3:$P$23, Sections!$Q$3:$S$23),
    XLOOKUP('2. Результаты'!$O867, _xlpm.thresholds, Sections!$Q$2:$S$2, "Ниже базового", -1)
)</f>
        <v>Базовый</v>
      </c>
      <c r="Q867" s="9">
        <v>5.0</v>
      </c>
      <c r="R867" s="9" t="str">
        <f t="array" ref="R867">LET(
    _xlpm.thresholds, XLOOKUP('2. Результаты'!$D867, Sections!$F$3:$F$23, Sections!$G$3:$I$23),
    XLOOKUP('2. Результаты'!$Q867, _xlpm.thresholds, Sections!$G$2:$I$2, "Ниже базового", -1)
)</f>
        <v>Ниже базового</v>
      </c>
      <c r="S867" s="9">
        <v>16.0</v>
      </c>
      <c r="T867" s="9" t="str">
        <f t="array" ref="T867">LET(
    _xlpm.thresholds, XLOOKUP('2. Результаты'!$D867, Sections!$A$3:$A$23, Sections!$B$3:$D$23),
    XLOOKUP('2. Результаты'!$S867, _xlpm.thresholds, Sections!$B$2:$D$2, "Ниже базового", -1)
)</f>
        <v>Базовый</v>
      </c>
      <c r="U867" s="9">
        <v>4.0</v>
      </c>
      <c r="V867" s="9" t="str">
        <f t="array" ref="V867">LET(
    _xlpm.thresholds, XLOOKUP('2. Результаты'!$D867, Sections!$A$27:$A$47, Sections!$B$27:$D$47),
    XLOOKUP('2. Результаты'!$U867, _xlpm.thresholds, Sections!$B$26:$D$26, "Ниже базового", -1)
)</f>
        <v>Ниже базового</v>
      </c>
      <c r="W867" s="9">
        <v>12.0</v>
      </c>
      <c r="X867" s="9" t="str">
        <f t="array" ref="X867">LET(
    _xlpm.thresholds, XLOOKUP('2. Результаты'!$D867, Sections!$K$3:$K$23, Sections!$L$3:$N$23),
    XLOOKUP('2. Результаты'!$W867, _xlpm.thresholds, Sections!$L$2:$N$2, "Ниже базового", -1)
)</f>
        <v>Базовый</v>
      </c>
    </row>
    <row r="868" ht="15.75" customHeight="1">
      <c r="A868" s="7">
        <v>5.33009952E8</v>
      </c>
      <c r="B868" s="6" t="s">
        <v>1114</v>
      </c>
      <c r="C868" s="6" t="s">
        <v>1115</v>
      </c>
      <c r="D868" s="9">
        <v>1.0</v>
      </c>
      <c r="E868" s="9">
        <v>85.0</v>
      </c>
      <c r="F868" s="9">
        <v>213.0</v>
      </c>
      <c r="G868" s="9">
        <v>1.0</v>
      </c>
      <c r="H868" s="9" t="s">
        <v>1468</v>
      </c>
      <c r="I868" s="9">
        <v>15.0</v>
      </c>
      <c r="J868" s="9" t="str">
        <f t="array" ref="J868">LET(
    _xlpm.thresholds, XLOOKUP('2. Результаты'!$D868, Sections!$F$27:$F$47, Sections!$G$27:$I$47),
    XLOOKUP('2. Результаты'!$I868, _xlpm.thresholds, Sections!$G$26:$I$26, "Ниже базового", -1)
)</f>
        <v>Базовый</v>
      </c>
      <c r="K868" s="9">
        <v>14.0</v>
      </c>
      <c r="L868" s="9" t="str">
        <f t="array" ref="L868">LET(
    _xlpm.thresholds, XLOOKUP('2. Результаты'!$D868, Sections!$P$27:$P$47, Sections!$Q$27:$S$47),
    XLOOKUP('2. Результаты'!$K868, _xlpm.thresholds, Sections!$Q$26:$S$26, "Ниже базового", -1)
)</f>
        <v>Средний</v>
      </c>
      <c r="M868" s="9">
        <v>10.0</v>
      </c>
      <c r="N868" s="9" t="str">
        <f t="array" ref="N868">LET(
    _xlpm.thresholds, XLOOKUP('2. Результаты'!$D868, Sections!$K$27:$K$47, Sections!$L$27:$N$47),
    XLOOKUP('2. Результаты'!$M868, _xlpm.thresholds, Sections!$L$26:$N$26, "Ниже базового", -1)
)</f>
        <v>Базовый</v>
      </c>
      <c r="O868" s="9">
        <v>14.0</v>
      </c>
      <c r="P868" s="9" t="str">
        <f t="array" ref="P868">LET(
    _xlpm.thresholds, XLOOKUP('2. Результаты'!$D868, Sections!$P$3:$P$23, Sections!$Q$3:$S$23),
    XLOOKUP('2. Результаты'!$O868, _xlpm.thresholds, Sections!$Q$2:$S$2, "Ниже базового", -1)
)</f>
        <v>Базовый</v>
      </c>
      <c r="Q868" s="9">
        <v>11.0</v>
      </c>
      <c r="R868" s="9" t="str">
        <f t="array" ref="R868">LET(
    _xlpm.thresholds, XLOOKUP('2. Результаты'!$D868, Sections!$F$3:$F$23, Sections!$G$3:$I$23),
    XLOOKUP('2. Результаты'!$Q868, _xlpm.thresholds, Sections!$G$2:$I$2, "Ниже базового", -1)
)</f>
        <v>Базовый</v>
      </c>
      <c r="S868" s="9">
        <v>0.0</v>
      </c>
      <c r="T868" s="9" t="str">
        <f t="array" ref="T868">LET(
    _xlpm.thresholds, XLOOKUP('2. Результаты'!$D868, Sections!$A$3:$A$23, Sections!$B$3:$D$23),
    XLOOKUP('2. Результаты'!$S868, _xlpm.thresholds, Sections!$B$2:$D$2, "Ниже базового", -1)
)</f>
        <v>Ниже базового</v>
      </c>
      <c r="U868" s="9">
        <v>9.0</v>
      </c>
      <c r="V868" s="9" t="str">
        <f t="array" ref="V868">LET(
    _xlpm.thresholds, XLOOKUP('2. Результаты'!$D868, Sections!$A$27:$A$47, Sections!$B$27:$D$47),
    XLOOKUP('2. Результаты'!$U868, _xlpm.thresholds, Sections!$B$26:$D$26, "Ниже базового", -1)
)</f>
        <v>Средний</v>
      </c>
      <c r="W868" s="9">
        <v>12.0</v>
      </c>
      <c r="X868" s="9" t="str">
        <f t="array" ref="X868">LET(
    _xlpm.thresholds, XLOOKUP('2. Результаты'!$D868, Sections!$K$3:$K$23, Sections!$L$3:$N$23),
    XLOOKUP('2. Результаты'!$W868, _xlpm.thresholds, Sections!$L$2:$N$2, "Ниже базового", -1)
)</f>
        <v>Базовый</v>
      </c>
    </row>
    <row r="869" ht="15.75" customHeight="1">
      <c r="A869" s="7">
        <v>5.33009984E8</v>
      </c>
      <c r="B869" s="6" t="s">
        <v>1114</v>
      </c>
      <c r="C869" s="6" t="s">
        <v>1116</v>
      </c>
      <c r="D869" s="9">
        <v>2.0</v>
      </c>
      <c r="E869" s="9">
        <v>140.0</v>
      </c>
      <c r="F869" s="9">
        <v>197.0</v>
      </c>
      <c r="G869" s="9">
        <v>3.0</v>
      </c>
      <c r="H869" s="9" t="s">
        <v>1465</v>
      </c>
      <c r="I869" s="9">
        <v>24.0</v>
      </c>
      <c r="J869" s="9" t="str">
        <f t="array" ref="J869">LET(
    _xlpm.thresholds, XLOOKUP('2. Результаты'!$D869, Sections!$F$27:$F$47, Sections!$G$27:$I$47),
    XLOOKUP('2. Результаты'!$I869, _xlpm.thresholds, Sections!$G$26:$I$26, "Ниже базового", -1)
)</f>
        <v>Средний</v>
      </c>
      <c r="K869" s="9">
        <v>16.0</v>
      </c>
      <c r="L869" s="9" t="str">
        <f t="array" ref="L869">LET(
    _xlpm.thresholds, XLOOKUP('2. Результаты'!$D869, Sections!$P$27:$P$47, Sections!$Q$27:$S$47),
    XLOOKUP('2. Результаты'!$K869, _xlpm.thresholds, Sections!$Q$26:$S$26, "Ниже базового", -1)
)</f>
        <v>Высокий</v>
      </c>
      <c r="M869" s="9">
        <v>12.0</v>
      </c>
      <c r="N869" s="9" t="str">
        <f t="array" ref="N869">LET(
    _xlpm.thresholds, XLOOKUP('2. Результаты'!$D869, Sections!$K$27:$K$47, Sections!$L$27:$N$47),
    XLOOKUP('2. Результаты'!$M869, _xlpm.thresholds, Sections!$L$26:$N$26, "Ниже базового", -1)
)</f>
        <v>Базовый</v>
      </c>
      <c r="O869" s="9">
        <v>18.0</v>
      </c>
      <c r="P869" s="9" t="str">
        <f t="array" ref="P869">LET(
    _xlpm.thresholds, XLOOKUP('2. Результаты'!$D869, Sections!$P$3:$P$23, Sections!$Q$3:$S$23),
    XLOOKUP('2. Результаты'!$O869, _xlpm.thresholds, Sections!$Q$2:$S$2, "Ниже базового", -1)
)</f>
        <v>Средний</v>
      </c>
      <c r="Q869" s="9">
        <v>13.0</v>
      </c>
      <c r="R869" s="9" t="str">
        <f t="array" ref="R869">LET(
    _xlpm.thresholds, XLOOKUP('2. Результаты'!$D869, Sections!$F$3:$F$23, Sections!$G$3:$I$23),
    XLOOKUP('2. Результаты'!$Q869, _xlpm.thresholds, Sections!$G$2:$I$2, "Ниже базового", -1)
)</f>
        <v>Средний</v>
      </c>
      <c r="S869" s="9">
        <v>24.0</v>
      </c>
      <c r="T869" s="9" t="str">
        <f t="array" ref="T869">LET(
    _xlpm.thresholds, XLOOKUP('2. Результаты'!$D869, Sections!$A$3:$A$23, Sections!$B$3:$D$23),
    XLOOKUP('2. Результаты'!$S869, _xlpm.thresholds, Sections!$B$2:$D$2, "Ниже базового", -1)
)</f>
        <v>Средний</v>
      </c>
      <c r="U869" s="9">
        <v>10.0</v>
      </c>
      <c r="V869" s="9" t="str">
        <f t="array" ref="V869">LET(
    _xlpm.thresholds, XLOOKUP('2. Результаты'!$D869, Sections!$A$27:$A$47, Sections!$B$27:$D$47),
    XLOOKUP('2. Результаты'!$U869, _xlpm.thresholds, Sections!$B$26:$D$26, "Ниже базового", -1)
)</f>
        <v>Средний</v>
      </c>
      <c r="W869" s="9">
        <v>23.0</v>
      </c>
      <c r="X869" s="9" t="str">
        <f t="array" ref="X869">LET(
    _xlpm.thresholds, XLOOKUP('2. Результаты'!$D869, Sections!$K$3:$K$23, Sections!$L$3:$N$23),
    XLOOKUP('2. Результаты'!$W869, _xlpm.thresholds, Sections!$L$2:$N$2, "Ниже базового", -1)
)</f>
        <v>Средний</v>
      </c>
    </row>
    <row r="870" ht="15.75" customHeight="1">
      <c r="A870" s="7">
        <v>5.33009938E8</v>
      </c>
      <c r="B870" s="6" t="s">
        <v>1114</v>
      </c>
      <c r="C870" s="6" t="s">
        <v>1117</v>
      </c>
      <c r="D870" s="9">
        <v>1.0</v>
      </c>
      <c r="E870" s="9">
        <v>149.0</v>
      </c>
      <c r="F870" s="9">
        <v>213.0</v>
      </c>
      <c r="G870" s="9">
        <v>3.0</v>
      </c>
      <c r="H870" s="9" t="s">
        <v>1465</v>
      </c>
      <c r="I870" s="9">
        <v>25.0</v>
      </c>
      <c r="J870" s="9" t="str">
        <f t="array" ref="J870">LET(
    _xlpm.thresholds, XLOOKUP('2. Результаты'!$D870, Sections!$F$27:$F$47, Sections!$G$27:$I$47),
    XLOOKUP('2. Результаты'!$I870, _xlpm.thresholds, Sections!$G$26:$I$26, "Ниже базового", -1)
)</f>
        <v>Средний</v>
      </c>
      <c r="K870" s="9">
        <v>14.0</v>
      </c>
      <c r="L870" s="9" t="str">
        <f t="array" ref="L870">LET(
    _xlpm.thresholds, XLOOKUP('2. Результаты'!$D870, Sections!$P$27:$P$47, Sections!$Q$27:$S$47),
    XLOOKUP('2. Результаты'!$K870, _xlpm.thresholds, Sections!$Q$26:$S$26, "Ниже базового", -1)
)</f>
        <v>Средний</v>
      </c>
      <c r="M870" s="9">
        <v>15.0</v>
      </c>
      <c r="N870" s="9" t="str">
        <f t="array" ref="N870">LET(
    _xlpm.thresholds, XLOOKUP('2. Результаты'!$D870, Sections!$K$27:$K$47, Sections!$L$27:$N$47),
    XLOOKUP('2. Результаты'!$M870, _xlpm.thresholds, Sections!$L$26:$N$26, "Ниже базового", -1)
)</f>
        <v>Средний</v>
      </c>
      <c r="O870" s="9">
        <v>18.0</v>
      </c>
      <c r="P870" s="9" t="str">
        <f t="array" ref="P870">LET(
    _xlpm.thresholds, XLOOKUP('2. Результаты'!$D870, Sections!$P$3:$P$23, Sections!$Q$3:$S$23),
    XLOOKUP('2. Результаты'!$O870, _xlpm.thresholds, Sections!$Q$2:$S$2, "Ниже базового", -1)
)</f>
        <v>Средний</v>
      </c>
      <c r="Q870" s="9">
        <v>17.0</v>
      </c>
      <c r="R870" s="9" t="str">
        <f t="array" ref="R870">LET(
    _xlpm.thresholds, XLOOKUP('2. Результаты'!$D870, Sections!$F$3:$F$23, Sections!$G$3:$I$23),
    XLOOKUP('2. Результаты'!$Q870, _xlpm.thresholds, Sections!$G$2:$I$2, "Ниже базового", -1)
)</f>
        <v>Средний</v>
      </c>
      <c r="S870" s="9">
        <v>33.0</v>
      </c>
      <c r="T870" s="9" t="str">
        <f t="array" ref="T870">LET(
    _xlpm.thresholds, XLOOKUP('2. Результаты'!$D870, Sections!$A$3:$A$23, Sections!$B$3:$D$23),
    XLOOKUP('2. Результаты'!$S870, _xlpm.thresholds, Sections!$B$2:$D$2, "Ниже базового", -1)
)</f>
        <v>Средний</v>
      </c>
      <c r="U870" s="9">
        <v>10.0</v>
      </c>
      <c r="V870" s="9" t="str">
        <f t="array" ref="V870">LET(
    _xlpm.thresholds, XLOOKUP('2. Результаты'!$D870, Sections!$A$27:$A$47, Sections!$B$27:$D$47),
    XLOOKUP('2. Результаты'!$U870, _xlpm.thresholds, Sections!$B$26:$D$26, "Ниже базового", -1)
)</f>
        <v>Средний</v>
      </c>
      <c r="W870" s="9">
        <v>17.0</v>
      </c>
      <c r="X870" s="9" t="str">
        <f t="array" ref="X870">LET(
    _xlpm.thresholds, XLOOKUP('2. Результаты'!$D870, Sections!$K$3:$K$23, Sections!$L$3:$N$23),
    XLOOKUP('2. Результаты'!$W870, _xlpm.thresholds, Sections!$L$2:$N$2, "Ниже базового", -1)
)</f>
        <v>Средний</v>
      </c>
    </row>
    <row r="871" ht="15.75" customHeight="1">
      <c r="A871" s="7">
        <v>5.33010002E8</v>
      </c>
      <c r="B871" s="6" t="s">
        <v>1114</v>
      </c>
      <c r="C871" s="6" t="s">
        <v>1119</v>
      </c>
      <c r="D871" s="9">
        <v>1.0</v>
      </c>
      <c r="E871" s="9">
        <v>144.0</v>
      </c>
      <c r="F871" s="9">
        <v>213.0</v>
      </c>
      <c r="G871" s="9">
        <v>3.0</v>
      </c>
      <c r="H871" s="9" t="s">
        <v>1465</v>
      </c>
      <c r="I871" s="9">
        <v>23.0</v>
      </c>
      <c r="J871" s="9" t="str">
        <f t="array" ref="J871">LET(
    _xlpm.thresholds, XLOOKUP('2. Результаты'!$D871, Sections!$F$27:$F$47, Sections!$G$27:$I$47),
    XLOOKUP('2. Результаты'!$I871, _xlpm.thresholds, Sections!$G$26:$I$26, "Ниже базового", -1)
)</f>
        <v>Средний</v>
      </c>
      <c r="K871" s="9">
        <v>14.0</v>
      </c>
      <c r="L871" s="9" t="str">
        <f t="array" ref="L871">LET(
    _xlpm.thresholds, XLOOKUP('2. Результаты'!$D871, Sections!$P$27:$P$47, Sections!$Q$27:$S$47),
    XLOOKUP('2. Результаты'!$K871, _xlpm.thresholds, Sections!$Q$26:$S$26, "Ниже базового", -1)
)</f>
        <v>Средний</v>
      </c>
      <c r="M871" s="9">
        <v>15.0</v>
      </c>
      <c r="N871" s="9" t="str">
        <f t="array" ref="N871">LET(
    _xlpm.thresholds, XLOOKUP('2. Результаты'!$D871, Sections!$K$27:$K$47, Sections!$L$27:$N$47),
    XLOOKUP('2. Результаты'!$M871, _xlpm.thresholds, Sections!$L$26:$N$26, "Ниже базового", -1)
)</f>
        <v>Средний</v>
      </c>
      <c r="O871" s="9">
        <v>16.0</v>
      </c>
      <c r="P871" s="9" t="str">
        <f t="array" ref="P871">LET(
    _xlpm.thresholds, XLOOKUP('2. Результаты'!$D871, Sections!$P$3:$P$23, Sections!$Q$3:$S$23),
    XLOOKUP('2. Результаты'!$O871, _xlpm.thresholds, Sections!$Q$2:$S$2, "Ниже базового", -1)
)</f>
        <v>Средний</v>
      </c>
      <c r="Q871" s="9">
        <v>17.0</v>
      </c>
      <c r="R871" s="9" t="str">
        <f t="array" ref="R871">LET(
    _xlpm.thresholds, XLOOKUP('2. Результаты'!$D871, Sections!$F$3:$F$23, Sections!$G$3:$I$23),
    XLOOKUP('2. Результаты'!$Q871, _xlpm.thresholds, Sections!$G$2:$I$2, "Ниже базового", -1)
)</f>
        <v>Средний</v>
      </c>
      <c r="S871" s="9">
        <v>30.0</v>
      </c>
      <c r="T871" s="9" t="str">
        <f t="array" ref="T871">LET(
    _xlpm.thresholds, XLOOKUP('2. Результаты'!$D871, Sections!$A$3:$A$23, Sections!$B$3:$D$23),
    XLOOKUP('2. Результаты'!$S871, _xlpm.thresholds, Sections!$B$2:$D$2, "Ниже базового", -1)
)</f>
        <v>Средний</v>
      </c>
      <c r="U871" s="9">
        <v>10.0</v>
      </c>
      <c r="V871" s="9" t="str">
        <f t="array" ref="V871">LET(
    _xlpm.thresholds, XLOOKUP('2. Результаты'!$D871, Sections!$A$27:$A$47, Sections!$B$27:$D$47),
    XLOOKUP('2. Результаты'!$U871, _xlpm.thresholds, Sections!$B$26:$D$26, "Ниже базового", -1)
)</f>
        <v>Средний</v>
      </c>
      <c r="W871" s="9">
        <v>19.0</v>
      </c>
      <c r="X871" s="9" t="str">
        <f t="array" ref="X871">LET(
    _xlpm.thresholds, XLOOKUP('2. Результаты'!$D871, Sections!$K$3:$K$23, Sections!$L$3:$N$23),
    XLOOKUP('2. Результаты'!$W871, _xlpm.thresholds, Sections!$L$2:$N$2, "Ниже базового", -1)
)</f>
        <v>Средний</v>
      </c>
    </row>
    <row r="872" ht="15.75" customHeight="1">
      <c r="A872" s="7">
        <v>5.33010429E8</v>
      </c>
      <c r="B872" s="6" t="s">
        <v>1114</v>
      </c>
      <c r="C872" s="6" t="s">
        <v>1118</v>
      </c>
      <c r="D872" s="9">
        <v>1.0</v>
      </c>
      <c r="E872" s="9">
        <v>125.0</v>
      </c>
      <c r="F872" s="9">
        <v>213.0</v>
      </c>
      <c r="G872" s="9">
        <v>2.0</v>
      </c>
      <c r="H872" s="9" t="s">
        <v>1467</v>
      </c>
      <c r="I872" s="9">
        <v>22.0</v>
      </c>
      <c r="J872" s="9" t="str">
        <f t="array" ref="J872">LET(
    _xlpm.thresholds, XLOOKUP('2. Результаты'!$D872, Sections!$F$27:$F$47, Sections!$G$27:$I$47),
    XLOOKUP('2. Результаты'!$I872, _xlpm.thresholds, Sections!$G$26:$I$26, "Ниже базового", -1)
)</f>
        <v>Средний</v>
      </c>
      <c r="K872" s="9">
        <v>17.0</v>
      </c>
      <c r="L872" s="9" t="str">
        <f t="array" ref="L872">LET(
    _xlpm.thresholds, XLOOKUP('2. Результаты'!$D872, Sections!$P$27:$P$47, Sections!$Q$27:$S$47),
    XLOOKUP('2. Результаты'!$K872, _xlpm.thresholds, Sections!$Q$26:$S$26, "Ниже базового", -1)
)</f>
        <v>Высокий</v>
      </c>
      <c r="M872" s="9">
        <v>9.0</v>
      </c>
      <c r="N872" s="9" t="str">
        <f t="array" ref="N872">LET(
    _xlpm.thresholds, XLOOKUP('2. Результаты'!$D872, Sections!$K$27:$K$47, Sections!$L$27:$N$47),
    XLOOKUP('2. Результаты'!$M872, _xlpm.thresholds, Sections!$L$26:$N$26, "Ниже базового", -1)
)</f>
        <v>Базовый</v>
      </c>
      <c r="O872" s="9">
        <v>16.0</v>
      </c>
      <c r="P872" s="9" t="str">
        <f t="array" ref="P872">LET(
    _xlpm.thresholds, XLOOKUP('2. Результаты'!$D872, Sections!$P$3:$P$23, Sections!$Q$3:$S$23),
    XLOOKUP('2. Результаты'!$O872, _xlpm.thresholds, Sections!$Q$2:$S$2, "Ниже базового", -1)
)</f>
        <v>Средний</v>
      </c>
      <c r="Q872" s="9">
        <v>12.0</v>
      </c>
      <c r="R872" s="9" t="str">
        <f t="array" ref="R872">LET(
    _xlpm.thresholds, XLOOKUP('2. Результаты'!$D872, Sections!$F$3:$F$23, Sections!$G$3:$I$23),
    XLOOKUP('2. Результаты'!$Q872, _xlpm.thresholds, Sections!$G$2:$I$2, "Ниже базового", -1)
)</f>
        <v>Базовый</v>
      </c>
      <c r="S872" s="9">
        <v>26.0</v>
      </c>
      <c r="T872" s="9" t="str">
        <f t="array" ref="T872">LET(
    _xlpm.thresholds, XLOOKUP('2. Результаты'!$D872, Sections!$A$3:$A$23, Sections!$B$3:$D$23),
    XLOOKUP('2. Результаты'!$S872, _xlpm.thresholds, Sections!$B$2:$D$2, "Ниже базового", -1)
)</f>
        <v>Базовый</v>
      </c>
      <c r="U872" s="9">
        <v>9.0</v>
      </c>
      <c r="V872" s="9" t="str">
        <f t="array" ref="V872">LET(
    _xlpm.thresholds, XLOOKUP('2. Результаты'!$D872, Sections!$A$27:$A$47, Sections!$B$27:$D$47),
    XLOOKUP('2. Результаты'!$U872, _xlpm.thresholds, Sections!$B$26:$D$26, "Ниже базового", -1)
)</f>
        <v>Средний</v>
      </c>
      <c r="W872" s="9">
        <v>14.0</v>
      </c>
      <c r="X872" s="9" t="str">
        <f t="array" ref="X872">LET(
    _xlpm.thresholds, XLOOKUP('2. Результаты'!$D872, Sections!$K$3:$K$23, Sections!$L$3:$N$23),
    XLOOKUP('2. Результаты'!$W872, _xlpm.thresholds, Sections!$L$2:$N$2, "Ниже базового", -1)
)</f>
        <v>Базовый</v>
      </c>
    </row>
    <row r="873" ht="15.75" customHeight="1">
      <c r="A873" s="7">
        <v>5.33010796E8</v>
      </c>
      <c r="B873" s="6" t="s">
        <v>1114</v>
      </c>
      <c r="C873" s="6" t="s">
        <v>1120</v>
      </c>
      <c r="D873" s="9">
        <v>2.0</v>
      </c>
      <c r="E873" s="9">
        <v>169.0</v>
      </c>
      <c r="F873" s="9">
        <v>197.0</v>
      </c>
      <c r="G873" s="9">
        <v>4.0</v>
      </c>
      <c r="H873" s="9" t="s">
        <v>1466</v>
      </c>
      <c r="I873" s="9">
        <v>29.0</v>
      </c>
      <c r="J873" s="9" t="str">
        <f t="array" ref="J873">LET(
    _xlpm.thresholds, XLOOKUP('2. Результаты'!$D873, Sections!$F$27:$F$47, Sections!$G$27:$I$47),
    XLOOKUP('2. Результаты'!$I873, _xlpm.thresholds, Sections!$G$26:$I$26, "Ниже базового", -1)
)</f>
        <v>Высокий</v>
      </c>
      <c r="K873" s="9">
        <v>20.0</v>
      </c>
      <c r="L873" s="9" t="str">
        <f t="array" ref="L873">LET(
    _xlpm.thresholds, XLOOKUP('2. Результаты'!$D873, Sections!$P$27:$P$47, Sections!$Q$27:$S$47),
    XLOOKUP('2. Результаты'!$K873, _xlpm.thresholds, Sections!$Q$26:$S$26, "Ниже базового", -1)
)</f>
        <v>Высокий</v>
      </c>
      <c r="M873" s="9">
        <v>16.0</v>
      </c>
      <c r="N873" s="9" t="str">
        <f t="array" ref="N873">LET(
    _xlpm.thresholds, XLOOKUP('2. Результаты'!$D873, Sections!$K$27:$K$47, Sections!$L$27:$N$47),
    XLOOKUP('2. Результаты'!$M873, _xlpm.thresholds, Sections!$L$26:$N$26, "Ниже базового", -1)
)</f>
        <v>Высокий</v>
      </c>
      <c r="O873" s="9">
        <v>20.0</v>
      </c>
      <c r="P873" s="9" t="str">
        <f t="array" ref="P873">LET(
    _xlpm.thresholds, XLOOKUP('2. Результаты'!$D873, Sections!$P$3:$P$23, Sections!$Q$3:$S$23),
    XLOOKUP('2. Результаты'!$O873, _xlpm.thresholds, Sections!$Q$2:$S$2, "Ниже базового", -1)
)</f>
        <v>Высокий</v>
      </c>
      <c r="Q873" s="9">
        <v>17.0</v>
      </c>
      <c r="R873" s="9" t="str">
        <f t="array" ref="R873">LET(
    _xlpm.thresholds, XLOOKUP('2. Результаты'!$D873, Sections!$F$3:$F$23, Sections!$G$3:$I$23),
    XLOOKUP('2. Результаты'!$Q873, _xlpm.thresholds, Sections!$G$2:$I$2, "Ниже базового", -1)
)</f>
        <v>Средний</v>
      </c>
      <c r="S873" s="9">
        <v>29.0</v>
      </c>
      <c r="T873" s="9" t="str">
        <f t="array" ref="T873">LET(
    _xlpm.thresholds, XLOOKUP('2. Результаты'!$D873, Sections!$A$3:$A$23, Sections!$B$3:$D$23),
    XLOOKUP('2. Результаты'!$S873, _xlpm.thresholds, Sections!$B$2:$D$2, "Ниже базового", -1)
)</f>
        <v>Средний</v>
      </c>
      <c r="U873" s="9">
        <v>12.0</v>
      </c>
      <c r="V873" s="9" t="str">
        <f t="array" ref="V873">LET(
    _xlpm.thresholds, XLOOKUP('2. Результаты'!$D873, Sections!$A$27:$A$47, Sections!$B$27:$D$47),
    XLOOKUP('2. Результаты'!$U873, _xlpm.thresholds, Sections!$B$26:$D$26, "Ниже базового", -1)
)</f>
        <v>Высокий</v>
      </c>
      <c r="W873" s="9">
        <v>26.0</v>
      </c>
      <c r="X873" s="9" t="str">
        <f t="array" ref="X873">LET(
    _xlpm.thresholds, XLOOKUP('2. Результаты'!$D873, Sections!$K$3:$K$23, Sections!$L$3:$N$23),
    XLOOKUP('2. Результаты'!$W873, _xlpm.thresholds, Sections!$L$2:$N$2, "Ниже базового", -1)
)</f>
        <v>Высокий</v>
      </c>
    </row>
    <row r="874" ht="15.75" customHeight="1">
      <c r="A874" s="7">
        <v>5.3300996E8</v>
      </c>
      <c r="B874" s="6" t="s">
        <v>1114</v>
      </c>
      <c r="C874" s="6" t="s">
        <v>1121</v>
      </c>
      <c r="D874" s="9">
        <v>2.0</v>
      </c>
      <c r="E874" s="9">
        <v>152.0</v>
      </c>
      <c r="F874" s="9">
        <v>197.0</v>
      </c>
      <c r="G874" s="9">
        <v>3.0</v>
      </c>
      <c r="H874" s="9" t="s">
        <v>1465</v>
      </c>
      <c r="I874" s="9">
        <v>24.0</v>
      </c>
      <c r="J874" s="9" t="str">
        <f t="array" ref="J874">LET(
    _xlpm.thresholds, XLOOKUP('2. Результаты'!$D874, Sections!$F$27:$F$47, Sections!$G$27:$I$47),
    XLOOKUP('2. Результаты'!$I874, _xlpm.thresholds, Sections!$G$26:$I$26, "Ниже базового", -1)
)</f>
        <v>Средний</v>
      </c>
      <c r="K874" s="9">
        <v>16.0</v>
      </c>
      <c r="L874" s="9" t="str">
        <f t="array" ref="L874">LET(
    _xlpm.thresholds, XLOOKUP('2. Результаты'!$D874, Sections!$P$27:$P$47, Sections!$Q$27:$S$47),
    XLOOKUP('2. Результаты'!$K874, _xlpm.thresholds, Sections!$Q$26:$S$26, "Ниже базового", -1)
)</f>
        <v>Высокий</v>
      </c>
      <c r="M874" s="9">
        <v>15.0</v>
      </c>
      <c r="N874" s="9" t="str">
        <f t="array" ref="N874">LET(
    _xlpm.thresholds, XLOOKUP('2. Результаты'!$D874, Sections!$K$27:$K$47, Sections!$L$27:$N$47),
    XLOOKUP('2. Результаты'!$M874, _xlpm.thresholds, Sections!$L$26:$N$26, "Ниже базового", -1)
)</f>
        <v>Средний</v>
      </c>
      <c r="O874" s="9">
        <v>19.0</v>
      </c>
      <c r="P874" s="9" t="str">
        <f t="array" ref="P874">LET(
    _xlpm.thresholds, XLOOKUP('2. Результаты'!$D874, Sections!$P$3:$P$23, Sections!$Q$3:$S$23),
    XLOOKUP('2. Результаты'!$O874, _xlpm.thresholds, Sections!$Q$2:$S$2, "Ниже базового", -1)
)</f>
        <v>Средний</v>
      </c>
      <c r="Q874" s="9">
        <v>15.0</v>
      </c>
      <c r="R874" s="9" t="str">
        <f t="array" ref="R874">LET(
    _xlpm.thresholds, XLOOKUP('2. Результаты'!$D874, Sections!$F$3:$F$23, Sections!$G$3:$I$23),
    XLOOKUP('2. Результаты'!$Q874, _xlpm.thresholds, Sections!$G$2:$I$2, "Ниже базового", -1)
)</f>
        <v>Средний</v>
      </c>
      <c r="S874" s="9">
        <v>29.0</v>
      </c>
      <c r="T874" s="9" t="str">
        <f t="array" ref="T874">LET(
    _xlpm.thresholds, XLOOKUP('2. Результаты'!$D874, Sections!$A$3:$A$23, Sections!$B$3:$D$23),
    XLOOKUP('2. Результаты'!$S874, _xlpm.thresholds, Sections!$B$2:$D$2, "Ниже базового", -1)
)</f>
        <v>Средний</v>
      </c>
      <c r="U874" s="9">
        <v>11.0</v>
      </c>
      <c r="V874" s="9" t="str">
        <f t="array" ref="V874">LET(
    _xlpm.thresholds, XLOOKUP('2. Результаты'!$D874, Sections!$A$27:$A$47, Sections!$B$27:$D$47),
    XLOOKUP('2. Результаты'!$U874, _xlpm.thresholds, Sections!$B$26:$D$26, "Ниже базового", -1)
)</f>
        <v>Средний</v>
      </c>
      <c r="W874" s="9">
        <v>23.0</v>
      </c>
      <c r="X874" s="9" t="str">
        <f t="array" ref="X874">LET(
    _xlpm.thresholds, XLOOKUP('2. Результаты'!$D874, Sections!$K$3:$K$23, Sections!$L$3:$N$23),
    XLOOKUP('2. Результаты'!$W874, _xlpm.thresholds, Sections!$L$2:$N$2, "Ниже базового", -1)
)</f>
        <v>Средний</v>
      </c>
    </row>
    <row r="875" ht="15.75" customHeight="1">
      <c r="A875" s="7">
        <v>5.33009991E8</v>
      </c>
      <c r="B875" s="6" t="s">
        <v>1114</v>
      </c>
      <c r="C875" s="6" t="s">
        <v>1122</v>
      </c>
      <c r="D875" s="9">
        <v>6.0</v>
      </c>
      <c r="E875" s="9">
        <v>118.0</v>
      </c>
      <c r="F875" s="9">
        <v>192.0</v>
      </c>
      <c r="G875" s="9">
        <v>2.0</v>
      </c>
      <c r="H875" s="9" t="s">
        <v>1467</v>
      </c>
      <c r="I875" s="9">
        <v>18.0</v>
      </c>
      <c r="J875" s="9" t="str">
        <f t="array" ref="J875">LET(
    _xlpm.thresholds, XLOOKUP('2. Результаты'!$D875, Sections!$F$27:$F$47, Sections!$G$27:$I$47),
    XLOOKUP('2. Результаты'!$I875, _xlpm.thresholds, Sections!$G$26:$I$26, "Ниже базового", -1)
)</f>
        <v>Средний</v>
      </c>
      <c r="K875" s="9">
        <v>15.0</v>
      </c>
      <c r="L875" s="9" t="str">
        <f t="array" ref="L875">LET(
    _xlpm.thresholds, XLOOKUP('2. Результаты'!$D875, Sections!$P$27:$P$47, Sections!$Q$27:$S$47),
    XLOOKUP('2. Результаты'!$K875, _xlpm.thresholds, Sections!$Q$26:$S$26, "Ниже базового", -1)
)</f>
        <v>Средний</v>
      </c>
      <c r="M875" s="9">
        <v>11.0</v>
      </c>
      <c r="N875" s="9" t="str">
        <f t="array" ref="N875">LET(
    _xlpm.thresholds, XLOOKUP('2. Результаты'!$D875, Sections!$K$27:$K$47, Sections!$L$27:$N$47),
    XLOOKUP('2. Результаты'!$M875, _xlpm.thresholds, Sections!$L$26:$N$26, "Ниже базового", -1)
)</f>
        <v>Базовый</v>
      </c>
      <c r="O875" s="9">
        <v>16.0</v>
      </c>
      <c r="P875" s="9" t="str">
        <f t="array" ref="P875">LET(
    _xlpm.thresholds, XLOOKUP('2. Результаты'!$D875, Sections!$P$3:$P$23, Sections!$Q$3:$S$23),
    XLOOKUP('2. Результаты'!$O875, _xlpm.thresholds, Sections!$Q$2:$S$2, "Ниже базового", -1)
)</f>
        <v>Средний</v>
      </c>
      <c r="Q875" s="9">
        <v>14.0</v>
      </c>
      <c r="R875" s="9" t="str">
        <f t="array" ref="R875">LET(
    _xlpm.thresholds, XLOOKUP('2. Результаты'!$D875, Sections!$F$3:$F$23, Sections!$G$3:$I$23),
    XLOOKUP('2. Результаты'!$Q875, _xlpm.thresholds, Sections!$G$2:$I$2, "Ниже базового", -1)
)</f>
        <v>Средний</v>
      </c>
      <c r="S875" s="9">
        <v>17.0</v>
      </c>
      <c r="T875" s="9" t="str">
        <f t="array" ref="T875">LET(
    _xlpm.thresholds, XLOOKUP('2. Результаты'!$D875, Sections!$A$3:$A$23, Sections!$B$3:$D$23),
    XLOOKUP('2. Результаты'!$S875, _xlpm.thresholds, Sections!$B$2:$D$2, "Ниже базового", -1)
)</f>
        <v>Базовый</v>
      </c>
      <c r="U875" s="9">
        <v>9.0</v>
      </c>
      <c r="V875" s="9" t="str">
        <f t="array" ref="V875">LET(
    _xlpm.thresholds, XLOOKUP('2. Результаты'!$D875, Sections!$A$27:$A$47, Sections!$B$27:$D$47),
    XLOOKUP('2. Результаты'!$U875, _xlpm.thresholds, Sections!$B$26:$D$26, "Ниже базового", -1)
)</f>
        <v>Средний</v>
      </c>
      <c r="W875" s="9">
        <v>18.0</v>
      </c>
      <c r="X875" s="9" t="str">
        <f t="array" ref="X875">LET(
    _xlpm.thresholds, XLOOKUP('2. Результаты'!$D875, Sections!$K$3:$K$23, Sections!$L$3:$N$23),
    XLOOKUP('2. Результаты'!$W875, _xlpm.thresholds, Sections!$L$2:$N$2, "Ниже базового", -1)
)</f>
        <v>Средний</v>
      </c>
    </row>
    <row r="876" ht="15.75" customHeight="1">
      <c r="A876" s="7">
        <v>5.33009977E8</v>
      </c>
      <c r="B876" s="6" t="s">
        <v>1114</v>
      </c>
      <c r="C876" s="6" t="s">
        <v>1123</v>
      </c>
      <c r="D876" s="9">
        <v>1.0</v>
      </c>
      <c r="E876" s="9">
        <v>114.0</v>
      </c>
      <c r="F876" s="9">
        <v>213.0</v>
      </c>
      <c r="G876" s="9">
        <v>1.0</v>
      </c>
      <c r="H876" s="9" t="s">
        <v>1468</v>
      </c>
      <c r="I876" s="9">
        <v>24.0</v>
      </c>
      <c r="J876" s="9" t="str">
        <f t="array" ref="J876">LET(
    _xlpm.thresholds, XLOOKUP('2. Результаты'!$D876, Sections!$F$27:$F$47, Sections!$G$27:$I$47),
    XLOOKUP('2. Результаты'!$I876, _xlpm.thresholds, Sections!$G$26:$I$26, "Ниже базового", -1)
)</f>
        <v>Средний</v>
      </c>
      <c r="K876" s="9">
        <v>13.0</v>
      </c>
      <c r="L876" s="9" t="str">
        <f t="array" ref="L876">LET(
    _xlpm.thresholds, XLOOKUP('2. Результаты'!$D876, Sections!$P$27:$P$47, Sections!$Q$27:$S$47),
    XLOOKUP('2. Результаты'!$K876, _xlpm.thresholds, Sections!$Q$26:$S$26, "Ниже базового", -1)
)</f>
        <v>Средний</v>
      </c>
      <c r="M876" s="9">
        <v>15.0</v>
      </c>
      <c r="N876" s="9" t="str">
        <f t="array" ref="N876">LET(
    _xlpm.thresholds, XLOOKUP('2. Результаты'!$D876, Sections!$K$27:$K$47, Sections!$L$27:$N$47),
    XLOOKUP('2. Результаты'!$M876, _xlpm.thresholds, Sections!$L$26:$N$26, "Ниже базового", -1)
)</f>
        <v>Средний</v>
      </c>
      <c r="O876" s="9">
        <v>15.0</v>
      </c>
      <c r="P876" s="9" t="str">
        <f t="array" ref="P876">LET(
    _xlpm.thresholds, XLOOKUP('2. Результаты'!$D876, Sections!$P$3:$P$23, Sections!$Q$3:$S$23),
    XLOOKUP('2. Результаты'!$O876, _xlpm.thresholds, Sections!$Q$2:$S$2, "Ниже базового", -1)
)</f>
        <v>Базовый</v>
      </c>
      <c r="Q876" s="9">
        <v>18.0</v>
      </c>
      <c r="R876" s="9" t="str">
        <f t="array" ref="R876">LET(
    _xlpm.thresholds, XLOOKUP('2. Результаты'!$D876, Sections!$F$3:$F$23, Sections!$G$3:$I$23),
    XLOOKUP('2. Результаты'!$Q876, _xlpm.thresholds, Sections!$G$2:$I$2, "Ниже базового", -1)
)</f>
        <v>Средний</v>
      </c>
      <c r="S876" s="9">
        <v>0.0</v>
      </c>
      <c r="T876" s="9" t="str">
        <f t="array" ref="T876">LET(
    _xlpm.thresholds, XLOOKUP('2. Результаты'!$D876, Sections!$A$3:$A$23, Sections!$B$3:$D$23),
    XLOOKUP('2. Результаты'!$S876, _xlpm.thresholds, Sections!$B$2:$D$2, "Ниже базового", -1)
)</f>
        <v>Ниже базового</v>
      </c>
      <c r="U876" s="9">
        <v>8.0</v>
      </c>
      <c r="V876" s="9" t="str">
        <f t="array" ref="V876">LET(
    _xlpm.thresholds, XLOOKUP('2. Результаты'!$D876, Sections!$A$27:$A$47, Sections!$B$27:$D$47),
    XLOOKUP('2. Результаты'!$U876, _xlpm.thresholds, Sections!$B$26:$D$26, "Ниже базового", -1)
)</f>
        <v>Средний</v>
      </c>
      <c r="W876" s="9">
        <v>21.0</v>
      </c>
      <c r="X876" s="9" t="str">
        <f t="array" ref="X876">LET(
    _xlpm.thresholds, XLOOKUP('2. Результаты'!$D876, Sections!$K$3:$K$23, Sections!$L$3:$N$23),
    XLOOKUP('2. Результаты'!$W876, _xlpm.thresholds, Sections!$L$2:$N$2, "Ниже базового", -1)
)</f>
        <v>Средний</v>
      </c>
    </row>
    <row r="877" ht="15.75" customHeight="1">
      <c r="A877" s="7">
        <v>5.33011694E8</v>
      </c>
      <c r="B877" s="6" t="s">
        <v>1114</v>
      </c>
      <c r="C877" s="6" t="s">
        <v>1124</v>
      </c>
      <c r="D877" s="9">
        <v>6.0</v>
      </c>
      <c r="E877" s="9">
        <v>54.0</v>
      </c>
      <c r="F877" s="9">
        <v>192.0</v>
      </c>
      <c r="G877" s="9">
        <v>1.0</v>
      </c>
      <c r="H877" s="9" t="s">
        <v>1468</v>
      </c>
      <c r="I877" s="9">
        <v>9.0</v>
      </c>
      <c r="J877" s="9" t="str">
        <f t="array" ref="J877">LET(
    _xlpm.thresholds, XLOOKUP('2. Результаты'!$D877, Sections!$F$27:$F$47, Sections!$G$27:$I$47),
    XLOOKUP('2. Результаты'!$I877, _xlpm.thresholds, Sections!$G$26:$I$26, "Ниже базового", -1)
)</f>
        <v>Ниже базового</v>
      </c>
      <c r="K877" s="9">
        <v>11.0</v>
      </c>
      <c r="L877" s="9" t="str">
        <f t="array" ref="L877">LET(
    _xlpm.thresholds, XLOOKUP('2. Результаты'!$D877, Sections!$P$27:$P$47, Sections!$Q$27:$S$47),
    XLOOKUP('2. Результаты'!$K877, _xlpm.thresholds, Sections!$Q$26:$S$26, "Ниже базового", -1)
)</f>
        <v>Базовый</v>
      </c>
      <c r="M877" s="9">
        <v>0.0</v>
      </c>
      <c r="N877" s="9" t="str">
        <f t="array" ref="N877">LET(
    _xlpm.thresholds, XLOOKUP('2. Результаты'!$D877, Sections!$K$27:$K$47, Sections!$L$27:$N$47),
    XLOOKUP('2. Результаты'!$M877, _xlpm.thresholds, Sections!$L$26:$N$26, "Ниже базового", -1)
)</f>
        <v>Ниже базового</v>
      </c>
      <c r="O877" s="9">
        <v>12.0</v>
      </c>
      <c r="P877" s="9" t="str">
        <f t="array" ref="P877">LET(
    _xlpm.thresholds, XLOOKUP('2. Результаты'!$D877, Sections!$P$3:$P$23, Sections!$Q$3:$S$23),
    XLOOKUP('2. Результаты'!$O877, _xlpm.thresholds, Sections!$Q$2:$S$2, "Ниже базового", -1)
)</f>
        <v>Базовый</v>
      </c>
      <c r="Q877" s="9">
        <v>8.0</v>
      </c>
      <c r="R877" s="9" t="str">
        <f t="array" ref="R877">LET(
    _xlpm.thresholds, XLOOKUP('2. Результаты'!$D877, Sections!$F$3:$F$23, Sections!$G$3:$I$23),
    XLOOKUP('2. Результаты'!$Q877, _xlpm.thresholds, Sections!$G$2:$I$2, "Ниже базового", -1)
)</f>
        <v>Базовый</v>
      </c>
      <c r="S877" s="9">
        <v>10.0</v>
      </c>
      <c r="T877" s="9" t="str">
        <f t="array" ref="T877">LET(
    _xlpm.thresholds, XLOOKUP('2. Результаты'!$D877, Sections!$A$3:$A$23, Sections!$B$3:$D$23),
    XLOOKUP('2. Результаты'!$S877, _xlpm.thresholds, Sections!$B$2:$D$2, "Ниже базового", -1)
)</f>
        <v>Базовый</v>
      </c>
      <c r="U877" s="9">
        <v>4.0</v>
      </c>
      <c r="V877" s="9" t="str">
        <f t="array" ref="V877">LET(
    _xlpm.thresholds, XLOOKUP('2. Результаты'!$D877, Sections!$A$27:$A$47, Sections!$B$27:$D$47),
    XLOOKUP('2. Результаты'!$U877, _xlpm.thresholds, Sections!$B$26:$D$26, "Ниже базового", -1)
)</f>
        <v>Ниже базового</v>
      </c>
      <c r="W877" s="9">
        <v>0.0</v>
      </c>
      <c r="X877" s="9" t="str">
        <f t="array" ref="X877">LET(
    _xlpm.thresholds, XLOOKUP('2. Результаты'!$D877, Sections!$K$3:$K$23, Sections!$L$3:$N$23),
    XLOOKUP('2. Результаты'!$W877, _xlpm.thresholds, Sections!$L$2:$N$2, "Ниже базового", -1)
)</f>
        <v>Ниже базового</v>
      </c>
    </row>
    <row r="878" ht="15.75" customHeight="1">
      <c r="A878" s="7">
        <v>5.3300992E8</v>
      </c>
      <c r="B878" s="6" t="s">
        <v>1114</v>
      </c>
      <c r="C878" s="6" t="s">
        <v>1125</v>
      </c>
      <c r="D878" s="9">
        <v>2.0</v>
      </c>
      <c r="E878" s="9">
        <v>166.0</v>
      </c>
      <c r="F878" s="9">
        <v>197.0</v>
      </c>
      <c r="G878" s="9">
        <v>4.0</v>
      </c>
      <c r="H878" s="9" t="s">
        <v>1466</v>
      </c>
      <c r="I878" s="9">
        <v>27.0</v>
      </c>
      <c r="J878" s="9" t="str">
        <f t="array" ref="J878">LET(
    _xlpm.thresholds, XLOOKUP('2. Результаты'!$D878, Sections!$F$27:$F$47, Sections!$G$27:$I$47),
    XLOOKUP('2. Результаты'!$I878, _xlpm.thresholds, Sections!$G$26:$I$26, "Ниже базового", -1)
)</f>
        <v>Высокий</v>
      </c>
      <c r="K878" s="9">
        <v>20.0</v>
      </c>
      <c r="L878" s="9" t="str">
        <f t="array" ref="L878">LET(
    _xlpm.thresholds, XLOOKUP('2. Результаты'!$D878, Sections!$P$27:$P$47, Sections!$Q$27:$S$47),
    XLOOKUP('2. Результаты'!$K878, _xlpm.thresholds, Sections!$Q$26:$S$26, "Ниже базового", -1)
)</f>
        <v>Высокий</v>
      </c>
      <c r="M878" s="9">
        <v>13.0</v>
      </c>
      <c r="N878" s="9" t="str">
        <f t="array" ref="N878">LET(
    _xlpm.thresholds, XLOOKUP('2. Результаты'!$D878, Sections!$K$27:$K$47, Sections!$L$27:$N$47),
    XLOOKUP('2. Результаты'!$M878, _xlpm.thresholds, Sections!$L$26:$N$26, "Ниже базового", -1)
)</f>
        <v>Средний</v>
      </c>
      <c r="O878" s="9">
        <v>20.0</v>
      </c>
      <c r="P878" s="9" t="str">
        <f t="array" ref="P878">LET(
    _xlpm.thresholds, XLOOKUP('2. Результаты'!$D878, Sections!$P$3:$P$23, Sections!$Q$3:$S$23),
    XLOOKUP('2. Результаты'!$O878, _xlpm.thresholds, Sections!$Q$2:$S$2, "Ниже базового", -1)
)</f>
        <v>Высокий</v>
      </c>
      <c r="Q878" s="9">
        <v>15.0</v>
      </c>
      <c r="R878" s="9" t="str">
        <f t="array" ref="R878">LET(
    _xlpm.thresholds, XLOOKUP('2. Результаты'!$D878, Sections!$F$3:$F$23, Sections!$G$3:$I$23),
    XLOOKUP('2. Результаты'!$Q878, _xlpm.thresholds, Sections!$G$2:$I$2, "Ниже базового", -1)
)</f>
        <v>Средний</v>
      </c>
      <c r="S878" s="9">
        <v>32.0</v>
      </c>
      <c r="T878" s="9" t="str">
        <f t="array" ref="T878">LET(
    _xlpm.thresholds, XLOOKUP('2. Результаты'!$D878, Sections!$A$3:$A$23, Sections!$B$3:$D$23),
    XLOOKUP('2. Результаты'!$S878, _xlpm.thresholds, Sections!$B$2:$D$2, "Ниже базового", -1)
)</f>
        <v>Высокий</v>
      </c>
      <c r="U878" s="9">
        <v>14.0</v>
      </c>
      <c r="V878" s="9" t="str">
        <f t="array" ref="V878">LET(
    _xlpm.thresholds, XLOOKUP('2. Результаты'!$D878, Sections!$A$27:$A$47, Sections!$B$27:$D$47),
    XLOOKUP('2. Результаты'!$U878, _xlpm.thresholds, Sections!$B$26:$D$26, "Ниже базового", -1)
)</f>
        <v>Высокий</v>
      </c>
      <c r="W878" s="9">
        <v>25.0</v>
      </c>
      <c r="X878" s="9" t="str">
        <f t="array" ref="X878">LET(
    _xlpm.thresholds, XLOOKUP('2. Результаты'!$D878, Sections!$K$3:$K$23, Sections!$L$3:$N$23),
    XLOOKUP('2. Результаты'!$W878, _xlpm.thresholds, Sections!$L$2:$N$2, "Ниже базового", -1)
)</f>
        <v>Высокий</v>
      </c>
    </row>
    <row r="879" ht="15.75" customHeight="1">
      <c r="A879" s="7">
        <v>5.33009825E8</v>
      </c>
      <c r="B879" s="6" t="s">
        <v>1114</v>
      </c>
      <c r="C879" s="6" t="s">
        <v>1126</v>
      </c>
      <c r="D879" s="9">
        <v>2.0</v>
      </c>
      <c r="E879" s="9">
        <v>122.0</v>
      </c>
      <c r="F879" s="9">
        <v>197.0</v>
      </c>
      <c r="G879" s="9">
        <v>2.0</v>
      </c>
      <c r="H879" s="9" t="s">
        <v>1467</v>
      </c>
      <c r="I879" s="9">
        <v>21.0</v>
      </c>
      <c r="J879" s="9" t="str">
        <f t="array" ref="J879">LET(
    _xlpm.thresholds, XLOOKUP('2. Результаты'!$D879, Sections!$F$27:$F$47, Sections!$G$27:$I$47),
    XLOOKUP('2. Результаты'!$I879, _xlpm.thresholds, Sections!$G$26:$I$26, "Ниже базового", -1)
)</f>
        <v>Средний</v>
      </c>
      <c r="K879" s="9">
        <v>13.0</v>
      </c>
      <c r="L879" s="9" t="str">
        <f t="array" ref="L879">LET(
    _xlpm.thresholds, XLOOKUP('2. Результаты'!$D879, Sections!$P$27:$P$47, Sections!$Q$27:$S$47),
    XLOOKUP('2. Результаты'!$K879, _xlpm.thresholds, Sections!$Q$26:$S$26, "Ниже базового", -1)
)</f>
        <v>Средний</v>
      </c>
      <c r="M879" s="9">
        <v>13.0</v>
      </c>
      <c r="N879" s="9" t="str">
        <f t="array" ref="N879">LET(
    _xlpm.thresholds, XLOOKUP('2. Результаты'!$D879, Sections!$K$27:$K$47, Sections!$L$27:$N$47),
    XLOOKUP('2. Результаты'!$M879, _xlpm.thresholds, Sections!$L$26:$N$26, "Ниже базового", -1)
)</f>
        <v>Средний</v>
      </c>
      <c r="O879" s="9">
        <v>15.0</v>
      </c>
      <c r="P879" s="9" t="str">
        <f t="array" ref="P879">LET(
    _xlpm.thresholds, XLOOKUP('2. Результаты'!$D879, Sections!$P$3:$P$23, Sections!$Q$3:$S$23),
    XLOOKUP('2. Результаты'!$O879, _xlpm.thresholds, Sections!$Q$2:$S$2, "Ниже базового", -1)
)</f>
        <v>Базовый</v>
      </c>
      <c r="Q879" s="9">
        <v>11.0</v>
      </c>
      <c r="R879" s="9" t="str">
        <f t="array" ref="R879">LET(
    _xlpm.thresholds, XLOOKUP('2. Результаты'!$D879, Sections!$F$3:$F$23, Sections!$G$3:$I$23),
    XLOOKUP('2. Результаты'!$Q879, _xlpm.thresholds, Sections!$G$2:$I$2, "Ниже базового", -1)
)</f>
        <v>Базовый</v>
      </c>
      <c r="S879" s="9">
        <v>25.0</v>
      </c>
      <c r="T879" s="9" t="str">
        <f t="array" ref="T879">LET(
    _xlpm.thresholds, XLOOKUP('2. Результаты'!$D879, Sections!$A$3:$A$23, Sections!$B$3:$D$23),
    XLOOKUP('2. Результаты'!$S879, _xlpm.thresholds, Sections!$B$2:$D$2, "Ниже базового", -1)
)</f>
        <v>Средний</v>
      </c>
      <c r="U879" s="9">
        <v>10.0</v>
      </c>
      <c r="V879" s="9" t="str">
        <f t="array" ref="V879">LET(
    _xlpm.thresholds, XLOOKUP('2. Результаты'!$D879, Sections!$A$27:$A$47, Sections!$B$27:$D$47),
    XLOOKUP('2. Результаты'!$U879, _xlpm.thresholds, Sections!$B$26:$D$26, "Ниже базового", -1)
)</f>
        <v>Средний</v>
      </c>
      <c r="W879" s="9">
        <v>14.0</v>
      </c>
      <c r="X879" s="9" t="str">
        <f t="array" ref="X879">LET(
    _xlpm.thresholds, XLOOKUP('2. Результаты'!$D879, Sections!$K$3:$K$23, Sections!$L$3:$N$23),
    XLOOKUP('2. Результаты'!$W879, _xlpm.thresholds, Sections!$L$2:$N$2, "Ниже базового", -1)
)</f>
        <v>Базовый</v>
      </c>
    </row>
    <row r="880" ht="15.75" customHeight="1">
      <c r="A880" s="7">
        <v>5.33010475E8</v>
      </c>
      <c r="B880" s="6" t="s">
        <v>1114</v>
      </c>
      <c r="C880" s="6" t="s">
        <v>1127</v>
      </c>
      <c r="D880" s="9">
        <v>6.0</v>
      </c>
      <c r="E880" s="9">
        <v>122.0</v>
      </c>
      <c r="F880" s="9">
        <v>192.0</v>
      </c>
      <c r="G880" s="9">
        <v>3.0</v>
      </c>
      <c r="H880" s="9" t="s">
        <v>1465</v>
      </c>
      <c r="I880" s="9">
        <v>18.0</v>
      </c>
      <c r="J880" s="9" t="str">
        <f t="array" ref="J880">LET(
    _xlpm.thresholds, XLOOKUP('2. Результаты'!$D880, Sections!$F$27:$F$47, Sections!$G$27:$I$47),
    XLOOKUP('2. Результаты'!$I880, _xlpm.thresholds, Sections!$G$26:$I$26, "Ниже базового", -1)
)</f>
        <v>Средний</v>
      </c>
      <c r="K880" s="9">
        <v>16.0</v>
      </c>
      <c r="L880" s="9" t="str">
        <f t="array" ref="L880">LET(
    _xlpm.thresholds, XLOOKUP('2. Результаты'!$D880, Sections!$P$27:$P$47, Sections!$Q$27:$S$47),
    XLOOKUP('2. Результаты'!$K880, _xlpm.thresholds, Sections!$Q$26:$S$26, "Ниже базового", -1)
)</f>
        <v>Высокий</v>
      </c>
      <c r="M880" s="9">
        <v>13.0</v>
      </c>
      <c r="N880" s="9" t="str">
        <f t="array" ref="N880">LET(
    _xlpm.thresholds, XLOOKUP('2. Результаты'!$D880, Sections!$K$27:$K$47, Sections!$L$27:$N$47),
    XLOOKUP('2. Результаты'!$M880, _xlpm.thresholds, Sections!$L$26:$N$26, "Ниже базового", -1)
)</f>
        <v>Средний</v>
      </c>
      <c r="O880" s="9">
        <v>16.0</v>
      </c>
      <c r="P880" s="9" t="str">
        <f t="array" ref="P880">LET(
    _xlpm.thresholds, XLOOKUP('2. Результаты'!$D880, Sections!$P$3:$P$23, Sections!$Q$3:$S$23),
    XLOOKUP('2. Результаты'!$O880, _xlpm.thresholds, Sections!$Q$2:$S$2, "Ниже базового", -1)
)</f>
        <v>Средний</v>
      </c>
      <c r="Q880" s="9">
        <v>13.0</v>
      </c>
      <c r="R880" s="9" t="str">
        <f t="array" ref="R880">LET(
    _xlpm.thresholds, XLOOKUP('2. Результаты'!$D880, Sections!$F$3:$F$23, Sections!$G$3:$I$23),
    XLOOKUP('2. Результаты'!$Q880, _xlpm.thresholds, Sections!$G$2:$I$2, "Ниже базового", -1)
)</f>
        <v>Средний</v>
      </c>
      <c r="S880" s="9">
        <v>20.0</v>
      </c>
      <c r="T880" s="9" t="str">
        <f t="array" ref="T880">LET(
    _xlpm.thresholds, XLOOKUP('2. Результаты'!$D880, Sections!$A$3:$A$23, Sections!$B$3:$D$23),
    XLOOKUP('2. Результаты'!$S880, _xlpm.thresholds, Sections!$B$2:$D$2, "Ниже базового", -1)
)</f>
        <v>Базовый</v>
      </c>
      <c r="U880" s="9">
        <v>8.0</v>
      </c>
      <c r="V880" s="9" t="str">
        <f t="array" ref="V880">LET(
    _xlpm.thresholds, XLOOKUP('2. Результаты'!$D880, Sections!$A$27:$A$47, Sections!$B$27:$D$47),
    XLOOKUP('2. Результаты'!$U880, _xlpm.thresholds, Sections!$B$26:$D$26, "Ниже базового", -1)
)</f>
        <v>Средний</v>
      </c>
      <c r="W880" s="9">
        <v>18.0</v>
      </c>
      <c r="X880" s="9" t="str">
        <f t="array" ref="X880">LET(
    _xlpm.thresholds, XLOOKUP('2. Результаты'!$D880, Sections!$K$3:$K$23, Sections!$L$3:$N$23),
    XLOOKUP('2. Результаты'!$W880, _xlpm.thresholds, Sections!$L$2:$N$2, "Ниже базового", -1)
)</f>
        <v>Средний</v>
      </c>
    </row>
    <row r="881" ht="15.75" customHeight="1">
      <c r="A881" s="7">
        <v>5.3300984E8</v>
      </c>
      <c r="B881" s="6" t="s">
        <v>1114</v>
      </c>
      <c r="C881" s="6" t="s">
        <v>1128</v>
      </c>
      <c r="D881" s="9">
        <v>2.0</v>
      </c>
      <c r="E881" s="9">
        <v>157.0</v>
      </c>
      <c r="F881" s="9">
        <v>197.0</v>
      </c>
      <c r="G881" s="9">
        <v>3.0</v>
      </c>
      <c r="H881" s="9" t="s">
        <v>1465</v>
      </c>
      <c r="I881" s="9">
        <v>23.0</v>
      </c>
      <c r="J881" s="9" t="str">
        <f t="array" ref="J881">LET(
    _xlpm.thresholds, XLOOKUP('2. Результаты'!$D881, Sections!$F$27:$F$47, Sections!$G$27:$I$47),
    XLOOKUP('2. Результаты'!$I881, _xlpm.thresholds, Sections!$G$26:$I$26, "Ниже базового", -1)
)</f>
        <v>Средний</v>
      </c>
      <c r="K881" s="9">
        <v>18.0</v>
      </c>
      <c r="L881" s="9" t="str">
        <f t="array" ref="L881">LET(
    _xlpm.thresholds, XLOOKUP('2. Результаты'!$D881, Sections!$P$27:$P$47, Sections!$Q$27:$S$47),
    XLOOKUP('2. Результаты'!$K881, _xlpm.thresholds, Sections!$Q$26:$S$26, "Ниже базового", -1)
)</f>
        <v>Высокий</v>
      </c>
      <c r="M881" s="9">
        <v>13.0</v>
      </c>
      <c r="N881" s="9" t="str">
        <f t="array" ref="N881">LET(
    _xlpm.thresholds, XLOOKUP('2. Результаты'!$D881, Sections!$K$27:$K$47, Sections!$L$27:$N$47),
    XLOOKUP('2. Результаты'!$M881, _xlpm.thresholds, Sections!$L$26:$N$26, "Ниже базового", -1)
)</f>
        <v>Средний</v>
      </c>
      <c r="O881" s="9">
        <v>18.0</v>
      </c>
      <c r="P881" s="9" t="str">
        <f t="array" ref="P881">LET(
    _xlpm.thresholds, XLOOKUP('2. Результаты'!$D881, Sections!$P$3:$P$23, Sections!$Q$3:$S$23),
    XLOOKUP('2. Результаты'!$O881, _xlpm.thresholds, Sections!$Q$2:$S$2, "Ниже базового", -1)
)</f>
        <v>Средний</v>
      </c>
      <c r="Q881" s="9">
        <v>16.0</v>
      </c>
      <c r="R881" s="9" t="str">
        <f t="array" ref="R881">LET(
    _xlpm.thresholds, XLOOKUP('2. Результаты'!$D881, Sections!$F$3:$F$23, Sections!$G$3:$I$23),
    XLOOKUP('2. Результаты'!$Q881, _xlpm.thresholds, Sections!$G$2:$I$2, "Ниже базового", -1)
)</f>
        <v>Средний</v>
      </c>
      <c r="S881" s="9">
        <v>31.0</v>
      </c>
      <c r="T881" s="9" t="str">
        <f t="array" ref="T881">LET(
    _xlpm.thresholds, XLOOKUP('2. Результаты'!$D881, Sections!$A$3:$A$23, Sections!$B$3:$D$23),
    XLOOKUP('2. Результаты'!$S881, _xlpm.thresholds, Sections!$B$2:$D$2, "Ниже базового", -1)
)</f>
        <v>Средний</v>
      </c>
      <c r="U881" s="9">
        <v>12.0</v>
      </c>
      <c r="V881" s="9" t="str">
        <f t="array" ref="V881">LET(
    _xlpm.thresholds, XLOOKUP('2. Результаты'!$D881, Sections!$A$27:$A$47, Sections!$B$27:$D$47),
    XLOOKUP('2. Результаты'!$U881, _xlpm.thresholds, Sections!$B$26:$D$26, "Ниже базового", -1)
)</f>
        <v>Высокий</v>
      </c>
      <c r="W881" s="9">
        <v>26.0</v>
      </c>
      <c r="X881" s="9" t="str">
        <f t="array" ref="X881">LET(
    _xlpm.thresholds, XLOOKUP('2. Результаты'!$D881, Sections!$K$3:$K$23, Sections!$L$3:$N$23),
    XLOOKUP('2. Результаты'!$W881, _xlpm.thresholds, Sections!$L$2:$N$2, "Ниже базового", -1)
)</f>
        <v>Высокий</v>
      </c>
    </row>
    <row r="882" ht="15.75" customHeight="1">
      <c r="A882" s="7">
        <v>5.330098E8</v>
      </c>
      <c r="B882" s="6" t="s">
        <v>1114</v>
      </c>
      <c r="C882" s="6" t="s">
        <v>1129</v>
      </c>
      <c r="D882" s="9">
        <v>2.0</v>
      </c>
      <c r="E882" s="9">
        <v>132.0</v>
      </c>
      <c r="F882" s="9">
        <v>197.0</v>
      </c>
      <c r="G882" s="9">
        <v>3.0</v>
      </c>
      <c r="H882" s="9" t="s">
        <v>1465</v>
      </c>
      <c r="I882" s="9">
        <v>17.0</v>
      </c>
      <c r="J882" s="9" t="str">
        <f t="array" ref="J882">LET(
    _xlpm.thresholds, XLOOKUP('2. Результаты'!$D882, Sections!$F$27:$F$47, Sections!$G$27:$I$47),
    XLOOKUP('2. Результаты'!$I882, _xlpm.thresholds, Sections!$G$26:$I$26, "Ниже базового", -1)
)</f>
        <v>Средний</v>
      </c>
      <c r="K882" s="9">
        <v>14.0</v>
      </c>
      <c r="L882" s="9" t="str">
        <f t="array" ref="L882">LET(
    _xlpm.thresholds, XLOOKUP('2. Результаты'!$D882, Sections!$P$27:$P$47, Sections!$Q$27:$S$47),
    XLOOKUP('2. Результаты'!$K882, _xlpm.thresholds, Sections!$Q$26:$S$26, "Ниже базового", -1)
)</f>
        <v>Средний</v>
      </c>
      <c r="M882" s="9">
        <v>14.0</v>
      </c>
      <c r="N882" s="9" t="str">
        <f t="array" ref="N882">LET(
    _xlpm.thresholds, XLOOKUP('2. Результаты'!$D882, Sections!$K$27:$K$47, Sections!$L$27:$N$47),
    XLOOKUP('2. Результаты'!$M882, _xlpm.thresholds, Sections!$L$26:$N$26, "Ниже базового", -1)
)</f>
        <v>Средний</v>
      </c>
      <c r="O882" s="9">
        <v>18.0</v>
      </c>
      <c r="P882" s="9" t="str">
        <f t="array" ref="P882">LET(
    _xlpm.thresholds, XLOOKUP('2. Результаты'!$D882, Sections!$P$3:$P$23, Sections!$Q$3:$S$23),
    XLOOKUP('2. Результаты'!$O882, _xlpm.thresholds, Sections!$Q$2:$S$2, "Ниже базового", -1)
)</f>
        <v>Средний</v>
      </c>
      <c r="Q882" s="9">
        <v>16.0</v>
      </c>
      <c r="R882" s="9" t="str">
        <f t="array" ref="R882">LET(
    _xlpm.thresholds, XLOOKUP('2. Результаты'!$D882, Sections!$F$3:$F$23, Sections!$G$3:$I$23),
    XLOOKUP('2. Результаты'!$Q882, _xlpm.thresholds, Sections!$G$2:$I$2, "Ниже базового", -1)
)</f>
        <v>Средний</v>
      </c>
      <c r="S882" s="9">
        <v>24.0</v>
      </c>
      <c r="T882" s="9" t="str">
        <f t="array" ref="T882">LET(
    _xlpm.thresholds, XLOOKUP('2. Результаты'!$D882, Sections!$A$3:$A$23, Sections!$B$3:$D$23),
    XLOOKUP('2. Результаты'!$S882, _xlpm.thresholds, Sections!$B$2:$D$2, "Ниже базового", -1)
)</f>
        <v>Средний</v>
      </c>
      <c r="U882" s="9">
        <v>12.0</v>
      </c>
      <c r="V882" s="9" t="str">
        <f t="array" ref="V882">LET(
    _xlpm.thresholds, XLOOKUP('2. Результаты'!$D882, Sections!$A$27:$A$47, Sections!$B$27:$D$47),
    XLOOKUP('2. Результаты'!$U882, _xlpm.thresholds, Sections!$B$26:$D$26, "Ниже базового", -1)
)</f>
        <v>Высокий</v>
      </c>
      <c r="W882" s="9">
        <v>17.0</v>
      </c>
      <c r="X882" s="9" t="str">
        <f t="array" ref="X882">LET(
    _xlpm.thresholds, XLOOKUP('2. Результаты'!$D882, Sections!$K$3:$K$23, Sections!$L$3:$N$23),
    XLOOKUP('2. Результаты'!$W882, _xlpm.thresholds, Sections!$L$2:$N$2, "Ниже базового", -1)
)</f>
        <v>Средний</v>
      </c>
    </row>
    <row r="883" ht="15.75" customHeight="1">
      <c r="A883" s="7">
        <v>5.34029888E8</v>
      </c>
      <c r="B883" s="6" t="s">
        <v>1130</v>
      </c>
      <c r="C883" s="6" t="s">
        <v>1131</v>
      </c>
      <c r="D883" s="9">
        <v>5.0</v>
      </c>
      <c r="E883" s="9">
        <v>163.0</v>
      </c>
      <c r="F883" s="9">
        <v>208.0</v>
      </c>
      <c r="G883" s="9">
        <v>3.0</v>
      </c>
      <c r="H883" s="9" t="s">
        <v>1465</v>
      </c>
      <c r="I883" s="9">
        <v>24.0</v>
      </c>
      <c r="J883" s="9" t="str">
        <f t="array" ref="J883">LET(
    _xlpm.thresholds, XLOOKUP('2. Результаты'!$D883, Sections!$F$27:$F$47, Sections!$G$27:$I$47),
    XLOOKUP('2. Результаты'!$I883, _xlpm.thresholds, Sections!$G$26:$I$26, "Ниже базового", -1)
)</f>
        <v>Средний</v>
      </c>
      <c r="K883" s="9">
        <v>15.0</v>
      </c>
      <c r="L883" s="9" t="str">
        <f t="array" ref="L883">LET(
    _xlpm.thresholds, XLOOKUP('2. Результаты'!$D883, Sections!$P$27:$P$47, Sections!$Q$27:$S$47),
    XLOOKUP('2. Результаты'!$K883, _xlpm.thresholds, Sections!$Q$26:$S$26, "Ниже базового", -1)
)</f>
        <v>Средний</v>
      </c>
      <c r="M883" s="9">
        <v>16.0</v>
      </c>
      <c r="N883" s="9" t="str">
        <f t="array" ref="N883">LET(
    _xlpm.thresholds, XLOOKUP('2. Результаты'!$D883, Sections!$K$27:$K$47, Sections!$L$27:$N$47),
    XLOOKUP('2. Результаты'!$M883, _xlpm.thresholds, Sections!$L$26:$N$26, "Ниже базового", -1)
)</f>
        <v>Средний</v>
      </c>
      <c r="O883" s="9">
        <v>20.0</v>
      </c>
      <c r="P883" s="9" t="str">
        <f t="array" ref="P883">LET(
    _xlpm.thresholds, XLOOKUP('2. Результаты'!$D883, Sections!$P$3:$P$23, Sections!$Q$3:$S$23),
    XLOOKUP('2. Результаты'!$O883, _xlpm.thresholds, Sections!$Q$2:$S$2, "Ниже базового", -1)
)</f>
        <v>Высокий</v>
      </c>
      <c r="Q883" s="9">
        <v>19.0</v>
      </c>
      <c r="R883" s="9" t="str">
        <f t="array" ref="R883">LET(
    _xlpm.thresholds, XLOOKUP('2. Результаты'!$D883, Sections!$F$3:$F$23, Sections!$G$3:$I$23),
    XLOOKUP('2. Результаты'!$Q883, _xlpm.thresholds, Sections!$G$2:$I$2, "Ниже базового", -1)
)</f>
        <v>Средний</v>
      </c>
      <c r="S883" s="9">
        <v>33.0</v>
      </c>
      <c r="T883" s="9" t="str">
        <f t="array" ref="T883">LET(
    _xlpm.thresholds, XLOOKUP('2. Результаты'!$D883, Sections!$A$3:$A$23, Sections!$B$3:$D$23),
    XLOOKUP('2. Результаты'!$S883, _xlpm.thresholds, Sections!$B$2:$D$2, "Ниже базового", -1)
)</f>
        <v>Средний</v>
      </c>
      <c r="U883" s="9">
        <v>12.0</v>
      </c>
      <c r="V883" s="9" t="str">
        <f t="array" ref="V883">LET(
    _xlpm.thresholds, XLOOKUP('2. Результаты'!$D883, Sections!$A$27:$A$47, Sections!$B$27:$D$47),
    XLOOKUP('2. Результаты'!$U883, _xlpm.thresholds, Sections!$B$26:$D$26, "Ниже базового", -1)
)</f>
        <v>Высокий</v>
      </c>
      <c r="W883" s="9">
        <v>24.0</v>
      </c>
      <c r="X883" s="9" t="str">
        <f t="array" ref="X883">LET(
    _xlpm.thresholds, XLOOKUP('2. Результаты'!$D883, Sections!$K$3:$K$23, Sections!$L$3:$N$23),
    XLOOKUP('2. Результаты'!$W883, _xlpm.thresholds, Sections!$L$2:$N$2, "Ниже базового", -1)
)</f>
        <v>Средний</v>
      </c>
    </row>
    <row r="884" ht="15.75" customHeight="1">
      <c r="A884" s="7">
        <v>5.34029895E8</v>
      </c>
      <c r="B884" s="6" t="s">
        <v>1130</v>
      </c>
      <c r="C884" s="6" t="s">
        <v>1132</v>
      </c>
      <c r="D884" s="9">
        <v>1.0</v>
      </c>
      <c r="E884" s="9">
        <v>148.0</v>
      </c>
      <c r="F884" s="9">
        <v>213.0</v>
      </c>
      <c r="G884" s="9">
        <v>3.0</v>
      </c>
      <c r="H884" s="9" t="s">
        <v>1465</v>
      </c>
      <c r="I884" s="9">
        <v>25.0</v>
      </c>
      <c r="J884" s="9" t="str">
        <f t="array" ref="J884">LET(
    _xlpm.thresholds, XLOOKUP('2. Результаты'!$D884, Sections!$F$27:$F$47, Sections!$G$27:$I$47),
    XLOOKUP('2. Результаты'!$I884, _xlpm.thresholds, Sections!$G$26:$I$26, "Ниже базового", -1)
)</f>
        <v>Средний</v>
      </c>
      <c r="K884" s="9">
        <v>17.0</v>
      </c>
      <c r="L884" s="9" t="str">
        <f t="array" ref="L884">LET(
    _xlpm.thresholds, XLOOKUP('2. Результаты'!$D884, Sections!$P$27:$P$47, Sections!$Q$27:$S$47),
    XLOOKUP('2. Результаты'!$K884, _xlpm.thresholds, Sections!$Q$26:$S$26, "Ниже базового", -1)
)</f>
        <v>Высокий</v>
      </c>
      <c r="M884" s="9">
        <v>11.0</v>
      </c>
      <c r="N884" s="9" t="str">
        <f t="array" ref="N884">LET(
    _xlpm.thresholds, XLOOKUP('2. Результаты'!$D884, Sections!$K$27:$K$47, Sections!$L$27:$N$47),
    XLOOKUP('2. Результаты'!$M884, _xlpm.thresholds, Sections!$L$26:$N$26, "Ниже базового", -1)
)</f>
        <v>Базовый</v>
      </c>
      <c r="O884" s="9">
        <v>17.0</v>
      </c>
      <c r="P884" s="9" t="str">
        <f t="array" ref="P884">LET(
    _xlpm.thresholds, XLOOKUP('2. Результаты'!$D884, Sections!$P$3:$P$23, Sections!$Q$3:$S$23),
    XLOOKUP('2. Результаты'!$O884, _xlpm.thresholds, Sections!$Q$2:$S$2, "Ниже базового", -1)
)</f>
        <v>Средний</v>
      </c>
      <c r="Q884" s="9">
        <v>16.0</v>
      </c>
      <c r="R884" s="9" t="str">
        <f t="array" ref="R884">LET(
    _xlpm.thresholds, XLOOKUP('2. Результаты'!$D884, Sections!$F$3:$F$23, Sections!$G$3:$I$23),
    XLOOKUP('2. Результаты'!$Q884, _xlpm.thresholds, Sections!$G$2:$I$2, "Ниже базового", -1)
)</f>
        <v>Средний</v>
      </c>
      <c r="S884" s="9">
        <v>33.0</v>
      </c>
      <c r="T884" s="9" t="str">
        <f t="array" ref="T884">LET(
    _xlpm.thresholds, XLOOKUP('2. Результаты'!$D884, Sections!$A$3:$A$23, Sections!$B$3:$D$23),
    XLOOKUP('2. Результаты'!$S884, _xlpm.thresholds, Sections!$B$2:$D$2, "Ниже базового", -1)
)</f>
        <v>Средний</v>
      </c>
      <c r="U884" s="9">
        <v>12.0</v>
      </c>
      <c r="V884" s="9" t="str">
        <f t="array" ref="V884">LET(
    _xlpm.thresholds, XLOOKUP('2. Результаты'!$D884, Sections!$A$27:$A$47, Sections!$B$27:$D$47),
    XLOOKUP('2. Результаты'!$U884, _xlpm.thresholds, Sections!$B$26:$D$26, "Ниже базового", -1)
)</f>
        <v>Высокий</v>
      </c>
      <c r="W884" s="9">
        <v>17.0</v>
      </c>
      <c r="X884" s="9" t="str">
        <f t="array" ref="X884">LET(
    _xlpm.thresholds, XLOOKUP('2. Результаты'!$D884, Sections!$K$3:$K$23, Sections!$L$3:$N$23),
    XLOOKUP('2. Результаты'!$W884, _xlpm.thresholds, Sections!$L$2:$N$2, "Ниже базового", -1)
)</f>
        <v>Средний</v>
      </c>
    </row>
    <row r="885" ht="15.75" customHeight="1">
      <c r="A885" s="7">
        <v>5.3402951E8</v>
      </c>
      <c r="B885" s="6" t="s">
        <v>1130</v>
      </c>
      <c r="C885" s="6" t="s">
        <v>1133</v>
      </c>
      <c r="D885" s="9">
        <v>2.0</v>
      </c>
      <c r="E885" s="9">
        <v>162.0</v>
      </c>
      <c r="F885" s="9">
        <v>197.0</v>
      </c>
      <c r="G885" s="9">
        <v>3.0</v>
      </c>
      <c r="H885" s="9" t="s">
        <v>1465</v>
      </c>
      <c r="I885" s="9">
        <v>24.0</v>
      </c>
      <c r="J885" s="9" t="str">
        <f t="array" ref="J885">LET(
    _xlpm.thresholds, XLOOKUP('2. Результаты'!$D885, Sections!$F$27:$F$47, Sections!$G$27:$I$47),
    XLOOKUP('2. Результаты'!$I885, _xlpm.thresholds, Sections!$G$26:$I$26, "Ниже базового", -1)
)</f>
        <v>Средний</v>
      </c>
      <c r="K885" s="9">
        <v>17.0</v>
      </c>
      <c r="L885" s="9" t="str">
        <f t="array" ref="L885">LET(
    _xlpm.thresholds, XLOOKUP('2. Результаты'!$D885, Sections!$P$27:$P$47, Sections!$Q$27:$S$47),
    XLOOKUP('2. Результаты'!$K885, _xlpm.thresholds, Sections!$Q$26:$S$26, "Ниже базового", -1)
)</f>
        <v>Высокий</v>
      </c>
      <c r="M885" s="9">
        <v>15.0</v>
      </c>
      <c r="N885" s="9" t="str">
        <f t="array" ref="N885">LET(
    _xlpm.thresholds, XLOOKUP('2. Результаты'!$D885, Sections!$K$27:$K$47, Sections!$L$27:$N$47),
    XLOOKUP('2. Результаты'!$M885, _xlpm.thresholds, Sections!$L$26:$N$26, "Ниже базового", -1)
)</f>
        <v>Средний</v>
      </c>
      <c r="O885" s="9">
        <v>19.0</v>
      </c>
      <c r="P885" s="9" t="str">
        <f t="array" ref="P885">LET(
    _xlpm.thresholds, XLOOKUP('2. Результаты'!$D885, Sections!$P$3:$P$23, Sections!$Q$3:$S$23),
    XLOOKUP('2. Результаты'!$O885, _xlpm.thresholds, Sections!$Q$2:$S$2, "Ниже базового", -1)
)</f>
        <v>Средний</v>
      </c>
      <c r="Q885" s="9">
        <v>20.0</v>
      </c>
      <c r="R885" s="9" t="str">
        <f t="array" ref="R885">LET(
    _xlpm.thresholds, XLOOKUP('2. Результаты'!$D885, Sections!$F$3:$F$23, Sections!$G$3:$I$23),
    XLOOKUP('2. Результаты'!$Q885, _xlpm.thresholds, Sections!$G$2:$I$2, "Ниже базового", -1)
)</f>
        <v>Высокий</v>
      </c>
      <c r="S885" s="9">
        <v>31.0</v>
      </c>
      <c r="T885" s="9" t="str">
        <f t="array" ref="T885">LET(
    _xlpm.thresholds, XLOOKUP('2. Результаты'!$D885, Sections!$A$3:$A$23, Sections!$B$3:$D$23),
    XLOOKUP('2. Результаты'!$S885, _xlpm.thresholds, Sections!$B$2:$D$2, "Ниже базового", -1)
)</f>
        <v>Средний</v>
      </c>
      <c r="U885" s="9">
        <v>11.0</v>
      </c>
      <c r="V885" s="9" t="str">
        <f t="array" ref="V885">LET(
    _xlpm.thresholds, XLOOKUP('2. Результаты'!$D885, Sections!$A$27:$A$47, Sections!$B$27:$D$47),
    XLOOKUP('2. Результаты'!$U885, _xlpm.thresholds, Sections!$B$26:$D$26, "Ниже базового", -1)
)</f>
        <v>Средний</v>
      </c>
      <c r="W885" s="9">
        <v>25.0</v>
      </c>
      <c r="X885" s="9" t="str">
        <f t="array" ref="X885">LET(
    _xlpm.thresholds, XLOOKUP('2. Результаты'!$D885, Sections!$K$3:$K$23, Sections!$L$3:$N$23),
    XLOOKUP('2. Результаты'!$W885, _xlpm.thresholds, Sections!$L$2:$N$2, "Ниже базового", -1)
)</f>
        <v>Высокий</v>
      </c>
    </row>
    <row r="886" ht="15.75" customHeight="1">
      <c r="A886" s="7">
        <v>5.34021511E8</v>
      </c>
      <c r="B886" s="6" t="s">
        <v>1130</v>
      </c>
      <c r="C886" s="6" t="s">
        <v>1134</v>
      </c>
      <c r="D886" s="9">
        <v>1.0</v>
      </c>
      <c r="E886" s="9">
        <v>168.0</v>
      </c>
      <c r="F886" s="9">
        <v>213.0</v>
      </c>
      <c r="G886" s="9">
        <v>3.0</v>
      </c>
      <c r="H886" s="9" t="s">
        <v>1465</v>
      </c>
      <c r="I886" s="9">
        <v>24.0</v>
      </c>
      <c r="J886" s="9" t="str">
        <f t="array" ref="J886">LET(
    _xlpm.thresholds, XLOOKUP('2. Результаты'!$D886, Sections!$F$27:$F$47, Sections!$G$27:$I$47),
    XLOOKUP('2. Результаты'!$I886, _xlpm.thresholds, Sections!$G$26:$I$26, "Ниже базового", -1)
)</f>
        <v>Средний</v>
      </c>
      <c r="K886" s="9">
        <v>14.0</v>
      </c>
      <c r="L886" s="9" t="str">
        <f t="array" ref="L886">LET(
    _xlpm.thresholds, XLOOKUP('2. Результаты'!$D886, Sections!$P$27:$P$47, Sections!$Q$27:$S$47),
    XLOOKUP('2. Результаты'!$K886, _xlpm.thresholds, Sections!$Q$26:$S$26, "Ниже базового", -1)
)</f>
        <v>Средний</v>
      </c>
      <c r="M886" s="9">
        <v>16.0</v>
      </c>
      <c r="N886" s="9" t="str">
        <f t="array" ref="N886">LET(
    _xlpm.thresholds, XLOOKUP('2. Результаты'!$D886, Sections!$K$27:$K$47, Sections!$L$27:$N$47),
    XLOOKUP('2. Результаты'!$M886, _xlpm.thresholds, Sections!$L$26:$N$26, "Ниже базового", -1)
)</f>
        <v>Средний</v>
      </c>
      <c r="O886" s="9">
        <v>19.0</v>
      </c>
      <c r="P886" s="9" t="str">
        <f t="array" ref="P886">LET(
    _xlpm.thresholds, XLOOKUP('2. Результаты'!$D886, Sections!$P$3:$P$23, Sections!$Q$3:$S$23),
    XLOOKUP('2. Результаты'!$O886, _xlpm.thresholds, Sections!$Q$2:$S$2, "Ниже базового", -1)
)</f>
        <v>Средний</v>
      </c>
      <c r="Q886" s="9">
        <v>19.0</v>
      </c>
      <c r="R886" s="9" t="str">
        <f t="array" ref="R886">LET(
    _xlpm.thresholds, XLOOKUP('2. Результаты'!$D886, Sections!$F$3:$F$23, Sections!$G$3:$I$23),
    XLOOKUP('2. Результаты'!$Q886, _xlpm.thresholds, Sections!$G$2:$I$2, "Ниже базового", -1)
)</f>
        <v>Средний</v>
      </c>
      <c r="S886" s="9">
        <v>40.0</v>
      </c>
      <c r="T886" s="9" t="str">
        <f t="array" ref="T886">LET(
    _xlpm.thresholds, XLOOKUP('2. Результаты'!$D886, Sections!$A$3:$A$23, Sections!$B$3:$D$23),
    XLOOKUP('2. Результаты'!$S886, _xlpm.thresholds, Sections!$B$2:$D$2, "Ниже базового", -1)
)</f>
        <v>Высокий</v>
      </c>
      <c r="U886" s="9">
        <v>11.0</v>
      </c>
      <c r="V886" s="9" t="str">
        <f t="array" ref="V886">LET(
    _xlpm.thresholds, XLOOKUP('2. Результаты'!$D886, Sections!$A$27:$A$47, Sections!$B$27:$D$47),
    XLOOKUP('2. Результаты'!$U886, _xlpm.thresholds, Sections!$B$26:$D$26, "Ниже базового", -1)
)</f>
        <v>Средний</v>
      </c>
      <c r="W886" s="9">
        <v>25.0</v>
      </c>
      <c r="X886" s="9" t="str">
        <f t="array" ref="X886">LET(
    _xlpm.thresholds, XLOOKUP('2. Результаты'!$D886, Sections!$K$3:$K$23, Sections!$L$3:$N$23),
    XLOOKUP('2. Результаты'!$W886, _xlpm.thresholds, Sections!$L$2:$N$2, "Ниже базового", -1)
)</f>
        <v>Высокий</v>
      </c>
    </row>
    <row r="887" ht="15.75" customHeight="1">
      <c r="A887" s="7">
        <v>5.34011619E8</v>
      </c>
      <c r="B887" s="6" t="s">
        <v>1130</v>
      </c>
      <c r="C887" s="6" t="s">
        <v>1135</v>
      </c>
      <c r="D887" s="9">
        <v>1.0</v>
      </c>
      <c r="E887" s="9">
        <v>155.0</v>
      </c>
      <c r="F887" s="9">
        <v>213.0</v>
      </c>
      <c r="G887" s="9">
        <v>3.0</v>
      </c>
      <c r="H887" s="9" t="s">
        <v>1465</v>
      </c>
      <c r="I887" s="9">
        <v>23.0</v>
      </c>
      <c r="J887" s="9" t="str">
        <f t="array" ref="J887">LET(
    _xlpm.thresholds, XLOOKUP('2. Результаты'!$D887, Sections!$F$27:$F$47, Sections!$G$27:$I$47),
    XLOOKUP('2. Результаты'!$I887, _xlpm.thresholds, Sections!$G$26:$I$26, "Ниже базового", -1)
)</f>
        <v>Средний</v>
      </c>
      <c r="K887" s="9">
        <v>15.0</v>
      </c>
      <c r="L887" s="9" t="str">
        <f t="array" ref="L887">LET(
    _xlpm.thresholds, XLOOKUP('2. Результаты'!$D887, Sections!$P$27:$P$47, Sections!$Q$27:$S$47),
    XLOOKUP('2. Результаты'!$K887, _xlpm.thresholds, Sections!$Q$26:$S$26, "Ниже базового", -1)
)</f>
        <v>Средний</v>
      </c>
      <c r="M887" s="9">
        <v>15.0</v>
      </c>
      <c r="N887" s="9" t="str">
        <f t="array" ref="N887">LET(
    _xlpm.thresholds, XLOOKUP('2. Результаты'!$D887, Sections!$K$27:$K$47, Sections!$L$27:$N$47),
    XLOOKUP('2. Результаты'!$M887, _xlpm.thresholds, Sections!$L$26:$N$26, "Ниже базового", -1)
)</f>
        <v>Средний</v>
      </c>
      <c r="O887" s="9">
        <v>18.0</v>
      </c>
      <c r="P887" s="9" t="str">
        <f t="array" ref="P887">LET(
    _xlpm.thresholds, XLOOKUP('2. Результаты'!$D887, Sections!$P$3:$P$23, Sections!$Q$3:$S$23),
    XLOOKUP('2. Результаты'!$O887, _xlpm.thresholds, Sections!$Q$2:$S$2, "Ниже базового", -1)
)</f>
        <v>Средний</v>
      </c>
      <c r="Q887" s="9">
        <v>17.0</v>
      </c>
      <c r="R887" s="9" t="str">
        <f t="array" ref="R887">LET(
    _xlpm.thresholds, XLOOKUP('2. Результаты'!$D887, Sections!$F$3:$F$23, Sections!$G$3:$I$23),
    XLOOKUP('2. Результаты'!$Q887, _xlpm.thresholds, Sections!$G$2:$I$2, "Ниже базового", -1)
)</f>
        <v>Средний</v>
      </c>
      <c r="S887" s="9">
        <v>35.0</v>
      </c>
      <c r="T887" s="9" t="str">
        <f t="array" ref="T887">LET(
    _xlpm.thresholds, XLOOKUP('2. Результаты'!$D887, Sections!$A$3:$A$23, Sections!$B$3:$D$23),
    XLOOKUP('2. Результаты'!$S887, _xlpm.thresholds, Sections!$B$2:$D$2, "Ниже базового", -1)
)</f>
        <v>Средний</v>
      </c>
      <c r="U887" s="9">
        <v>9.0</v>
      </c>
      <c r="V887" s="9" t="str">
        <f t="array" ref="V887">LET(
    _xlpm.thresholds, XLOOKUP('2. Результаты'!$D887, Sections!$A$27:$A$47, Sections!$B$27:$D$47),
    XLOOKUP('2. Результаты'!$U887, _xlpm.thresholds, Sections!$B$26:$D$26, "Ниже базового", -1)
)</f>
        <v>Средний</v>
      </c>
      <c r="W887" s="9">
        <v>23.0</v>
      </c>
      <c r="X887" s="9" t="str">
        <f t="array" ref="X887">LET(
    _xlpm.thresholds, XLOOKUP('2. Результаты'!$D887, Sections!$K$3:$K$23, Sections!$L$3:$N$23),
    XLOOKUP('2. Результаты'!$W887, _xlpm.thresholds, Sections!$L$2:$N$2, "Ниже базового", -1)
)</f>
        <v>Средний</v>
      </c>
    </row>
    <row r="888" ht="15.75" customHeight="1">
      <c r="A888" s="7">
        <v>5.34024826E8</v>
      </c>
      <c r="B888" s="6" t="s">
        <v>1130</v>
      </c>
      <c r="C888" s="6" t="s">
        <v>1136</v>
      </c>
      <c r="D888" s="9">
        <v>17.0</v>
      </c>
      <c r="E888" s="9">
        <v>157.0</v>
      </c>
      <c r="F888" s="9">
        <v>208.0</v>
      </c>
      <c r="G888" s="9">
        <v>3.0</v>
      </c>
      <c r="H888" s="9" t="s">
        <v>1465</v>
      </c>
      <c r="I888" s="9">
        <v>27.0</v>
      </c>
      <c r="J888" s="9" t="str">
        <f t="array" ref="J888">LET(
    _xlpm.thresholds, XLOOKUP('2. Результаты'!$D888, Sections!$F$27:$F$47, Sections!$G$27:$I$47),
    XLOOKUP('2. Результаты'!$I888, _xlpm.thresholds, Sections!$G$26:$I$26, "Ниже базового", -1)
)</f>
        <v>Высокий</v>
      </c>
      <c r="K888" s="9">
        <v>14.0</v>
      </c>
      <c r="L888" s="9" t="str">
        <f t="array" ref="L888">LET(
    _xlpm.thresholds, XLOOKUP('2. Результаты'!$D888, Sections!$P$27:$P$47, Sections!$Q$27:$S$47),
    XLOOKUP('2. Результаты'!$K888, _xlpm.thresholds, Sections!$Q$26:$S$26, "Ниже базового", -1)
)</f>
        <v>Средний</v>
      </c>
      <c r="M888" s="9">
        <v>14.0</v>
      </c>
      <c r="N888" s="9" t="str">
        <f t="array" ref="N888">LET(
    _xlpm.thresholds, XLOOKUP('2. Результаты'!$D888, Sections!$K$27:$K$47, Sections!$L$27:$N$47),
    XLOOKUP('2. Результаты'!$M888, _xlpm.thresholds, Sections!$L$26:$N$26, "Ниже базового", -1)
)</f>
        <v>Средний</v>
      </c>
      <c r="O888" s="9">
        <v>18.0</v>
      </c>
      <c r="P888" s="9" t="str">
        <f t="array" ref="P888">LET(
    _xlpm.thresholds, XLOOKUP('2. Результаты'!$D888, Sections!$P$3:$P$23, Sections!$Q$3:$S$23),
    XLOOKUP('2. Результаты'!$O888, _xlpm.thresholds, Sections!$Q$2:$S$2, "Ниже базового", -1)
)</f>
        <v>Средний</v>
      </c>
      <c r="Q888" s="9">
        <v>18.0</v>
      </c>
      <c r="R888" s="9" t="str">
        <f t="array" ref="R888">LET(
    _xlpm.thresholds, XLOOKUP('2. Результаты'!$D888, Sections!$F$3:$F$23, Sections!$G$3:$I$23),
    XLOOKUP('2. Результаты'!$Q888, _xlpm.thresholds, Sections!$G$2:$I$2, "Ниже базового", -1)
)</f>
        <v>Средний</v>
      </c>
      <c r="S888" s="9">
        <v>36.0</v>
      </c>
      <c r="T888" s="9" t="str">
        <f t="array" ref="T888">LET(
    _xlpm.thresholds, XLOOKUP('2. Результаты'!$D888, Sections!$A$3:$A$23, Sections!$B$3:$D$23),
    XLOOKUP('2. Результаты'!$S888, _xlpm.thresholds, Sections!$B$2:$D$2, "Ниже базового", -1)
)</f>
        <v>Средний</v>
      </c>
      <c r="U888" s="9">
        <v>10.0</v>
      </c>
      <c r="V888" s="9" t="str">
        <f t="array" ref="V888">LET(
    _xlpm.thresholds, XLOOKUP('2. Результаты'!$D888, Sections!$A$27:$A$47, Sections!$B$27:$D$47),
    XLOOKUP('2. Результаты'!$U888, _xlpm.thresholds, Sections!$B$26:$D$26, "Ниже базового", -1)
)</f>
        <v>Средний</v>
      </c>
      <c r="W888" s="9">
        <v>20.0</v>
      </c>
      <c r="X888" s="9" t="str">
        <f t="array" ref="X888">LET(
    _xlpm.thresholds, XLOOKUP('2. Результаты'!$D888, Sections!$K$3:$K$23, Sections!$L$3:$N$23),
    XLOOKUP('2. Результаты'!$W888, _xlpm.thresholds, Sections!$L$2:$N$2, "Ниже базового", -1)
)</f>
        <v>Средний</v>
      </c>
    </row>
    <row r="889" ht="15.75" customHeight="1">
      <c r="A889" s="7">
        <v>5.340246E8</v>
      </c>
      <c r="B889" s="6" t="s">
        <v>1130</v>
      </c>
      <c r="C889" s="6" t="s">
        <v>1137</v>
      </c>
      <c r="D889" s="9">
        <v>1.0</v>
      </c>
      <c r="E889" s="9">
        <v>147.0</v>
      </c>
      <c r="F889" s="9">
        <v>213.0</v>
      </c>
      <c r="G889" s="9">
        <v>3.0</v>
      </c>
      <c r="H889" s="9" t="s">
        <v>1465</v>
      </c>
      <c r="I889" s="9">
        <v>19.0</v>
      </c>
      <c r="J889" s="9" t="str">
        <f t="array" ref="J889">LET(
    _xlpm.thresholds, XLOOKUP('2. Результаты'!$D889, Sections!$F$27:$F$47, Sections!$G$27:$I$47),
    XLOOKUP('2. Результаты'!$I889, _xlpm.thresholds, Sections!$G$26:$I$26, "Ниже базового", -1)
)</f>
        <v>Средний</v>
      </c>
      <c r="K889" s="9">
        <v>12.0</v>
      </c>
      <c r="L889" s="9" t="str">
        <f t="array" ref="L889">LET(
    _xlpm.thresholds, XLOOKUP('2. Результаты'!$D889, Sections!$P$27:$P$47, Sections!$Q$27:$S$47),
    XLOOKUP('2. Результаты'!$K889, _xlpm.thresholds, Sections!$Q$26:$S$26, "Ниже базового", -1)
)</f>
        <v>Базовый</v>
      </c>
      <c r="M889" s="9">
        <v>15.0</v>
      </c>
      <c r="N889" s="9" t="str">
        <f t="array" ref="N889">LET(
    _xlpm.thresholds, XLOOKUP('2. Результаты'!$D889, Sections!$K$27:$K$47, Sections!$L$27:$N$47),
    XLOOKUP('2. Результаты'!$M889, _xlpm.thresholds, Sections!$L$26:$N$26, "Ниже базового", -1)
)</f>
        <v>Средний</v>
      </c>
      <c r="O889" s="9">
        <v>19.0</v>
      </c>
      <c r="P889" s="9" t="str">
        <f t="array" ref="P889">LET(
    _xlpm.thresholds, XLOOKUP('2. Результаты'!$D889, Sections!$P$3:$P$23, Sections!$Q$3:$S$23),
    XLOOKUP('2. Результаты'!$O889, _xlpm.thresholds, Sections!$Q$2:$S$2, "Ниже базового", -1)
)</f>
        <v>Средний</v>
      </c>
      <c r="Q889" s="9">
        <v>17.0</v>
      </c>
      <c r="R889" s="9" t="str">
        <f t="array" ref="R889">LET(
    _xlpm.thresholds, XLOOKUP('2. Результаты'!$D889, Sections!$F$3:$F$23, Sections!$G$3:$I$23),
    XLOOKUP('2. Результаты'!$Q889, _xlpm.thresholds, Sections!$G$2:$I$2, "Ниже базового", -1)
)</f>
        <v>Средний</v>
      </c>
      <c r="S889" s="9">
        <v>34.0</v>
      </c>
      <c r="T889" s="9" t="str">
        <f t="array" ref="T889">LET(
    _xlpm.thresholds, XLOOKUP('2. Результаты'!$D889, Sections!$A$3:$A$23, Sections!$B$3:$D$23),
    XLOOKUP('2. Результаты'!$S889, _xlpm.thresholds, Sections!$B$2:$D$2, "Ниже базового", -1)
)</f>
        <v>Средний</v>
      </c>
      <c r="U889" s="9">
        <v>10.0</v>
      </c>
      <c r="V889" s="9" t="str">
        <f t="array" ref="V889">LET(
    _xlpm.thresholds, XLOOKUP('2. Результаты'!$D889, Sections!$A$27:$A$47, Sections!$B$27:$D$47),
    XLOOKUP('2. Результаты'!$U889, _xlpm.thresholds, Sections!$B$26:$D$26, "Ниже базового", -1)
)</f>
        <v>Средний</v>
      </c>
      <c r="W889" s="9">
        <v>21.0</v>
      </c>
      <c r="X889" s="9" t="str">
        <f t="array" ref="X889">LET(
    _xlpm.thresholds, XLOOKUP('2. Результаты'!$D889, Sections!$K$3:$K$23, Sections!$L$3:$N$23),
    XLOOKUP('2. Результаты'!$W889, _xlpm.thresholds, Sections!$L$2:$N$2, "Ниже базового", -1)
)</f>
        <v>Средний</v>
      </c>
    </row>
    <row r="890" ht="15.75" customHeight="1">
      <c r="A890" s="7">
        <v>5.34029937E8</v>
      </c>
      <c r="B890" s="6" t="s">
        <v>1130</v>
      </c>
      <c r="C890" s="6" t="s">
        <v>1138</v>
      </c>
      <c r="D890" s="9">
        <v>1.0</v>
      </c>
      <c r="E890" s="9">
        <v>151.0</v>
      </c>
      <c r="F890" s="9">
        <v>213.0</v>
      </c>
      <c r="G890" s="9">
        <v>3.0</v>
      </c>
      <c r="H890" s="9" t="s">
        <v>1465</v>
      </c>
      <c r="I890" s="9">
        <v>22.0</v>
      </c>
      <c r="J890" s="9" t="str">
        <f t="array" ref="J890">LET(
    _xlpm.thresholds, XLOOKUP('2. Результаты'!$D890, Sections!$F$27:$F$47, Sections!$G$27:$I$47),
    XLOOKUP('2. Результаты'!$I890, _xlpm.thresholds, Sections!$G$26:$I$26, "Ниже базового", -1)
)</f>
        <v>Средний</v>
      </c>
      <c r="K890" s="9">
        <v>15.0</v>
      </c>
      <c r="L890" s="9" t="str">
        <f t="array" ref="L890">LET(
    _xlpm.thresholds, XLOOKUP('2. Результаты'!$D890, Sections!$P$27:$P$47, Sections!$Q$27:$S$47),
    XLOOKUP('2. Результаты'!$K890, _xlpm.thresholds, Sections!$Q$26:$S$26, "Ниже базового", -1)
)</f>
        <v>Средний</v>
      </c>
      <c r="M890" s="9">
        <v>15.0</v>
      </c>
      <c r="N890" s="9" t="str">
        <f t="array" ref="N890">LET(
    _xlpm.thresholds, XLOOKUP('2. Результаты'!$D890, Sections!$K$27:$K$47, Sections!$L$27:$N$47),
    XLOOKUP('2. Результаты'!$M890, _xlpm.thresholds, Sections!$L$26:$N$26, "Ниже базового", -1)
)</f>
        <v>Средний</v>
      </c>
      <c r="O890" s="9">
        <v>17.0</v>
      </c>
      <c r="P890" s="9" t="str">
        <f t="array" ref="P890">LET(
    _xlpm.thresholds, XLOOKUP('2. Результаты'!$D890, Sections!$P$3:$P$23, Sections!$Q$3:$S$23),
    XLOOKUP('2. Результаты'!$O890, _xlpm.thresholds, Sections!$Q$2:$S$2, "Ниже базового", -1)
)</f>
        <v>Средний</v>
      </c>
      <c r="Q890" s="9">
        <v>17.0</v>
      </c>
      <c r="R890" s="9" t="str">
        <f t="array" ref="R890">LET(
    _xlpm.thresholds, XLOOKUP('2. Результаты'!$D890, Sections!$F$3:$F$23, Sections!$G$3:$I$23),
    XLOOKUP('2. Результаты'!$Q890, _xlpm.thresholds, Sections!$G$2:$I$2, "Ниже базового", -1)
)</f>
        <v>Средний</v>
      </c>
      <c r="S890" s="9">
        <v>31.0</v>
      </c>
      <c r="T890" s="9" t="str">
        <f t="array" ref="T890">LET(
    _xlpm.thresholds, XLOOKUP('2. Результаты'!$D890, Sections!$A$3:$A$23, Sections!$B$3:$D$23),
    XLOOKUP('2. Результаты'!$S890, _xlpm.thresholds, Sections!$B$2:$D$2, "Ниже базового", -1)
)</f>
        <v>Средний</v>
      </c>
      <c r="U890" s="9">
        <v>11.0</v>
      </c>
      <c r="V890" s="9" t="str">
        <f t="array" ref="V890">LET(
    _xlpm.thresholds, XLOOKUP('2. Результаты'!$D890, Sections!$A$27:$A$47, Sections!$B$27:$D$47),
    XLOOKUP('2. Результаты'!$U890, _xlpm.thresholds, Sections!$B$26:$D$26, "Ниже базового", -1)
)</f>
        <v>Средний</v>
      </c>
      <c r="W890" s="9">
        <v>23.0</v>
      </c>
      <c r="X890" s="9" t="str">
        <f t="array" ref="X890">LET(
    _xlpm.thresholds, XLOOKUP('2. Результаты'!$D890, Sections!$K$3:$K$23, Sections!$L$3:$N$23),
    XLOOKUP('2. Результаты'!$W890, _xlpm.thresholds, Sections!$L$2:$N$2, "Ниже базового", -1)
)</f>
        <v>Средний</v>
      </c>
    </row>
    <row r="891" ht="15.75" customHeight="1">
      <c r="A891" s="7">
        <v>5.34029479E8</v>
      </c>
      <c r="B891" s="6" t="s">
        <v>1130</v>
      </c>
      <c r="C891" s="6" t="s">
        <v>1139</v>
      </c>
      <c r="D891" s="9">
        <v>5.0</v>
      </c>
      <c r="E891" s="9">
        <v>150.0</v>
      </c>
      <c r="F891" s="9">
        <v>208.0</v>
      </c>
      <c r="G891" s="9">
        <v>3.0</v>
      </c>
      <c r="H891" s="9" t="s">
        <v>1465</v>
      </c>
      <c r="I891" s="9">
        <v>22.0</v>
      </c>
      <c r="J891" s="9" t="str">
        <f t="array" ref="J891">LET(
    _xlpm.thresholds, XLOOKUP('2. Результаты'!$D891, Sections!$F$27:$F$47, Sections!$G$27:$I$47),
    XLOOKUP('2. Результаты'!$I891, _xlpm.thresholds, Sections!$G$26:$I$26, "Ниже базового", -1)
)</f>
        <v>Средний</v>
      </c>
      <c r="K891" s="9">
        <v>15.0</v>
      </c>
      <c r="L891" s="9" t="str">
        <f t="array" ref="L891">LET(
    _xlpm.thresholds, XLOOKUP('2. Результаты'!$D891, Sections!$P$27:$P$47, Sections!$Q$27:$S$47),
    XLOOKUP('2. Результаты'!$K891, _xlpm.thresholds, Sections!$Q$26:$S$26, "Ниже базового", -1)
)</f>
        <v>Средний</v>
      </c>
      <c r="M891" s="9">
        <v>15.0</v>
      </c>
      <c r="N891" s="9" t="str">
        <f t="array" ref="N891">LET(
    _xlpm.thresholds, XLOOKUP('2. Результаты'!$D891, Sections!$K$27:$K$47, Sections!$L$27:$N$47),
    XLOOKUP('2. Результаты'!$M891, _xlpm.thresholds, Sections!$L$26:$N$26, "Ниже базового", -1)
)</f>
        <v>Средний</v>
      </c>
      <c r="O891" s="9">
        <v>19.0</v>
      </c>
      <c r="P891" s="9" t="str">
        <f t="array" ref="P891">LET(
    _xlpm.thresholds, XLOOKUP('2. Результаты'!$D891, Sections!$P$3:$P$23, Sections!$Q$3:$S$23),
    XLOOKUP('2. Результаты'!$O891, _xlpm.thresholds, Sections!$Q$2:$S$2, "Ниже базового", -1)
)</f>
        <v>Средний</v>
      </c>
      <c r="Q891" s="9">
        <v>15.0</v>
      </c>
      <c r="R891" s="9" t="str">
        <f t="array" ref="R891">LET(
    _xlpm.thresholds, XLOOKUP('2. Результаты'!$D891, Sections!$F$3:$F$23, Sections!$G$3:$I$23),
    XLOOKUP('2. Результаты'!$Q891, _xlpm.thresholds, Sections!$G$2:$I$2, "Ниже базового", -1)
)</f>
        <v>Средний</v>
      </c>
      <c r="S891" s="9">
        <v>28.0</v>
      </c>
      <c r="T891" s="9" t="str">
        <f t="array" ref="T891">LET(
    _xlpm.thresholds, XLOOKUP('2. Результаты'!$D891, Sections!$A$3:$A$23, Sections!$B$3:$D$23),
    XLOOKUP('2. Результаты'!$S891, _xlpm.thresholds, Sections!$B$2:$D$2, "Ниже базового", -1)
)</f>
        <v>Средний</v>
      </c>
      <c r="U891" s="9">
        <v>12.0</v>
      </c>
      <c r="V891" s="9" t="str">
        <f t="array" ref="V891">LET(
    _xlpm.thresholds, XLOOKUP('2. Результаты'!$D891, Sections!$A$27:$A$47, Sections!$B$27:$D$47),
    XLOOKUP('2. Результаты'!$U891, _xlpm.thresholds, Sections!$B$26:$D$26, "Ниже базового", -1)
)</f>
        <v>Высокий</v>
      </c>
      <c r="W891" s="9">
        <v>24.0</v>
      </c>
      <c r="X891" s="9" t="str">
        <f t="array" ref="X891">LET(
    _xlpm.thresholds, XLOOKUP('2. Результаты'!$D891, Sections!$K$3:$K$23, Sections!$L$3:$N$23),
    XLOOKUP('2. Результаты'!$W891, _xlpm.thresholds, Sections!$L$2:$N$2, "Ниже базового", -1)
)</f>
        <v>Средний</v>
      </c>
    </row>
    <row r="892" ht="15.75" customHeight="1">
      <c r="A892" s="7">
        <v>5.34024953E8</v>
      </c>
      <c r="B892" s="6" t="s">
        <v>1130</v>
      </c>
      <c r="C892" s="6" t="s">
        <v>1140</v>
      </c>
      <c r="D892" s="9">
        <v>1.0</v>
      </c>
      <c r="E892" s="9">
        <v>163.0</v>
      </c>
      <c r="F892" s="9">
        <v>213.0</v>
      </c>
      <c r="G892" s="9">
        <v>3.0</v>
      </c>
      <c r="H892" s="9" t="s">
        <v>1465</v>
      </c>
      <c r="I892" s="9">
        <v>26.0</v>
      </c>
      <c r="J892" s="9" t="str">
        <f t="array" ref="J892">LET(
    _xlpm.thresholds, XLOOKUP('2. Результаты'!$D892, Sections!$F$27:$F$47, Sections!$G$27:$I$47),
    XLOOKUP('2. Результаты'!$I892, _xlpm.thresholds, Sections!$G$26:$I$26, "Ниже базового", -1)
)</f>
        <v>Средний</v>
      </c>
      <c r="K892" s="9">
        <v>18.0</v>
      </c>
      <c r="L892" s="9" t="str">
        <f t="array" ref="L892">LET(
    _xlpm.thresholds, XLOOKUP('2. Результаты'!$D892, Sections!$P$27:$P$47, Sections!$Q$27:$S$47),
    XLOOKUP('2. Результаты'!$K892, _xlpm.thresholds, Sections!$Q$26:$S$26, "Ниже базового", -1)
)</f>
        <v>Высокий</v>
      </c>
      <c r="M892" s="9">
        <v>15.0</v>
      </c>
      <c r="N892" s="9" t="str">
        <f t="array" ref="N892">LET(
    _xlpm.thresholds, XLOOKUP('2. Результаты'!$D892, Sections!$K$27:$K$47, Sections!$L$27:$N$47),
    XLOOKUP('2. Результаты'!$M892, _xlpm.thresholds, Sections!$L$26:$N$26, "Ниже базового", -1)
)</f>
        <v>Средний</v>
      </c>
      <c r="O892" s="9">
        <v>19.0</v>
      </c>
      <c r="P892" s="9" t="str">
        <f t="array" ref="P892">LET(
    _xlpm.thresholds, XLOOKUP('2. Результаты'!$D892, Sections!$P$3:$P$23, Sections!$Q$3:$S$23),
    XLOOKUP('2. Результаты'!$O892, _xlpm.thresholds, Sections!$Q$2:$S$2, "Ниже базового", -1)
)</f>
        <v>Средний</v>
      </c>
      <c r="Q892" s="9">
        <v>18.0</v>
      </c>
      <c r="R892" s="9" t="str">
        <f t="array" ref="R892">LET(
    _xlpm.thresholds, XLOOKUP('2. Результаты'!$D892, Sections!$F$3:$F$23, Sections!$G$3:$I$23),
    XLOOKUP('2. Результаты'!$Q892, _xlpm.thresholds, Sections!$G$2:$I$2, "Ниже базового", -1)
)</f>
        <v>Средний</v>
      </c>
      <c r="S892" s="9">
        <v>33.0</v>
      </c>
      <c r="T892" s="9" t="str">
        <f t="array" ref="T892">LET(
    _xlpm.thresholds, XLOOKUP('2. Результаты'!$D892, Sections!$A$3:$A$23, Sections!$B$3:$D$23),
    XLOOKUP('2. Результаты'!$S892, _xlpm.thresholds, Sections!$B$2:$D$2, "Ниже базового", -1)
)</f>
        <v>Средний</v>
      </c>
      <c r="U892" s="9">
        <v>12.0</v>
      </c>
      <c r="V892" s="9" t="str">
        <f t="array" ref="V892">LET(
    _xlpm.thresholds, XLOOKUP('2. Результаты'!$D892, Sections!$A$27:$A$47, Sections!$B$27:$D$47),
    XLOOKUP('2. Результаты'!$U892, _xlpm.thresholds, Sections!$B$26:$D$26, "Ниже базового", -1)
)</f>
        <v>Высокий</v>
      </c>
      <c r="W892" s="9">
        <v>22.0</v>
      </c>
      <c r="X892" s="9" t="str">
        <f t="array" ref="X892">LET(
    _xlpm.thresholds, XLOOKUP('2. Результаты'!$D892, Sections!$K$3:$K$23, Sections!$L$3:$N$23),
    XLOOKUP('2. Результаты'!$W892, _xlpm.thresholds, Sections!$L$2:$N$2, "Ниже базового", -1)
)</f>
        <v>Средний</v>
      </c>
    </row>
    <row r="893" ht="15.75" customHeight="1">
      <c r="A893" s="7">
        <v>5.34024833E8</v>
      </c>
      <c r="B893" s="6" t="s">
        <v>1130</v>
      </c>
      <c r="C893" s="6" t="s">
        <v>1141</v>
      </c>
      <c r="D893" s="9">
        <v>1.0</v>
      </c>
      <c r="E893" s="9">
        <v>152.0</v>
      </c>
      <c r="F893" s="9">
        <v>213.0</v>
      </c>
      <c r="G893" s="9">
        <v>3.0</v>
      </c>
      <c r="H893" s="9" t="s">
        <v>1465</v>
      </c>
      <c r="I893" s="9">
        <v>27.0</v>
      </c>
      <c r="J893" s="9" t="str">
        <f t="array" ref="J893">LET(
    _xlpm.thresholds, XLOOKUP('2. Результаты'!$D893, Sections!$F$27:$F$47, Sections!$G$27:$I$47),
    XLOOKUP('2. Результаты'!$I893, _xlpm.thresholds, Sections!$G$26:$I$26, "Ниже базового", -1)
)</f>
        <v>Высокий</v>
      </c>
      <c r="K893" s="9">
        <v>15.0</v>
      </c>
      <c r="L893" s="9" t="str">
        <f t="array" ref="L893">LET(
    _xlpm.thresholds, XLOOKUP('2. Результаты'!$D893, Sections!$P$27:$P$47, Sections!$Q$27:$S$47),
    XLOOKUP('2. Результаты'!$K893, _xlpm.thresholds, Sections!$Q$26:$S$26, "Ниже базового", -1)
)</f>
        <v>Средний</v>
      </c>
      <c r="M893" s="9">
        <v>14.0</v>
      </c>
      <c r="N893" s="9" t="str">
        <f t="array" ref="N893">LET(
    _xlpm.thresholds, XLOOKUP('2. Результаты'!$D893, Sections!$K$27:$K$47, Sections!$L$27:$N$47),
    XLOOKUP('2. Результаты'!$M893, _xlpm.thresholds, Sections!$L$26:$N$26, "Ниже базового", -1)
)</f>
        <v>Средний</v>
      </c>
      <c r="O893" s="9">
        <v>18.0</v>
      </c>
      <c r="P893" s="9" t="str">
        <f t="array" ref="P893">LET(
    _xlpm.thresholds, XLOOKUP('2. Результаты'!$D893, Sections!$P$3:$P$23, Sections!$Q$3:$S$23),
    XLOOKUP('2. Результаты'!$O893, _xlpm.thresholds, Sections!$Q$2:$S$2, "Ниже базового", -1)
)</f>
        <v>Средний</v>
      </c>
      <c r="Q893" s="9">
        <v>15.0</v>
      </c>
      <c r="R893" s="9" t="str">
        <f t="array" ref="R893">LET(
    _xlpm.thresholds, XLOOKUP('2. Результаты'!$D893, Sections!$F$3:$F$23, Sections!$G$3:$I$23),
    XLOOKUP('2. Результаты'!$Q893, _xlpm.thresholds, Sections!$G$2:$I$2, "Ниже базового", -1)
)</f>
        <v>Средний</v>
      </c>
      <c r="S893" s="9">
        <v>30.0</v>
      </c>
      <c r="T893" s="9" t="str">
        <f t="array" ref="T893">LET(
    _xlpm.thresholds, XLOOKUP('2. Результаты'!$D893, Sections!$A$3:$A$23, Sections!$B$3:$D$23),
    XLOOKUP('2. Результаты'!$S893, _xlpm.thresholds, Sections!$B$2:$D$2, "Ниже базового", -1)
)</f>
        <v>Средний</v>
      </c>
      <c r="U893" s="9">
        <v>10.0</v>
      </c>
      <c r="V893" s="9" t="str">
        <f t="array" ref="V893">LET(
    _xlpm.thresholds, XLOOKUP('2. Результаты'!$D893, Sections!$A$27:$A$47, Sections!$B$27:$D$47),
    XLOOKUP('2. Результаты'!$U893, _xlpm.thresholds, Sections!$B$26:$D$26, "Ниже базового", -1)
)</f>
        <v>Средний</v>
      </c>
      <c r="W893" s="9">
        <v>23.0</v>
      </c>
      <c r="X893" s="9" t="str">
        <f t="array" ref="X893">LET(
    _xlpm.thresholds, XLOOKUP('2. Результаты'!$D893, Sections!$K$3:$K$23, Sections!$L$3:$N$23),
    XLOOKUP('2. Результаты'!$W893, _xlpm.thresholds, Sections!$L$2:$N$2, "Ниже базового", -1)
)</f>
        <v>Средний</v>
      </c>
    </row>
    <row r="894" ht="15.75" customHeight="1">
      <c r="A894" s="7">
        <v>5.34029983E8</v>
      </c>
      <c r="B894" s="6" t="s">
        <v>1130</v>
      </c>
      <c r="C894" s="6" t="s">
        <v>1142</v>
      </c>
      <c r="D894" s="9">
        <v>1.0</v>
      </c>
      <c r="E894" s="9">
        <v>152.0</v>
      </c>
      <c r="F894" s="9">
        <v>213.0</v>
      </c>
      <c r="G894" s="9">
        <v>3.0</v>
      </c>
      <c r="H894" s="9" t="s">
        <v>1465</v>
      </c>
      <c r="I894" s="9">
        <v>24.0</v>
      </c>
      <c r="J894" s="9" t="str">
        <f t="array" ref="J894">LET(
    _xlpm.thresholds, XLOOKUP('2. Результаты'!$D894, Sections!$F$27:$F$47, Sections!$G$27:$I$47),
    XLOOKUP('2. Результаты'!$I894, _xlpm.thresholds, Sections!$G$26:$I$26, "Ниже базового", -1)
)</f>
        <v>Средний</v>
      </c>
      <c r="K894" s="9">
        <v>19.0</v>
      </c>
      <c r="L894" s="9" t="str">
        <f t="array" ref="L894">LET(
    _xlpm.thresholds, XLOOKUP('2. Результаты'!$D894, Sections!$P$27:$P$47, Sections!$Q$27:$S$47),
    XLOOKUP('2. Результаты'!$K894, _xlpm.thresholds, Sections!$Q$26:$S$26, "Ниже базового", -1)
)</f>
        <v>Высокий</v>
      </c>
      <c r="M894" s="9">
        <v>15.0</v>
      </c>
      <c r="N894" s="9" t="str">
        <f t="array" ref="N894">LET(
    _xlpm.thresholds, XLOOKUP('2. Результаты'!$D894, Sections!$K$27:$K$47, Sections!$L$27:$N$47),
    XLOOKUP('2. Результаты'!$M894, _xlpm.thresholds, Sections!$L$26:$N$26, "Ниже базового", -1)
)</f>
        <v>Средний</v>
      </c>
      <c r="O894" s="9">
        <v>19.0</v>
      </c>
      <c r="P894" s="9" t="str">
        <f t="array" ref="P894">LET(
    _xlpm.thresholds, XLOOKUP('2. Результаты'!$D894, Sections!$P$3:$P$23, Sections!$Q$3:$S$23),
    XLOOKUP('2. Результаты'!$O894, _xlpm.thresholds, Sections!$Q$2:$S$2, "Ниже базового", -1)
)</f>
        <v>Средний</v>
      </c>
      <c r="Q894" s="9">
        <v>15.0</v>
      </c>
      <c r="R894" s="9" t="str">
        <f t="array" ref="R894">LET(
    _xlpm.thresholds, XLOOKUP('2. Результаты'!$D894, Sections!$F$3:$F$23, Sections!$G$3:$I$23),
    XLOOKUP('2. Результаты'!$Q894, _xlpm.thresholds, Sections!$G$2:$I$2, "Ниже базового", -1)
)</f>
        <v>Средний</v>
      </c>
      <c r="S894" s="9">
        <v>30.0</v>
      </c>
      <c r="T894" s="9" t="str">
        <f t="array" ref="T894">LET(
    _xlpm.thresholds, XLOOKUP('2. Результаты'!$D894, Sections!$A$3:$A$23, Sections!$B$3:$D$23),
    XLOOKUP('2. Результаты'!$S894, _xlpm.thresholds, Sections!$B$2:$D$2, "Ниже базового", -1)
)</f>
        <v>Средний</v>
      </c>
      <c r="U894" s="9">
        <v>11.0</v>
      </c>
      <c r="V894" s="9" t="str">
        <f t="array" ref="V894">LET(
    _xlpm.thresholds, XLOOKUP('2. Результаты'!$D894, Sections!$A$27:$A$47, Sections!$B$27:$D$47),
    XLOOKUP('2. Результаты'!$U894, _xlpm.thresholds, Sections!$B$26:$D$26, "Ниже базового", -1)
)</f>
        <v>Средний</v>
      </c>
      <c r="W894" s="9">
        <v>19.0</v>
      </c>
      <c r="X894" s="9" t="str">
        <f t="array" ref="X894">LET(
    _xlpm.thresholds, XLOOKUP('2. Результаты'!$D894, Sections!$K$3:$K$23, Sections!$L$3:$N$23),
    XLOOKUP('2. Результаты'!$W894, _xlpm.thresholds, Sections!$L$2:$N$2, "Ниже базового", -1)
)</f>
        <v>Средний</v>
      </c>
    </row>
    <row r="895" ht="15.75" customHeight="1">
      <c r="A895" s="7">
        <v>5.3402476E8</v>
      </c>
      <c r="B895" s="6" t="s">
        <v>1130</v>
      </c>
      <c r="C895" s="6" t="s">
        <v>1143</v>
      </c>
      <c r="D895" s="9">
        <v>1.0</v>
      </c>
      <c r="E895" s="9">
        <v>154.0</v>
      </c>
      <c r="F895" s="9">
        <v>213.0</v>
      </c>
      <c r="G895" s="9">
        <v>3.0</v>
      </c>
      <c r="H895" s="9" t="s">
        <v>1465</v>
      </c>
      <c r="I895" s="9">
        <v>25.0</v>
      </c>
      <c r="J895" s="9" t="str">
        <f t="array" ref="J895">LET(
    _xlpm.thresholds, XLOOKUP('2. Результаты'!$D895, Sections!$F$27:$F$47, Sections!$G$27:$I$47),
    XLOOKUP('2. Результаты'!$I895, _xlpm.thresholds, Sections!$G$26:$I$26, "Ниже базового", -1)
)</f>
        <v>Средний</v>
      </c>
      <c r="K895" s="9">
        <v>16.0</v>
      </c>
      <c r="L895" s="9" t="str">
        <f t="array" ref="L895">LET(
    _xlpm.thresholds, XLOOKUP('2. Результаты'!$D895, Sections!$P$27:$P$47, Sections!$Q$27:$S$47),
    XLOOKUP('2. Результаты'!$K895, _xlpm.thresholds, Sections!$Q$26:$S$26, "Ниже базового", -1)
)</f>
        <v>Высокий</v>
      </c>
      <c r="M895" s="9">
        <v>11.0</v>
      </c>
      <c r="N895" s="9" t="str">
        <f t="array" ref="N895">LET(
    _xlpm.thresholds, XLOOKUP('2. Результаты'!$D895, Sections!$K$27:$K$47, Sections!$L$27:$N$47),
    XLOOKUP('2. Результаты'!$M895, _xlpm.thresholds, Sections!$L$26:$N$26, "Ниже базового", -1)
)</f>
        <v>Базовый</v>
      </c>
      <c r="O895" s="9">
        <v>19.0</v>
      </c>
      <c r="P895" s="9" t="str">
        <f t="array" ref="P895">LET(
    _xlpm.thresholds, XLOOKUP('2. Результаты'!$D895, Sections!$P$3:$P$23, Sections!$Q$3:$S$23),
    XLOOKUP('2. Результаты'!$O895, _xlpm.thresholds, Sections!$Q$2:$S$2, "Ниже базового", -1)
)</f>
        <v>Средний</v>
      </c>
      <c r="Q895" s="9">
        <v>17.0</v>
      </c>
      <c r="R895" s="9" t="str">
        <f t="array" ref="R895">LET(
    _xlpm.thresholds, XLOOKUP('2. Результаты'!$D895, Sections!$F$3:$F$23, Sections!$G$3:$I$23),
    XLOOKUP('2. Результаты'!$Q895, _xlpm.thresholds, Sections!$G$2:$I$2, "Ниже базового", -1)
)</f>
        <v>Средний</v>
      </c>
      <c r="S895" s="9">
        <v>30.0</v>
      </c>
      <c r="T895" s="9" t="str">
        <f t="array" ref="T895">LET(
    _xlpm.thresholds, XLOOKUP('2. Результаты'!$D895, Sections!$A$3:$A$23, Sections!$B$3:$D$23),
    XLOOKUP('2. Результаты'!$S895, _xlpm.thresholds, Sections!$B$2:$D$2, "Ниже базового", -1)
)</f>
        <v>Средний</v>
      </c>
      <c r="U895" s="9">
        <v>13.0</v>
      </c>
      <c r="V895" s="9" t="str">
        <f t="array" ref="V895">LET(
    _xlpm.thresholds, XLOOKUP('2. Результаты'!$D895, Sections!$A$27:$A$47, Sections!$B$27:$D$47),
    XLOOKUP('2. Результаты'!$U895, _xlpm.thresholds, Sections!$B$26:$D$26, "Ниже базового", -1)
)</f>
        <v>Высокий</v>
      </c>
      <c r="W895" s="9">
        <v>23.0</v>
      </c>
      <c r="X895" s="9" t="str">
        <f t="array" ref="X895">LET(
    _xlpm.thresholds, XLOOKUP('2. Результаты'!$D895, Sections!$K$3:$K$23, Sections!$L$3:$N$23),
    XLOOKUP('2. Результаты'!$W895, _xlpm.thresholds, Sections!$L$2:$N$2, "Ниже базового", -1)
)</f>
        <v>Средний</v>
      </c>
    </row>
    <row r="896" ht="15.75" customHeight="1">
      <c r="A896" s="7">
        <v>5.3402992E8</v>
      </c>
      <c r="B896" s="6" t="s">
        <v>1130</v>
      </c>
      <c r="C896" s="6" t="s">
        <v>1144</v>
      </c>
      <c r="D896" s="9">
        <v>5.0</v>
      </c>
      <c r="E896" s="9">
        <v>150.0</v>
      </c>
      <c r="F896" s="9">
        <v>208.0</v>
      </c>
      <c r="G896" s="9">
        <v>3.0</v>
      </c>
      <c r="H896" s="9" t="s">
        <v>1465</v>
      </c>
      <c r="I896" s="9">
        <v>22.0</v>
      </c>
      <c r="J896" s="9" t="str">
        <f t="array" ref="J896">LET(
    _xlpm.thresholds, XLOOKUP('2. Результаты'!$D896, Sections!$F$27:$F$47, Sections!$G$27:$I$47),
    XLOOKUP('2. Результаты'!$I896, _xlpm.thresholds, Sections!$G$26:$I$26, "Ниже базового", -1)
)</f>
        <v>Средний</v>
      </c>
      <c r="K896" s="9">
        <v>18.0</v>
      </c>
      <c r="L896" s="9" t="str">
        <f t="array" ref="L896">LET(
    _xlpm.thresholds, XLOOKUP('2. Результаты'!$D896, Sections!$P$27:$P$47, Sections!$Q$27:$S$47),
    XLOOKUP('2. Результаты'!$K896, _xlpm.thresholds, Sections!$Q$26:$S$26, "Ниже базового", -1)
)</f>
        <v>Высокий</v>
      </c>
      <c r="M896" s="9">
        <v>15.0</v>
      </c>
      <c r="N896" s="9" t="str">
        <f t="array" ref="N896">LET(
    _xlpm.thresholds, XLOOKUP('2. Результаты'!$D896, Sections!$K$27:$K$47, Sections!$L$27:$N$47),
    XLOOKUP('2. Результаты'!$M896, _xlpm.thresholds, Sections!$L$26:$N$26, "Ниже базового", -1)
)</f>
        <v>Средний</v>
      </c>
      <c r="O896" s="9">
        <v>18.0</v>
      </c>
      <c r="P896" s="9" t="str">
        <f t="array" ref="P896">LET(
    _xlpm.thresholds, XLOOKUP('2. Результаты'!$D896, Sections!$P$3:$P$23, Sections!$Q$3:$S$23),
    XLOOKUP('2. Результаты'!$O896, _xlpm.thresholds, Sections!$Q$2:$S$2, "Ниже базового", -1)
)</f>
        <v>Средний</v>
      </c>
      <c r="Q896" s="9">
        <v>16.0</v>
      </c>
      <c r="R896" s="9" t="str">
        <f t="array" ref="R896">LET(
    _xlpm.thresholds, XLOOKUP('2. Результаты'!$D896, Sections!$F$3:$F$23, Sections!$G$3:$I$23),
    XLOOKUP('2. Результаты'!$Q896, _xlpm.thresholds, Sections!$G$2:$I$2, "Ниже базового", -1)
)</f>
        <v>Средний</v>
      </c>
      <c r="S896" s="9">
        <v>31.0</v>
      </c>
      <c r="T896" s="9" t="str">
        <f t="array" ref="T896">LET(
    _xlpm.thresholds, XLOOKUP('2. Результаты'!$D896, Sections!$A$3:$A$23, Sections!$B$3:$D$23),
    XLOOKUP('2. Результаты'!$S896, _xlpm.thresholds, Sections!$B$2:$D$2, "Ниже базового", -1)
)</f>
        <v>Средний</v>
      </c>
      <c r="U896" s="9">
        <v>11.0</v>
      </c>
      <c r="V896" s="9" t="str">
        <f t="array" ref="V896">LET(
    _xlpm.thresholds, XLOOKUP('2. Результаты'!$D896, Sections!$A$27:$A$47, Sections!$B$27:$D$47),
    XLOOKUP('2. Результаты'!$U896, _xlpm.thresholds, Sections!$B$26:$D$26, "Ниже базового", -1)
)</f>
        <v>Средний</v>
      </c>
      <c r="W896" s="9">
        <v>19.0</v>
      </c>
      <c r="X896" s="9" t="str">
        <f t="array" ref="X896">LET(
    _xlpm.thresholds, XLOOKUP('2. Результаты'!$D896, Sections!$K$3:$K$23, Sections!$L$3:$N$23),
    XLOOKUP('2. Результаты'!$W896, _xlpm.thresholds, Sections!$L$2:$N$2, "Ниже базового", -1)
)</f>
        <v>Средний</v>
      </c>
    </row>
    <row r="897" ht="15.75" customHeight="1">
      <c r="A897" s="7">
        <v>5.34024872E8</v>
      </c>
      <c r="B897" s="6" t="s">
        <v>1130</v>
      </c>
      <c r="C897" s="6" t="s">
        <v>1145</v>
      </c>
      <c r="D897" s="9">
        <v>1.0</v>
      </c>
      <c r="E897" s="9">
        <v>150.0</v>
      </c>
      <c r="F897" s="9">
        <v>213.0</v>
      </c>
      <c r="G897" s="9">
        <v>3.0</v>
      </c>
      <c r="H897" s="9" t="s">
        <v>1465</v>
      </c>
      <c r="I897" s="9">
        <v>25.0</v>
      </c>
      <c r="J897" s="9" t="str">
        <f t="array" ref="J897">LET(
    _xlpm.thresholds, XLOOKUP('2. Результаты'!$D897, Sections!$F$27:$F$47, Sections!$G$27:$I$47),
    XLOOKUP('2. Результаты'!$I897, _xlpm.thresholds, Sections!$G$26:$I$26, "Ниже базового", -1)
)</f>
        <v>Средний</v>
      </c>
      <c r="K897" s="9">
        <v>17.0</v>
      </c>
      <c r="L897" s="9" t="str">
        <f t="array" ref="L897">LET(
    _xlpm.thresholds, XLOOKUP('2. Результаты'!$D897, Sections!$P$27:$P$47, Sections!$Q$27:$S$47),
    XLOOKUP('2. Результаты'!$K897, _xlpm.thresholds, Sections!$Q$26:$S$26, "Ниже базового", -1)
)</f>
        <v>Высокий</v>
      </c>
      <c r="M897" s="9">
        <v>14.0</v>
      </c>
      <c r="N897" s="9" t="str">
        <f t="array" ref="N897">LET(
    _xlpm.thresholds, XLOOKUP('2. Результаты'!$D897, Sections!$K$27:$K$47, Sections!$L$27:$N$47),
    XLOOKUP('2. Результаты'!$M897, _xlpm.thresholds, Sections!$L$26:$N$26, "Ниже базового", -1)
)</f>
        <v>Средний</v>
      </c>
      <c r="O897" s="9">
        <v>19.0</v>
      </c>
      <c r="P897" s="9" t="str">
        <f t="array" ref="P897">LET(
    _xlpm.thresholds, XLOOKUP('2. Результаты'!$D897, Sections!$P$3:$P$23, Sections!$Q$3:$S$23),
    XLOOKUP('2. Результаты'!$O897, _xlpm.thresholds, Sections!$Q$2:$S$2, "Ниже базового", -1)
)</f>
        <v>Средний</v>
      </c>
      <c r="Q897" s="9">
        <v>16.0</v>
      </c>
      <c r="R897" s="9" t="str">
        <f t="array" ref="R897">LET(
    _xlpm.thresholds, XLOOKUP('2. Результаты'!$D897, Sections!$F$3:$F$23, Sections!$G$3:$I$23),
    XLOOKUP('2. Результаты'!$Q897, _xlpm.thresholds, Sections!$G$2:$I$2, "Ниже базового", -1)
)</f>
        <v>Средний</v>
      </c>
      <c r="S897" s="9">
        <v>30.0</v>
      </c>
      <c r="T897" s="9" t="str">
        <f t="array" ref="T897">LET(
    _xlpm.thresholds, XLOOKUP('2. Результаты'!$D897, Sections!$A$3:$A$23, Sections!$B$3:$D$23),
    XLOOKUP('2. Результаты'!$S897, _xlpm.thresholds, Sections!$B$2:$D$2, "Ниже базового", -1)
)</f>
        <v>Средний</v>
      </c>
      <c r="U897" s="9">
        <v>10.0</v>
      </c>
      <c r="V897" s="9" t="str">
        <f t="array" ref="V897">LET(
    _xlpm.thresholds, XLOOKUP('2. Результаты'!$D897, Sections!$A$27:$A$47, Sections!$B$27:$D$47),
    XLOOKUP('2. Результаты'!$U897, _xlpm.thresholds, Sections!$B$26:$D$26, "Ниже базового", -1)
)</f>
        <v>Средний</v>
      </c>
      <c r="W897" s="9">
        <v>19.0</v>
      </c>
      <c r="X897" s="9" t="str">
        <f t="array" ref="X897">LET(
    _xlpm.thresholds, XLOOKUP('2. Результаты'!$D897, Sections!$K$3:$K$23, Sections!$L$3:$N$23),
    XLOOKUP('2. Результаты'!$W897, _xlpm.thresholds, Sections!$L$2:$N$2, "Ниже базового", -1)
)</f>
        <v>Средний</v>
      </c>
    </row>
    <row r="898" ht="15.75" customHeight="1">
      <c r="A898" s="7">
        <v>5.3403004E8</v>
      </c>
      <c r="B898" s="6" t="s">
        <v>1130</v>
      </c>
      <c r="C898" s="6" t="s">
        <v>1146</v>
      </c>
      <c r="D898" s="9">
        <v>1.0</v>
      </c>
      <c r="E898" s="9">
        <v>172.0</v>
      </c>
      <c r="F898" s="9">
        <v>213.0</v>
      </c>
      <c r="G898" s="9">
        <v>3.0</v>
      </c>
      <c r="H898" s="9" t="s">
        <v>1465</v>
      </c>
      <c r="I898" s="9">
        <v>27.0</v>
      </c>
      <c r="J898" s="9" t="str">
        <f t="array" ref="J898">LET(
    _xlpm.thresholds, XLOOKUP('2. Результаты'!$D898, Sections!$F$27:$F$47, Sections!$G$27:$I$47),
    XLOOKUP('2. Результаты'!$I898, _xlpm.thresholds, Sections!$G$26:$I$26, "Ниже базового", -1)
)</f>
        <v>Высокий</v>
      </c>
      <c r="K898" s="9">
        <v>18.0</v>
      </c>
      <c r="L898" s="9" t="str">
        <f t="array" ref="L898">LET(
    _xlpm.thresholds, XLOOKUP('2. Результаты'!$D898, Sections!$P$27:$P$47, Sections!$Q$27:$S$47),
    XLOOKUP('2. Результаты'!$K898, _xlpm.thresholds, Sections!$Q$26:$S$26, "Ниже базового", -1)
)</f>
        <v>Высокий</v>
      </c>
      <c r="M898" s="9">
        <v>16.0</v>
      </c>
      <c r="N898" s="9" t="str">
        <f t="array" ref="N898">LET(
    _xlpm.thresholds, XLOOKUP('2. Результаты'!$D898, Sections!$K$27:$K$47, Sections!$L$27:$N$47),
    XLOOKUP('2. Результаты'!$M898, _xlpm.thresholds, Sections!$L$26:$N$26, "Ниже базового", -1)
)</f>
        <v>Средний</v>
      </c>
      <c r="O898" s="9">
        <v>20.0</v>
      </c>
      <c r="P898" s="9" t="str">
        <f t="array" ref="P898">LET(
    _xlpm.thresholds, XLOOKUP('2. Результаты'!$D898, Sections!$P$3:$P$23, Sections!$Q$3:$S$23),
    XLOOKUP('2. Результаты'!$O898, _xlpm.thresholds, Sections!$Q$2:$S$2, "Ниже базового", -1)
)</f>
        <v>Высокий</v>
      </c>
      <c r="Q898" s="9">
        <v>20.0</v>
      </c>
      <c r="R898" s="9" t="str">
        <f t="array" ref="R898">LET(
    _xlpm.thresholds, XLOOKUP('2. Результаты'!$D898, Sections!$F$3:$F$23, Sections!$G$3:$I$23),
    XLOOKUP('2. Результаты'!$Q898, _xlpm.thresholds, Sections!$G$2:$I$2, "Ниже базового", -1)
)</f>
        <v>Средний</v>
      </c>
      <c r="S898" s="9">
        <v>36.0</v>
      </c>
      <c r="T898" s="9" t="str">
        <f t="array" ref="T898">LET(
    _xlpm.thresholds, XLOOKUP('2. Результаты'!$D898, Sections!$A$3:$A$23, Sections!$B$3:$D$23),
    XLOOKUP('2. Результаты'!$S898, _xlpm.thresholds, Sections!$B$2:$D$2, "Ниже базового", -1)
)</f>
        <v>Средний</v>
      </c>
      <c r="U898" s="9">
        <v>11.0</v>
      </c>
      <c r="V898" s="9" t="str">
        <f t="array" ref="V898">LET(
    _xlpm.thresholds, XLOOKUP('2. Результаты'!$D898, Sections!$A$27:$A$47, Sections!$B$27:$D$47),
    XLOOKUP('2. Результаты'!$U898, _xlpm.thresholds, Sections!$B$26:$D$26, "Ниже базового", -1)
)</f>
        <v>Средний</v>
      </c>
      <c r="W898" s="9">
        <v>24.0</v>
      </c>
      <c r="X898" s="9" t="str">
        <f t="array" ref="X898">LET(
    _xlpm.thresholds, XLOOKUP('2. Результаты'!$D898, Sections!$K$3:$K$23, Sections!$L$3:$N$23),
    XLOOKUP('2. Результаты'!$W898, _xlpm.thresholds, Sections!$L$2:$N$2, "Ниже базового", -1)
)</f>
        <v>Средний</v>
      </c>
    </row>
    <row r="899" ht="15.75" customHeight="1">
      <c r="A899" s="7">
        <v>5.34029976E8</v>
      </c>
      <c r="B899" s="6" t="s">
        <v>1130</v>
      </c>
      <c r="C899" s="6" t="s">
        <v>1147</v>
      </c>
      <c r="D899" s="9">
        <v>2.0</v>
      </c>
      <c r="E899" s="9">
        <v>152.0</v>
      </c>
      <c r="F899" s="9">
        <v>197.0</v>
      </c>
      <c r="G899" s="9">
        <v>3.0</v>
      </c>
      <c r="H899" s="9" t="s">
        <v>1465</v>
      </c>
      <c r="I899" s="9">
        <v>25.0</v>
      </c>
      <c r="J899" s="9" t="str">
        <f t="array" ref="J899">LET(
    _xlpm.thresholds, XLOOKUP('2. Результаты'!$D899, Sections!$F$27:$F$47, Sections!$G$27:$I$47),
    XLOOKUP('2. Результаты'!$I899, _xlpm.thresholds, Sections!$G$26:$I$26, "Ниже базового", -1)
)</f>
        <v>Средний</v>
      </c>
      <c r="K899" s="9">
        <v>18.0</v>
      </c>
      <c r="L899" s="9" t="str">
        <f t="array" ref="L899">LET(
    _xlpm.thresholds, XLOOKUP('2. Результаты'!$D899, Sections!$P$27:$P$47, Sections!$Q$27:$S$47),
    XLOOKUP('2. Результаты'!$K899, _xlpm.thresholds, Sections!$Q$26:$S$26, "Ниже базового", -1)
)</f>
        <v>Высокий</v>
      </c>
      <c r="M899" s="9">
        <v>16.0</v>
      </c>
      <c r="N899" s="9" t="str">
        <f t="array" ref="N899">LET(
    _xlpm.thresholds, XLOOKUP('2. Результаты'!$D899, Sections!$K$27:$K$47, Sections!$L$27:$N$47),
    XLOOKUP('2. Результаты'!$M899, _xlpm.thresholds, Sections!$L$26:$N$26, "Ниже базового", -1)
)</f>
        <v>Высокий</v>
      </c>
      <c r="O899" s="9">
        <v>19.0</v>
      </c>
      <c r="P899" s="9" t="str">
        <f t="array" ref="P899">LET(
    _xlpm.thresholds, XLOOKUP('2. Результаты'!$D899, Sections!$P$3:$P$23, Sections!$Q$3:$S$23),
    XLOOKUP('2. Результаты'!$O899, _xlpm.thresholds, Sections!$Q$2:$S$2, "Ниже базового", -1)
)</f>
        <v>Средний</v>
      </c>
      <c r="Q899" s="9">
        <v>15.0</v>
      </c>
      <c r="R899" s="9" t="str">
        <f t="array" ref="R899">LET(
    _xlpm.thresholds, XLOOKUP('2. Результаты'!$D899, Sections!$F$3:$F$23, Sections!$G$3:$I$23),
    XLOOKUP('2. Результаты'!$Q899, _xlpm.thresholds, Sections!$G$2:$I$2, "Ниже базового", -1)
)</f>
        <v>Средний</v>
      </c>
      <c r="S899" s="9">
        <v>26.0</v>
      </c>
      <c r="T899" s="9" t="str">
        <f t="array" ref="T899">LET(
    _xlpm.thresholds, XLOOKUP('2. Результаты'!$D899, Sections!$A$3:$A$23, Sections!$B$3:$D$23),
    XLOOKUP('2. Результаты'!$S899, _xlpm.thresholds, Sections!$B$2:$D$2, "Ниже базового", -1)
)</f>
        <v>Средний</v>
      </c>
      <c r="U899" s="9">
        <v>11.0</v>
      </c>
      <c r="V899" s="9" t="str">
        <f t="array" ref="V899">LET(
    _xlpm.thresholds, XLOOKUP('2. Результаты'!$D899, Sections!$A$27:$A$47, Sections!$B$27:$D$47),
    XLOOKUP('2. Результаты'!$U899, _xlpm.thresholds, Sections!$B$26:$D$26, "Ниже базового", -1)
)</f>
        <v>Средний</v>
      </c>
      <c r="W899" s="9">
        <v>22.0</v>
      </c>
      <c r="X899" s="9" t="str">
        <f t="array" ref="X899">LET(
    _xlpm.thresholds, XLOOKUP('2. Результаты'!$D899, Sections!$K$3:$K$23, Sections!$L$3:$N$23),
    XLOOKUP('2. Результаты'!$W899, _xlpm.thresholds, Sections!$L$2:$N$2, "Ниже базового", -1)
)</f>
        <v>Средний</v>
      </c>
    </row>
    <row r="900" ht="15.75" customHeight="1">
      <c r="A900" s="7">
        <v>5.34029655E8</v>
      </c>
      <c r="B900" s="6" t="s">
        <v>1130</v>
      </c>
      <c r="C900" s="6" t="s">
        <v>1148</v>
      </c>
      <c r="D900" s="9">
        <v>1.0</v>
      </c>
      <c r="E900" s="9">
        <v>166.0</v>
      </c>
      <c r="F900" s="9">
        <v>213.0</v>
      </c>
      <c r="G900" s="9">
        <v>3.0</v>
      </c>
      <c r="H900" s="9" t="s">
        <v>1465</v>
      </c>
      <c r="I900" s="9">
        <v>26.0</v>
      </c>
      <c r="J900" s="9" t="str">
        <f t="array" ref="J900">LET(
    _xlpm.thresholds, XLOOKUP('2. Результаты'!$D900, Sections!$F$27:$F$47, Sections!$G$27:$I$47),
    XLOOKUP('2. Результаты'!$I900, _xlpm.thresholds, Sections!$G$26:$I$26, "Ниже базового", -1)
)</f>
        <v>Средний</v>
      </c>
      <c r="K900" s="9">
        <v>15.0</v>
      </c>
      <c r="L900" s="9" t="str">
        <f t="array" ref="L900">LET(
    _xlpm.thresholds, XLOOKUP('2. Результаты'!$D900, Sections!$P$27:$P$47, Sections!$Q$27:$S$47),
    XLOOKUP('2. Результаты'!$K900, _xlpm.thresholds, Sections!$Q$26:$S$26, "Ниже базового", -1)
)</f>
        <v>Средний</v>
      </c>
      <c r="M900" s="9">
        <v>16.0</v>
      </c>
      <c r="N900" s="9" t="str">
        <f t="array" ref="N900">LET(
    _xlpm.thresholds, XLOOKUP('2. Результаты'!$D900, Sections!$K$27:$K$47, Sections!$L$27:$N$47),
    XLOOKUP('2. Результаты'!$M900, _xlpm.thresholds, Sections!$L$26:$N$26, "Ниже базового", -1)
)</f>
        <v>Средний</v>
      </c>
      <c r="O900" s="9">
        <v>19.0</v>
      </c>
      <c r="P900" s="9" t="str">
        <f t="array" ref="P900">LET(
    _xlpm.thresholds, XLOOKUP('2. Результаты'!$D900, Sections!$P$3:$P$23, Sections!$Q$3:$S$23),
    XLOOKUP('2. Результаты'!$O900, _xlpm.thresholds, Sections!$Q$2:$S$2, "Ниже базового", -1)
)</f>
        <v>Средний</v>
      </c>
      <c r="Q900" s="9">
        <v>19.0</v>
      </c>
      <c r="R900" s="9" t="str">
        <f t="array" ref="R900">LET(
    _xlpm.thresholds, XLOOKUP('2. Результаты'!$D900, Sections!$F$3:$F$23, Sections!$G$3:$I$23),
    XLOOKUP('2. Результаты'!$Q900, _xlpm.thresholds, Sections!$G$2:$I$2, "Ниже базового", -1)
)</f>
        <v>Средний</v>
      </c>
      <c r="S900" s="9">
        <v>36.0</v>
      </c>
      <c r="T900" s="9" t="str">
        <f t="array" ref="T900">LET(
    _xlpm.thresholds, XLOOKUP('2. Результаты'!$D900, Sections!$A$3:$A$23, Sections!$B$3:$D$23),
    XLOOKUP('2. Результаты'!$S900, _xlpm.thresholds, Sections!$B$2:$D$2, "Ниже базового", -1)
)</f>
        <v>Средний</v>
      </c>
      <c r="U900" s="9">
        <v>11.0</v>
      </c>
      <c r="V900" s="9" t="str">
        <f t="array" ref="V900">LET(
    _xlpm.thresholds, XLOOKUP('2. Результаты'!$D900, Sections!$A$27:$A$47, Sections!$B$27:$D$47),
    XLOOKUP('2. Результаты'!$U900, _xlpm.thresholds, Sections!$B$26:$D$26, "Ниже базового", -1)
)</f>
        <v>Средний</v>
      </c>
      <c r="W900" s="9">
        <v>24.0</v>
      </c>
      <c r="X900" s="9" t="str">
        <f t="array" ref="X900">LET(
    _xlpm.thresholds, XLOOKUP('2. Результаты'!$D900, Sections!$K$3:$K$23, Sections!$L$3:$N$23),
    XLOOKUP('2. Результаты'!$W900, _xlpm.thresholds, Sections!$L$2:$N$2, "Ниже базового", -1)
)</f>
        <v>Средний</v>
      </c>
    </row>
    <row r="901" ht="15.75" customHeight="1">
      <c r="A901" s="7">
        <v>5.3402999E8</v>
      </c>
      <c r="B901" s="6" t="s">
        <v>1130</v>
      </c>
      <c r="C901" s="6" t="s">
        <v>1149</v>
      </c>
      <c r="D901" s="9">
        <v>5.0</v>
      </c>
      <c r="E901" s="9">
        <v>162.0</v>
      </c>
      <c r="F901" s="9">
        <v>208.0</v>
      </c>
      <c r="G901" s="9">
        <v>3.0</v>
      </c>
      <c r="H901" s="9" t="s">
        <v>1465</v>
      </c>
      <c r="I901" s="9">
        <v>25.0</v>
      </c>
      <c r="J901" s="9" t="str">
        <f t="array" ref="J901">LET(
    _xlpm.thresholds, XLOOKUP('2. Результаты'!$D901, Sections!$F$27:$F$47, Sections!$G$27:$I$47),
    XLOOKUP('2. Результаты'!$I901, _xlpm.thresholds, Sections!$G$26:$I$26, "Ниже базового", -1)
)</f>
        <v>Средний</v>
      </c>
      <c r="K901" s="9">
        <v>16.0</v>
      </c>
      <c r="L901" s="9" t="str">
        <f t="array" ref="L901">LET(
    _xlpm.thresholds, XLOOKUP('2. Результаты'!$D901, Sections!$P$27:$P$47, Sections!$Q$27:$S$47),
    XLOOKUP('2. Результаты'!$K901, _xlpm.thresholds, Sections!$Q$26:$S$26, "Ниже базового", -1)
)</f>
        <v>Высокий</v>
      </c>
      <c r="M901" s="9">
        <v>14.0</v>
      </c>
      <c r="N901" s="9" t="str">
        <f t="array" ref="N901">LET(
    _xlpm.thresholds, XLOOKUP('2. Результаты'!$D901, Sections!$K$27:$K$47, Sections!$L$27:$N$47),
    XLOOKUP('2. Результаты'!$M901, _xlpm.thresholds, Sections!$L$26:$N$26, "Ниже базового", -1)
)</f>
        <v>Средний</v>
      </c>
      <c r="O901" s="9">
        <v>19.0</v>
      </c>
      <c r="P901" s="9" t="str">
        <f t="array" ref="P901">LET(
    _xlpm.thresholds, XLOOKUP('2. Результаты'!$D901, Sections!$P$3:$P$23, Sections!$Q$3:$S$23),
    XLOOKUP('2. Результаты'!$O901, _xlpm.thresholds, Sections!$Q$2:$S$2, "Ниже базового", -1)
)</f>
        <v>Средний</v>
      </c>
      <c r="Q901" s="9">
        <v>19.0</v>
      </c>
      <c r="R901" s="9" t="str">
        <f t="array" ref="R901">LET(
    _xlpm.thresholds, XLOOKUP('2. Результаты'!$D901, Sections!$F$3:$F$23, Sections!$G$3:$I$23),
    XLOOKUP('2. Результаты'!$Q901, _xlpm.thresholds, Sections!$G$2:$I$2, "Ниже базового", -1)
)</f>
        <v>Средний</v>
      </c>
      <c r="S901" s="9">
        <v>34.0</v>
      </c>
      <c r="T901" s="9" t="str">
        <f t="array" ref="T901">LET(
    _xlpm.thresholds, XLOOKUP('2. Результаты'!$D901, Sections!$A$3:$A$23, Sections!$B$3:$D$23),
    XLOOKUP('2. Результаты'!$S901, _xlpm.thresholds, Sections!$B$2:$D$2, "Ниже базового", -1)
)</f>
        <v>Средний</v>
      </c>
      <c r="U901" s="9">
        <v>13.0</v>
      </c>
      <c r="V901" s="9" t="str">
        <f t="array" ref="V901">LET(
    _xlpm.thresholds, XLOOKUP('2. Результаты'!$D901, Sections!$A$27:$A$47, Sections!$B$27:$D$47),
    XLOOKUP('2. Результаты'!$U901, _xlpm.thresholds, Sections!$B$26:$D$26, "Ниже базового", -1)
)</f>
        <v>Высокий</v>
      </c>
      <c r="W901" s="9">
        <v>22.0</v>
      </c>
      <c r="X901" s="9" t="str">
        <f t="array" ref="X901">LET(
    _xlpm.thresholds, XLOOKUP('2. Результаты'!$D901, Sections!$K$3:$K$23, Sections!$L$3:$N$23),
    XLOOKUP('2. Результаты'!$W901, _xlpm.thresholds, Sections!$L$2:$N$2, "Ниже базового", -1)
)</f>
        <v>Средний</v>
      </c>
    </row>
    <row r="902" ht="15.75" customHeight="1">
      <c r="A902" s="7">
        <v>5.3400924E8</v>
      </c>
      <c r="B902" s="6" t="s">
        <v>1130</v>
      </c>
      <c r="C902" s="6" t="s">
        <v>1150</v>
      </c>
      <c r="D902" s="9">
        <v>2.0</v>
      </c>
      <c r="E902" s="9">
        <v>153.0</v>
      </c>
      <c r="F902" s="9">
        <v>197.0</v>
      </c>
      <c r="G902" s="9">
        <v>3.0</v>
      </c>
      <c r="H902" s="9" t="s">
        <v>1465</v>
      </c>
      <c r="I902" s="9">
        <v>20.0</v>
      </c>
      <c r="J902" s="9" t="str">
        <f t="array" ref="J902">LET(
    _xlpm.thresholds, XLOOKUP('2. Результаты'!$D902, Sections!$F$27:$F$47, Sections!$G$27:$I$47),
    XLOOKUP('2. Результаты'!$I902, _xlpm.thresholds, Sections!$G$26:$I$26, "Ниже базового", -1)
)</f>
        <v>Средний</v>
      </c>
      <c r="K902" s="9">
        <v>18.0</v>
      </c>
      <c r="L902" s="9" t="str">
        <f t="array" ref="L902">LET(
    _xlpm.thresholds, XLOOKUP('2. Результаты'!$D902, Sections!$P$27:$P$47, Sections!$Q$27:$S$47),
    XLOOKUP('2. Результаты'!$K902, _xlpm.thresholds, Sections!$Q$26:$S$26, "Ниже базового", -1)
)</f>
        <v>Высокий</v>
      </c>
      <c r="M902" s="9">
        <v>16.0</v>
      </c>
      <c r="N902" s="9" t="str">
        <f t="array" ref="N902">LET(
    _xlpm.thresholds, XLOOKUP('2. Результаты'!$D902, Sections!$K$27:$K$47, Sections!$L$27:$N$47),
    XLOOKUP('2. Результаты'!$M902, _xlpm.thresholds, Sections!$L$26:$N$26, "Ниже базового", -1)
)</f>
        <v>Высокий</v>
      </c>
      <c r="O902" s="9">
        <v>19.0</v>
      </c>
      <c r="P902" s="9" t="str">
        <f t="array" ref="P902">LET(
    _xlpm.thresholds, XLOOKUP('2. Результаты'!$D902, Sections!$P$3:$P$23, Sections!$Q$3:$S$23),
    XLOOKUP('2. Результаты'!$O902, _xlpm.thresholds, Sections!$Q$2:$S$2, "Ниже базового", -1)
)</f>
        <v>Средний</v>
      </c>
      <c r="Q902" s="9">
        <v>15.0</v>
      </c>
      <c r="R902" s="9" t="str">
        <f t="array" ref="R902">LET(
    _xlpm.thresholds, XLOOKUP('2. Результаты'!$D902, Sections!$F$3:$F$23, Sections!$G$3:$I$23),
    XLOOKUP('2. Результаты'!$Q902, _xlpm.thresholds, Sections!$G$2:$I$2, "Ниже базового", -1)
)</f>
        <v>Средний</v>
      </c>
      <c r="S902" s="9">
        <v>27.0</v>
      </c>
      <c r="T902" s="9" t="str">
        <f t="array" ref="T902">LET(
    _xlpm.thresholds, XLOOKUP('2. Результаты'!$D902, Sections!$A$3:$A$23, Sections!$B$3:$D$23),
    XLOOKUP('2. Результаты'!$S902, _xlpm.thresholds, Sections!$B$2:$D$2, "Ниже базового", -1)
)</f>
        <v>Средний</v>
      </c>
      <c r="U902" s="9">
        <v>12.0</v>
      </c>
      <c r="V902" s="9" t="str">
        <f t="array" ref="V902">LET(
    _xlpm.thresholds, XLOOKUP('2. Результаты'!$D902, Sections!$A$27:$A$47, Sections!$B$27:$D$47),
    XLOOKUP('2. Результаты'!$U902, _xlpm.thresholds, Sections!$B$26:$D$26, "Ниже базового", -1)
)</f>
        <v>Высокий</v>
      </c>
      <c r="W902" s="9">
        <v>26.0</v>
      </c>
      <c r="X902" s="9" t="str">
        <f t="array" ref="X902">LET(
    _xlpm.thresholds, XLOOKUP('2. Результаты'!$D902, Sections!$K$3:$K$23, Sections!$L$3:$N$23),
    XLOOKUP('2. Результаты'!$W902, _xlpm.thresholds, Sections!$L$2:$N$2, "Ниже базового", -1)
)</f>
        <v>Высокий</v>
      </c>
    </row>
    <row r="903" ht="15.75" customHeight="1">
      <c r="A903" s="7">
        <v>5.34002029E8</v>
      </c>
      <c r="B903" s="6" t="s">
        <v>1130</v>
      </c>
      <c r="C903" s="6" t="s">
        <v>1151</v>
      </c>
      <c r="D903" s="9">
        <v>1.0</v>
      </c>
      <c r="E903" s="9">
        <v>149.0</v>
      </c>
      <c r="F903" s="9">
        <v>213.0</v>
      </c>
      <c r="G903" s="9">
        <v>3.0</v>
      </c>
      <c r="H903" s="9" t="s">
        <v>1465</v>
      </c>
      <c r="I903" s="9">
        <v>23.0</v>
      </c>
      <c r="J903" s="9" t="str">
        <f t="array" ref="J903">LET(
    _xlpm.thresholds, XLOOKUP('2. Результаты'!$D903, Sections!$F$27:$F$47, Sections!$G$27:$I$47),
    XLOOKUP('2. Результаты'!$I903, _xlpm.thresholds, Sections!$G$26:$I$26, "Ниже базового", -1)
)</f>
        <v>Средний</v>
      </c>
      <c r="K903" s="9">
        <v>12.0</v>
      </c>
      <c r="L903" s="9" t="str">
        <f t="array" ref="L903">LET(
    _xlpm.thresholds, XLOOKUP('2. Результаты'!$D903, Sections!$P$27:$P$47, Sections!$Q$27:$S$47),
    XLOOKUP('2. Результаты'!$K903, _xlpm.thresholds, Sections!$Q$26:$S$26, "Ниже базового", -1)
)</f>
        <v>Базовый</v>
      </c>
      <c r="M903" s="9">
        <v>14.0</v>
      </c>
      <c r="N903" s="9" t="str">
        <f t="array" ref="N903">LET(
    _xlpm.thresholds, XLOOKUP('2. Результаты'!$D903, Sections!$K$27:$K$47, Sections!$L$27:$N$47),
    XLOOKUP('2. Результаты'!$M903, _xlpm.thresholds, Sections!$L$26:$N$26, "Ниже базового", -1)
)</f>
        <v>Средний</v>
      </c>
      <c r="O903" s="9">
        <v>19.0</v>
      </c>
      <c r="P903" s="9" t="str">
        <f t="array" ref="P903">LET(
    _xlpm.thresholds, XLOOKUP('2. Результаты'!$D903, Sections!$P$3:$P$23, Sections!$Q$3:$S$23),
    XLOOKUP('2. Результаты'!$O903, _xlpm.thresholds, Sections!$Q$2:$S$2, "Ниже базового", -1)
)</f>
        <v>Средний</v>
      </c>
      <c r="Q903" s="9">
        <v>17.0</v>
      </c>
      <c r="R903" s="9" t="str">
        <f t="array" ref="R903">LET(
    _xlpm.thresholds, XLOOKUP('2. Результаты'!$D903, Sections!$F$3:$F$23, Sections!$G$3:$I$23),
    XLOOKUP('2. Результаты'!$Q903, _xlpm.thresholds, Sections!$G$2:$I$2, "Ниже базового", -1)
)</f>
        <v>Средний</v>
      </c>
      <c r="S903" s="9">
        <v>31.0</v>
      </c>
      <c r="T903" s="9" t="str">
        <f t="array" ref="T903">LET(
    _xlpm.thresholds, XLOOKUP('2. Результаты'!$D903, Sections!$A$3:$A$23, Sections!$B$3:$D$23),
    XLOOKUP('2. Результаты'!$S903, _xlpm.thresholds, Sections!$B$2:$D$2, "Ниже базового", -1)
)</f>
        <v>Средний</v>
      </c>
      <c r="U903" s="9">
        <v>11.0</v>
      </c>
      <c r="V903" s="9" t="str">
        <f t="array" ref="V903">LET(
    _xlpm.thresholds, XLOOKUP('2. Результаты'!$D903, Sections!$A$27:$A$47, Sections!$B$27:$D$47),
    XLOOKUP('2. Результаты'!$U903, _xlpm.thresholds, Sections!$B$26:$D$26, "Ниже базового", -1)
)</f>
        <v>Средний</v>
      </c>
      <c r="W903" s="9">
        <v>22.0</v>
      </c>
      <c r="X903" s="9" t="str">
        <f t="array" ref="X903">LET(
    _xlpm.thresholds, XLOOKUP('2. Результаты'!$D903, Sections!$K$3:$K$23, Sections!$L$3:$N$23),
    XLOOKUP('2. Результаты'!$W903, _xlpm.thresholds, Sections!$L$2:$N$2, "Ниже базового", -1)
)</f>
        <v>Средний</v>
      </c>
    </row>
    <row r="904" ht="15.75" customHeight="1">
      <c r="A904" s="7">
        <v>5.34024431E8</v>
      </c>
      <c r="B904" s="6" t="s">
        <v>1130</v>
      </c>
      <c r="C904" s="6" t="s">
        <v>1152</v>
      </c>
      <c r="D904" s="9">
        <v>1.0</v>
      </c>
      <c r="E904" s="9">
        <v>168.0</v>
      </c>
      <c r="F904" s="9">
        <v>213.0</v>
      </c>
      <c r="G904" s="9">
        <v>3.0</v>
      </c>
      <c r="H904" s="9" t="s">
        <v>1465</v>
      </c>
      <c r="I904" s="9">
        <v>28.0</v>
      </c>
      <c r="J904" s="9" t="str">
        <f t="array" ref="J904">LET(
    _xlpm.thresholds, XLOOKUP('2. Результаты'!$D904, Sections!$F$27:$F$47, Sections!$G$27:$I$47),
    XLOOKUP('2. Результаты'!$I904, _xlpm.thresholds, Sections!$G$26:$I$26, "Ниже базового", -1)
)</f>
        <v>Высокий</v>
      </c>
      <c r="K904" s="9">
        <v>18.0</v>
      </c>
      <c r="L904" s="9" t="str">
        <f t="array" ref="L904">LET(
    _xlpm.thresholds, XLOOKUP('2. Результаты'!$D904, Sections!$P$27:$P$47, Sections!$Q$27:$S$47),
    XLOOKUP('2. Результаты'!$K904, _xlpm.thresholds, Sections!$Q$26:$S$26, "Ниже базового", -1)
)</f>
        <v>Высокий</v>
      </c>
      <c r="M904" s="9">
        <v>16.0</v>
      </c>
      <c r="N904" s="9" t="str">
        <f t="array" ref="N904">LET(
    _xlpm.thresholds, XLOOKUP('2. Результаты'!$D904, Sections!$K$27:$K$47, Sections!$L$27:$N$47),
    XLOOKUP('2. Результаты'!$M904, _xlpm.thresholds, Sections!$L$26:$N$26, "Ниже базового", -1)
)</f>
        <v>Средний</v>
      </c>
      <c r="O904" s="9">
        <v>19.0</v>
      </c>
      <c r="P904" s="9" t="str">
        <f t="array" ref="P904">LET(
    _xlpm.thresholds, XLOOKUP('2. Результаты'!$D904, Sections!$P$3:$P$23, Sections!$Q$3:$S$23),
    XLOOKUP('2. Результаты'!$O904, _xlpm.thresholds, Sections!$Q$2:$S$2, "Ниже базового", -1)
)</f>
        <v>Средний</v>
      </c>
      <c r="Q904" s="9">
        <v>16.0</v>
      </c>
      <c r="R904" s="9" t="str">
        <f t="array" ref="R904">LET(
    _xlpm.thresholds, XLOOKUP('2. Результаты'!$D904, Sections!$F$3:$F$23, Sections!$G$3:$I$23),
    XLOOKUP('2. Результаты'!$Q904, _xlpm.thresholds, Sections!$G$2:$I$2, "Ниже базового", -1)
)</f>
        <v>Средний</v>
      </c>
      <c r="S904" s="9">
        <v>34.0</v>
      </c>
      <c r="T904" s="9" t="str">
        <f t="array" ref="T904">LET(
    _xlpm.thresholds, XLOOKUP('2. Результаты'!$D904, Sections!$A$3:$A$23, Sections!$B$3:$D$23),
    XLOOKUP('2. Результаты'!$S904, _xlpm.thresholds, Sections!$B$2:$D$2, "Ниже базового", -1)
)</f>
        <v>Средний</v>
      </c>
      <c r="U904" s="9">
        <v>14.0</v>
      </c>
      <c r="V904" s="9" t="str">
        <f t="array" ref="V904">LET(
    _xlpm.thresholds, XLOOKUP('2. Результаты'!$D904, Sections!$A$27:$A$47, Sections!$B$27:$D$47),
    XLOOKUP('2. Результаты'!$U904, _xlpm.thresholds, Sections!$B$26:$D$26, "Ниже базового", -1)
)</f>
        <v>Высокий</v>
      </c>
      <c r="W904" s="9">
        <v>23.0</v>
      </c>
      <c r="X904" s="9" t="str">
        <f t="array" ref="X904">LET(
    _xlpm.thresholds, XLOOKUP('2. Результаты'!$D904, Sections!$K$3:$K$23, Sections!$L$3:$N$23),
    XLOOKUP('2. Результаты'!$W904, _xlpm.thresholds, Sections!$L$2:$N$2, "Ниже базового", -1)
)</f>
        <v>Средний</v>
      </c>
    </row>
    <row r="905" ht="15.75" customHeight="1">
      <c r="A905" s="7">
        <v>5.34024618E8</v>
      </c>
      <c r="B905" s="6" t="s">
        <v>1130</v>
      </c>
      <c r="C905" s="6" t="s">
        <v>1153</v>
      </c>
      <c r="D905" s="9">
        <v>1.0</v>
      </c>
      <c r="E905" s="9">
        <v>171.0</v>
      </c>
      <c r="F905" s="9">
        <v>213.0</v>
      </c>
      <c r="G905" s="9">
        <v>3.0</v>
      </c>
      <c r="H905" s="9" t="s">
        <v>1465</v>
      </c>
      <c r="I905" s="9">
        <v>24.0</v>
      </c>
      <c r="J905" s="9" t="str">
        <f t="array" ref="J905">LET(
    _xlpm.thresholds, XLOOKUP('2. Результаты'!$D905, Sections!$F$27:$F$47, Sections!$G$27:$I$47),
    XLOOKUP('2. Результаты'!$I905, _xlpm.thresholds, Sections!$G$26:$I$26, "Ниже базового", -1)
)</f>
        <v>Средний</v>
      </c>
      <c r="K905" s="9">
        <v>17.0</v>
      </c>
      <c r="L905" s="9" t="str">
        <f t="array" ref="L905">LET(
    _xlpm.thresholds, XLOOKUP('2. Результаты'!$D905, Sections!$P$27:$P$47, Sections!$Q$27:$S$47),
    XLOOKUP('2. Результаты'!$K905, _xlpm.thresholds, Sections!$Q$26:$S$26, "Ниже базового", -1)
)</f>
        <v>Высокий</v>
      </c>
      <c r="M905" s="9">
        <v>17.0</v>
      </c>
      <c r="N905" s="9" t="str">
        <f t="array" ref="N905">LET(
    _xlpm.thresholds, XLOOKUP('2. Результаты'!$D905, Sections!$K$27:$K$47, Sections!$L$27:$N$47),
    XLOOKUP('2. Результаты'!$M905, _xlpm.thresholds, Sections!$L$26:$N$26, "Ниже базового", -1)
)</f>
        <v>Высокий</v>
      </c>
      <c r="O905" s="9">
        <v>20.0</v>
      </c>
      <c r="P905" s="9" t="str">
        <f t="array" ref="P905">LET(
    _xlpm.thresholds, XLOOKUP('2. Результаты'!$D905, Sections!$P$3:$P$23, Sections!$Q$3:$S$23),
    XLOOKUP('2. Результаты'!$O905, _xlpm.thresholds, Sections!$Q$2:$S$2, "Ниже базового", -1)
)</f>
        <v>Высокий</v>
      </c>
      <c r="Q905" s="9">
        <v>20.0</v>
      </c>
      <c r="R905" s="9" t="str">
        <f t="array" ref="R905">LET(
    _xlpm.thresholds, XLOOKUP('2. Результаты'!$D905, Sections!$F$3:$F$23, Sections!$G$3:$I$23),
    XLOOKUP('2. Результаты'!$Q905, _xlpm.thresholds, Sections!$G$2:$I$2, "Ниже базового", -1)
)</f>
        <v>Средний</v>
      </c>
      <c r="S905" s="9">
        <v>35.0</v>
      </c>
      <c r="T905" s="9" t="str">
        <f t="array" ref="T905">LET(
    _xlpm.thresholds, XLOOKUP('2. Результаты'!$D905, Sections!$A$3:$A$23, Sections!$B$3:$D$23),
    XLOOKUP('2. Результаты'!$S905, _xlpm.thresholds, Sections!$B$2:$D$2, "Ниже базового", -1)
)</f>
        <v>Средний</v>
      </c>
      <c r="U905" s="9">
        <v>12.0</v>
      </c>
      <c r="V905" s="9" t="str">
        <f t="array" ref="V905">LET(
    _xlpm.thresholds, XLOOKUP('2. Результаты'!$D905, Sections!$A$27:$A$47, Sections!$B$27:$D$47),
    XLOOKUP('2. Результаты'!$U905, _xlpm.thresholds, Sections!$B$26:$D$26, "Ниже базового", -1)
)</f>
        <v>Высокий</v>
      </c>
      <c r="W905" s="9">
        <v>26.0</v>
      </c>
      <c r="X905" s="9" t="str">
        <f t="array" ref="X905">LET(
    _xlpm.thresholds, XLOOKUP('2. Результаты'!$D905, Sections!$K$3:$K$23, Sections!$L$3:$N$23),
    XLOOKUP('2. Результаты'!$W905, _xlpm.thresholds, Sections!$L$2:$N$2, "Ниже базового", -1)
)</f>
        <v>Высокий</v>
      </c>
    </row>
    <row r="906" ht="15.75" customHeight="1">
      <c r="A906" s="7">
        <v>5.34021663E8</v>
      </c>
      <c r="B906" s="6" t="s">
        <v>1130</v>
      </c>
      <c r="C906" s="6" t="s">
        <v>1154</v>
      </c>
      <c r="D906" s="9">
        <v>1.0</v>
      </c>
      <c r="E906" s="9">
        <v>150.0</v>
      </c>
      <c r="F906" s="9">
        <v>213.0</v>
      </c>
      <c r="G906" s="9">
        <v>3.0</v>
      </c>
      <c r="H906" s="9" t="s">
        <v>1465</v>
      </c>
      <c r="I906" s="9">
        <v>22.0</v>
      </c>
      <c r="J906" s="9" t="str">
        <f t="array" ref="J906">LET(
    _xlpm.thresholds, XLOOKUP('2. Результаты'!$D906, Sections!$F$27:$F$47, Sections!$G$27:$I$47),
    XLOOKUP('2. Результаты'!$I906, _xlpm.thresholds, Sections!$G$26:$I$26, "Ниже базового", -1)
)</f>
        <v>Средний</v>
      </c>
      <c r="K906" s="9">
        <v>15.0</v>
      </c>
      <c r="L906" s="9" t="str">
        <f t="array" ref="L906">LET(
    _xlpm.thresholds, XLOOKUP('2. Результаты'!$D906, Sections!$P$27:$P$47, Sections!$Q$27:$S$47),
    XLOOKUP('2. Результаты'!$K906, _xlpm.thresholds, Sections!$Q$26:$S$26, "Ниже базового", -1)
)</f>
        <v>Средний</v>
      </c>
      <c r="M906" s="9">
        <v>15.0</v>
      </c>
      <c r="N906" s="9" t="str">
        <f t="array" ref="N906">LET(
    _xlpm.thresholds, XLOOKUP('2. Результаты'!$D906, Sections!$K$27:$K$47, Sections!$L$27:$N$47),
    XLOOKUP('2. Результаты'!$M906, _xlpm.thresholds, Sections!$L$26:$N$26, "Ниже базового", -1)
)</f>
        <v>Средний</v>
      </c>
      <c r="O906" s="9">
        <v>18.0</v>
      </c>
      <c r="P906" s="9" t="str">
        <f t="array" ref="P906">LET(
    _xlpm.thresholds, XLOOKUP('2. Результаты'!$D906, Sections!$P$3:$P$23, Sections!$Q$3:$S$23),
    XLOOKUP('2. Результаты'!$O906, _xlpm.thresholds, Sections!$Q$2:$S$2, "Ниже базового", -1)
)</f>
        <v>Средний</v>
      </c>
      <c r="Q906" s="9">
        <v>14.0</v>
      </c>
      <c r="R906" s="9" t="str">
        <f t="array" ref="R906">LET(
    _xlpm.thresholds, XLOOKUP('2. Результаты'!$D906, Sections!$F$3:$F$23, Sections!$G$3:$I$23),
    XLOOKUP('2. Результаты'!$Q906, _xlpm.thresholds, Sections!$G$2:$I$2, "Ниже базового", -1)
)</f>
        <v>Средний</v>
      </c>
      <c r="S906" s="9">
        <v>38.0</v>
      </c>
      <c r="T906" s="9" t="str">
        <f t="array" ref="T906">LET(
    _xlpm.thresholds, XLOOKUP('2. Результаты'!$D906, Sections!$A$3:$A$23, Sections!$B$3:$D$23),
    XLOOKUP('2. Результаты'!$S906, _xlpm.thresholds, Sections!$B$2:$D$2, "Ниже базового", -1)
)</f>
        <v>Средний</v>
      </c>
      <c r="U906" s="9">
        <v>9.0</v>
      </c>
      <c r="V906" s="9" t="str">
        <f t="array" ref="V906">LET(
    _xlpm.thresholds, XLOOKUP('2. Результаты'!$D906, Sections!$A$27:$A$47, Sections!$B$27:$D$47),
    XLOOKUP('2. Результаты'!$U906, _xlpm.thresholds, Sections!$B$26:$D$26, "Ниже базового", -1)
)</f>
        <v>Средний</v>
      </c>
      <c r="W906" s="9">
        <v>19.0</v>
      </c>
      <c r="X906" s="9" t="str">
        <f t="array" ref="X906">LET(
    _xlpm.thresholds, XLOOKUP('2. Результаты'!$D906, Sections!$K$3:$K$23, Sections!$L$3:$N$23),
    XLOOKUP('2. Результаты'!$W906, _xlpm.thresholds, Sections!$L$2:$N$2, "Ниже базового", -1)
)</f>
        <v>Средний</v>
      </c>
    </row>
    <row r="907" ht="15.75" customHeight="1">
      <c r="A907" s="7">
        <v>5.34000624E8</v>
      </c>
      <c r="B907" s="6" t="s">
        <v>1130</v>
      </c>
      <c r="C907" s="6" t="s">
        <v>1155</v>
      </c>
      <c r="D907" s="9">
        <v>1.0</v>
      </c>
      <c r="E907" s="9">
        <v>150.0</v>
      </c>
      <c r="F907" s="9">
        <v>213.0</v>
      </c>
      <c r="G907" s="9">
        <v>3.0</v>
      </c>
      <c r="H907" s="9" t="s">
        <v>1465</v>
      </c>
      <c r="I907" s="9">
        <v>22.0</v>
      </c>
      <c r="J907" s="9" t="str">
        <f t="array" ref="J907">LET(
    _xlpm.thresholds, XLOOKUP('2. Результаты'!$D907, Sections!$F$27:$F$47, Sections!$G$27:$I$47),
    XLOOKUP('2. Результаты'!$I907, _xlpm.thresholds, Sections!$G$26:$I$26, "Ниже базового", -1)
)</f>
        <v>Средний</v>
      </c>
      <c r="K907" s="9">
        <v>14.0</v>
      </c>
      <c r="L907" s="9" t="str">
        <f t="array" ref="L907">LET(
    _xlpm.thresholds, XLOOKUP('2. Результаты'!$D907, Sections!$P$27:$P$47, Sections!$Q$27:$S$47),
    XLOOKUP('2. Результаты'!$K907, _xlpm.thresholds, Sections!$Q$26:$S$26, "Ниже базового", -1)
)</f>
        <v>Средний</v>
      </c>
      <c r="M907" s="9">
        <v>15.0</v>
      </c>
      <c r="N907" s="9" t="str">
        <f t="array" ref="N907">LET(
    _xlpm.thresholds, XLOOKUP('2. Результаты'!$D907, Sections!$K$27:$K$47, Sections!$L$27:$N$47),
    XLOOKUP('2. Результаты'!$M907, _xlpm.thresholds, Sections!$L$26:$N$26, "Ниже базового", -1)
)</f>
        <v>Средний</v>
      </c>
      <c r="O907" s="9">
        <v>19.0</v>
      </c>
      <c r="P907" s="9" t="str">
        <f t="array" ref="P907">LET(
    _xlpm.thresholds, XLOOKUP('2. Результаты'!$D907, Sections!$P$3:$P$23, Sections!$Q$3:$S$23),
    XLOOKUP('2. Результаты'!$O907, _xlpm.thresholds, Sections!$Q$2:$S$2, "Ниже базового", -1)
)</f>
        <v>Средний</v>
      </c>
      <c r="Q907" s="9">
        <v>16.0</v>
      </c>
      <c r="R907" s="9" t="str">
        <f t="array" ref="R907">LET(
    _xlpm.thresholds, XLOOKUP('2. Результаты'!$D907, Sections!$F$3:$F$23, Sections!$G$3:$I$23),
    XLOOKUP('2. Результаты'!$Q907, _xlpm.thresholds, Sections!$G$2:$I$2, "Ниже базового", -1)
)</f>
        <v>Средний</v>
      </c>
      <c r="S907" s="9">
        <v>33.0</v>
      </c>
      <c r="T907" s="9" t="str">
        <f t="array" ref="T907">LET(
    _xlpm.thresholds, XLOOKUP('2. Результаты'!$D907, Sections!$A$3:$A$23, Sections!$B$3:$D$23),
    XLOOKUP('2. Результаты'!$S907, _xlpm.thresholds, Sections!$B$2:$D$2, "Ниже базового", -1)
)</f>
        <v>Средний</v>
      </c>
      <c r="U907" s="9">
        <v>10.0</v>
      </c>
      <c r="V907" s="9" t="str">
        <f t="array" ref="V907">LET(
    _xlpm.thresholds, XLOOKUP('2. Результаты'!$D907, Sections!$A$27:$A$47, Sections!$B$27:$D$47),
    XLOOKUP('2. Результаты'!$U907, _xlpm.thresholds, Sections!$B$26:$D$26, "Ниже базового", -1)
)</f>
        <v>Средний</v>
      </c>
      <c r="W907" s="9">
        <v>21.0</v>
      </c>
      <c r="X907" s="9" t="str">
        <f t="array" ref="X907">LET(
    _xlpm.thresholds, XLOOKUP('2. Результаты'!$D907, Sections!$K$3:$K$23, Sections!$L$3:$N$23),
    XLOOKUP('2. Результаты'!$W907, _xlpm.thresholds, Sections!$L$2:$N$2, "Ниже базового", -1)
)</f>
        <v>Средний</v>
      </c>
    </row>
    <row r="908" ht="15.75" customHeight="1">
      <c r="A908" s="7">
        <v>5.34024576E8</v>
      </c>
      <c r="B908" s="6" t="s">
        <v>1130</v>
      </c>
      <c r="C908" s="6" t="s">
        <v>1156</v>
      </c>
      <c r="D908" s="9">
        <v>1.0</v>
      </c>
      <c r="E908" s="9">
        <v>166.0</v>
      </c>
      <c r="F908" s="9">
        <v>213.0</v>
      </c>
      <c r="G908" s="9">
        <v>3.0</v>
      </c>
      <c r="H908" s="9" t="s">
        <v>1465</v>
      </c>
      <c r="I908" s="9">
        <v>27.0</v>
      </c>
      <c r="J908" s="9" t="str">
        <f t="array" ref="J908">LET(
    _xlpm.thresholds, XLOOKUP('2. Результаты'!$D908, Sections!$F$27:$F$47, Sections!$G$27:$I$47),
    XLOOKUP('2. Результаты'!$I908, _xlpm.thresholds, Sections!$G$26:$I$26, "Ниже базового", -1)
)</f>
        <v>Высокий</v>
      </c>
      <c r="K908" s="9">
        <v>17.0</v>
      </c>
      <c r="L908" s="9" t="str">
        <f t="array" ref="L908">LET(
    _xlpm.thresholds, XLOOKUP('2. Результаты'!$D908, Sections!$P$27:$P$47, Sections!$Q$27:$S$47),
    XLOOKUP('2. Результаты'!$K908, _xlpm.thresholds, Sections!$Q$26:$S$26, "Ниже базового", -1)
)</f>
        <v>Высокий</v>
      </c>
      <c r="M908" s="9">
        <v>16.0</v>
      </c>
      <c r="N908" s="9" t="str">
        <f t="array" ref="N908">LET(
    _xlpm.thresholds, XLOOKUP('2. Результаты'!$D908, Sections!$K$27:$K$47, Sections!$L$27:$N$47),
    XLOOKUP('2. Результаты'!$M908, _xlpm.thresholds, Sections!$L$26:$N$26, "Ниже базового", -1)
)</f>
        <v>Средний</v>
      </c>
      <c r="O908" s="9">
        <v>19.0</v>
      </c>
      <c r="P908" s="9" t="str">
        <f t="array" ref="P908">LET(
    _xlpm.thresholds, XLOOKUP('2. Результаты'!$D908, Sections!$P$3:$P$23, Sections!$Q$3:$S$23),
    XLOOKUP('2. Результаты'!$O908, _xlpm.thresholds, Sections!$Q$2:$S$2, "Ниже базового", -1)
)</f>
        <v>Средний</v>
      </c>
      <c r="Q908" s="9">
        <v>19.0</v>
      </c>
      <c r="R908" s="9" t="str">
        <f t="array" ref="R908">LET(
    _xlpm.thresholds, XLOOKUP('2. Результаты'!$D908, Sections!$F$3:$F$23, Sections!$G$3:$I$23),
    XLOOKUP('2. Результаты'!$Q908, _xlpm.thresholds, Sections!$G$2:$I$2, "Ниже базового", -1)
)</f>
        <v>Средний</v>
      </c>
      <c r="S908" s="9">
        <v>30.0</v>
      </c>
      <c r="T908" s="9" t="str">
        <f t="array" ref="T908">LET(
    _xlpm.thresholds, XLOOKUP('2. Результаты'!$D908, Sections!$A$3:$A$23, Sections!$B$3:$D$23),
    XLOOKUP('2. Результаты'!$S908, _xlpm.thresholds, Sections!$B$2:$D$2, "Ниже базового", -1)
)</f>
        <v>Средний</v>
      </c>
      <c r="U908" s="9">
        <v>12.0</v>
      </c>
      <c r="V908" s="9" t="str">
        <f t="array" ref="V908">LET(
    _xlpm.thresholds, XLOOKUP('2. Результаты'!$D908, Sections!$A$27:$A$47, Sections!$B$27:$D$47),
    XLOOKUP('2. Результаты'!$U908, _xlpm.thresholds, Sections!$B$26:$D$26, "Ниже базового", -1)
)</f>
        <v>Высокий</v>
      </c>
      <c r="W908" s="9">
        <v>26.0</v>
      </c>
      <c r="X908" s="9" t="str">
        <f t="array" ref="X908">LET(
    _xlpm.thresholds, XLOOKUP('2. Результаты'!$D908, Sections!$K$3:$K$23, Sections!$L$3:$N$23),
    XLOOKUP('2. Результаты'!$W908, _xlpm.thresholds, Sections!$L$2:$N$2, "Ниже базового", -1)
)</f>
        <v>Высокий</v>
      </c>
    </row>
    <row r="909" ht="15.75" customHeight="1">
      <c r="A909" s="7">
        <v>5.34030107E8</v>
      </c>
      <c r="B909" s="6" t="s">
        <v>1130</v>
      </c>
      <c r="C909" s="6" t="s">
        <v>1157</v>
      </c>
      <c r="D909" s="9">
        <v>5.0</v>
      </c>
      <c r="E909" s="9">
        <v>142.0</v>
      </c>
      <c r="F909" s="9">
        <v>208.0</v>
      </c>
      <c r="G909" s="9">
        <v>3.0</v>
      </c>
      <c r="H909" s="9" t="s">
        <v>1465</v>
      </c>
      <c r="I909" s="9">
        <v>23.0</v>
      </c>
      <c r="J909" s="9" t="str">
        <f t="array" ref="J909">LET(
    _xlpm.thresholds, XLOOKUP('2. Результаты'!$D909, Sections!$F$27:$F$47, Sections!$G$27:$I$47),
    XLOOKUP('2. Результаты'!$I909, _xlpm.thresholds, Sections!$G$26:$I$26, "Ниже базового", -1)
)</f>
        <v>Средний</v>
      </c>
      <c r="K909" s="9">
        <v>16.0</v>
      </c>
      <c r="L909" s="9" t="str">
        <f t="array" ref="L909">LET(
    _xlpm.thresholds, XLOOKUP('2. Результаты'!$D909, Sections!$P$27:$P$47, Sections!$Q$27:$S$47),
    XLOOKUP('2. Результаты'!$K909, _xlpm.thresholds, Sections!$Q$26:$S$26, "Ниже базового", -1)
)</f>
        <v>Высокий</v>
      </c>
      <c r="M909" s="9">
        <v>13.0</v>
      </c>
      <c r="N909" s="9" t="str">
        <f t="array" ref="N909">LET(
    _xlpm.thresholds, XLOOKUP('2. Результаты'!$D909, Sections!$K$27:$K$47, Sections!$L$27:$N$47),
    XLOOKUP('2. Результаты'!$M909, _xlpm.thresholds, Sections!$L$26:$N$26, "Ниже базового", -1)
)</f>
        <v>Базовый</v>
      </c>
      <c r="O909" s="9">
        <v>17.0</v>
      </c>
      <c r="P909" s="9" t="str">
        <f t="array" ref="P909">LET(
    _xlpm.thresholds, XLOOKUP('2. Результаты'!$D909, Sections!$P$3:$P$23, Sections!$Q$3:$S$23),
    XLOOKUP('2. Результаты'!$O909, _xlpm.thresholds, Sections!$Q$2:$S$2, "Ниже базового", -1)
)</f>
        <v>Средний</v>
      </c>
      <c r="Q909" s="9">
        <v>15.0</v>
      </c>
      <c r="R909" s="9" t="str">
        <f t="array" ref="R909">LET(
    _xlpm.thresholds, XLOOKUP('2. Результаты'!$D909, Sections!$F$3:$F$23, Sections!$G$3:$I$23),
    XLOOKUP('2. Результаты'!$Q909, _xlpm.thresholds, Sections!$G$2:$I$2, "Ниже базового", -1)
)</f>
        <v>Средний</v>
      </c>
      <c r="S909" s="9">
        <v>24.0</v>
      </c>
      <c r="T909" s="9" t="str">
        <f t="array" ref="T909">LET(
    _xlpm.thresholds, XLOOKUP('2. Результаты'!$D909, Sections!$A$3:$A$23, Sections!$B$3:$D$23),
    XLOOKUP('2. Результаты'!$S909, _xlpm.thresholds, Sections!$B$2:$D$2, "Ниже базового", -1)
)</f>
        <v>Базовый</v>
      </c>
      <c r="U909" s="9">
        <v>10.0</v>
      </c>
      <c r="V909" s="9" t="str">
        <f t="array" ref="V909">LET(
    _xlpm.thresholds, XLOOKUP('2. Результаты'!$D909, Sections!$A$27:$A$47, Sections!$B$27:$D$47),
    XLOOKUP('2. Результаты'!$U909, _xlpm.thresholds, Sections!$B$26:$D$26, "Ниже базового", -1)
)</f>
        <v>Средний</v>
      </c>
      <c r="W909" s="9">
        <v>24.0</v>
      </c>
      <c r="X909" s="9" t="str">
        <f t="array" ref="X909">LET(
    _xlpm.thresholds, XLOOKUP('2. Результаты'!$D909, Sections!$K$3:$K$23, Sections!$L$3:$N$23),
    XLOOKUP('2. Результаты'!$W909, _xlpm.thresholds, Sections!$L$2:$N$2, "Ниже базового", -1)
)</f>
        <v>Средний</v>
      </c>
    </row>
    <row r="910" ht="15.75" customHeight="1">
      <c r="A910" s="7">
        <v>5.34004379E8</v>
      </c>
      <c r="B910" s="6" t="s">
        <v>1130</v>
      </c>
      <c r="C910" s="6" t="s">
        <v>1158</v>
      </c>
      <c r="D910" s="9">
        <v>1.0</v>
      </c>
      <c r="E910" s="9">
        <v>149.0</v>
      </c>
      <c r="F910" s="9">
        <v>213.0</v>
      </c>
      <c r="G910" s="9">
        <v>3.0</v>
      </c>
      <c r="H910" s="9" t="s">
        <v>1465</v>
      </c>
      <c r="I910" s="9">
        <v>21.0</v>
      </c>
      <c r="J910" s="9" t="str">
        <f t="array" ref="J910">LET(
    _xlpm.thresholds, XLOOKUP('2. Результаты'!$D910, Sections!$F$27:$F$47, Sections!$G$27:$I$47),
    XLOOKUP('2. Результаты'!$I910, _xlpm.thresholds, Sections!$G$26:$I$26, "Ниже базового", -1)
)</f>
        <v>Средний</v>
      </c>
      <c r="K910" s="9">
        <v>15.0</v>
      </c>
      <c r="L910" s="9" t="str">
        <f t="array" ref="L910">LET(
    _xlpm.thresholds, XLOOKUP('2. Результаты'!$D910, Sections!$P$27:$P$47, Sections!$Q$27:$S$47),
    XLOOKUP('2. Результаты'!$K910, _xlpm.thresholds, Sections!$Q$26:$S$26, "Ниже базового", -1)
)</f>
        <v>Средний</v>
      </c>
      <c r="M910" s="9">
        <v>16.0</v>
      </c>
      <c r="N910" s="9" t="str">
        <f t="array" ref="N910">LET(
    _xlpm.thresholds, XLOOKUP('2. Результаты'!$D910, Sections!$K$27:$K$47, Sections!$L$27:$N$47),
    XLOOKUP('2. Результаты'!$M910, _xlpm.thresholds, Sections!$L$26:$N$26, "Ниже базового", -1)
)</f>
        <v>Средний</v>
      </c>
      <c r="O910" s="9">
        <v>18.0</v>
      </c>
      <c r="P910" s="9" t="str">
        <f t="array" ref="P910">LET(
    _xlpm.thresholds, XLOOKUP('2. Результаты'!$D910, Sections!$P$3:$P$23, Sections!$Q$3:$S$23),
    XLOOKUP('2. Результаты'!$O910, _xlpm.thresholds, Sections!$Q$2:$S$2, "Ниже базового", -1)
)</f>
        <v>Средний</v>
      </c>
      <c r="Q910" s="9">
        <v>15.0</v>
      </c>
      <c r="R910" s="9" t="str">
        <f t="array" ref="R910">LET(
    _xlpm.thresholds, XLOOKUP('2. Результаты'!$D910, Sections!$F$3:$F$23, Sections!$G$3:$I$23),
    XLOOKUP('2. Результаты'!$Q910, _xlpm.thresholds, Sections!$G$2:$I$2, "Ниже базового", -1)
)</f>
        <v>Средний</v>
      </c>
      <c r="S910" s="9">
        <v>31.0</v>
      </c>
      <c r="T910" s="9" t="str">
        <f t="array" ref="T910">LET(
    _xlpm.thresholds, XLOOKUP('2. Результаты'!$D910, Sections!$A$3:$A$23, Sections!$B$3:$D$23),
    XLOOKUP('2. Результаты'!$S910, _xlpm.thresholds, Sections!$B$2:$D$2, "Ниже базового", -1)
)</f>
        <v>Средний</v>
      </c>
      <c r="U910" s="9">
        <v>10.0</v>
      </c>
      <c r="V910" s="9" t="str">
        <f t="array" ref="V910">LET(
    _xlpm.thresholds, XLOOKUP('2. Результаты'!$D910, Sections!$A$27:$A$47, Sections!$B$27:$D$47),
    XLOOKUP('2. Результаты'!$U910, _xlpm.thresholds, Sections!$B$26:$D$26, "Ниже базового", -1)
)</f>
        <v>Средний</v>
      </c>
      <c r="W910" s="9">
        <v>23.0</v>
      </c>
      <c r="X910" s="9" t="str">
        <f t="array" ref="X910">LET(
    _xlpm.thresholds, XLOOKUP('2. Результаты'!$D910, Sections!$K$3:$K$23, Sections!$L$3:$N$23),
    XLOOKUP('2. Результаты'!$W910, _xlpm.thresholds, Sections!$L$2:$N$2, "Ниже базового", -1)
)</f>
        <v>Средний</v>
      </c>
    </row>
    <row r="911" ht="15.75" customHeight="1">
      <c r="A911" s="7">
        <v>5.34024978E8</v>
      </c>
      <c r="B911" s="6" t="s">
        <v>1130</v>
      </c>
      <c r="C911" s="6" t="s">
        <v>1159</v>
      </c>
      <c r="D911" s="9">
        <v>1.0</v>
      </c>
      <c r="E911" s="9">
        <v>163.0</v>
      </c>
      <c r="F911" s="9">
        <v>213.0</v>
      </c>
      <c r="G911" s="9">
        <v>3.0</v>
      </c>
      <c r="H911" s="9" t="s">
        <v>1465</v>
      </c>
      <c r="I911" s="9">
        <v>25.0</v>
      </c>
      <c r="J911" s="9" t="str">
        <f t="array" ref="J911">LET(
    _xlpm.thresholds, XLOOKUP('2. Результаты'!$D911, Sections!$F$27:$F$47, Sections!$G$27:$I$47),
    XLOOKUP('2. Результаты'!$I911, _xlpm.thresholds, Sections!$G$26:$I$26, "Ниже базового", -1)
)</f>
        <v>Средний</v>
      </c>
      <c r="K911" s="9">
        <v>15.0</v>
      </c>
      <c r="L911" s="9" t="str">
        <f t="array" ref="L911">LET(
    _xlpm.thresholds, XLOOKUP('2. Результаты'!$D911, Sections!$P$27:$P$47, Sections!$Q$27:$S$47),
    XLOOKUP('2. Результаты'!$K911, _xlpm.thresholds, Sections!$Q$26:$S$26, "Ниже базового", -1)
)</f>
        <v>Средний</v>
      </c>
      <c r="M911" s="9">
        <v>13.0</v>
      </c>
      <c r="N911" s="9" t="str">
        <f t="array" ref="N911">LET(
    _xlpm.thresholds, XLOOKUP('2. Результаты'!$D911, Sections!$K$27:$K$47, Sections!$L$27:$N$47),
    XLOOKUP('2. Результаты'!$M911, _xlpm.thresholds, Sections!$L$26:$N$26, "Ниже базового", -1)
)</f>
        <v>Базовый</v>
      </c>
      <c r="O911" s="9">
        <v>20.0</v>
      </c>
      <c r="P911" s="9" t="str">
        <f t="array" ref="P911">LET(
    _xlpm.thresholds, XLOOKUP('2. Результаты'!$D911, Sections!$P$3:$P$23, Sections!$Q$3:$S$23),
    XLOOKUP('2. Результаты'!$O911, _xlpm.thresholds, Sections!$Q$2:$S$2, "Ниже базового", -1)
)</f>
        <v>Высокий</v>
      </c>
      <c r="Q911" s="9">
        <v>18.0</v>
      </c>
      <c r="R911" s="9" t="str">
        <f t="array" ref="R911">LET(
    _xlpm.thresholds, XLOOKUP('2. Результаты'!$D911, Sections!$F$3:$F$23, Sections!$G$3:$I$23),
    XLOOKUP('2. Результаты'!$Q911, _xlpm.thresholds, Sections!$G$2:$I$2, "Ниже базового", -1)
)</f>
        <v>Средний</v>
      </c>
      <c r="S911" s="9">
        <v>33.0</v>
      </c>
      <c r="T911" s="9" t="str">
        <f t="array" ref="T911">LET(
    _xlpm.thresholds, XLOOKUP('2. Результаты'!$D911, Sections!$A$3:$A$23, Sections!$B$3:$D$23),
    XLOOKUP('2. Результаты'!$S911, _xlpm.thresholds, Sections!$B$2:$D$2, "Ниже базового", -1)
)</f>
        <v>Средний</v>
      </c>
      <c r="U911" s="9">
        <v>13.0</v>
      </c>
      <c r="V911" s="9" t="str">
        <f t="array" ref="V911">LET(
    _xlpm.thresholds, XLOOKUP('2. Результаты'!$D911, Sections!$A$27:$A$47, Sections!$B$27:$D$47),
    XLOOKUP('2. Результаты'!$U911, _xlpm.thresholds, Sections!$B$26:$D$26, "Ниже базового", -1)
)</f>
        <v>Высокий</v>
      </c>
      <c r="W911" s="9">
        <v>26.0</v>
      </c>
      <c r="X911" s="9" t="str">
        <f t="array" ref="X911">LET(
    _xlpm.thresholds, XLOOKUP('2. Результаты'!$D911, Sections!$K$3:$K$23, Sections!$L$3:$N$23),
    XLOOKUP('2. Результаты'!$W911, _xlpm.thresholds, Sections!$L$2:$N$2, "Ниже базового", -1)
)</f>
        <v>Высокий</v>
      </c>
    </row>
    <row r="912" ht="15.75" customHeight="1">
      <c r="A912" s="7">
        <v>5.3402484E8</v>
      </c>
      <c r="B912" s="6" t="s">
        <v>1130</v>
      </c>
      <c r="C912" s="6" t="s">
        <v>1160</v>
      </c>
      <c r="D912" s="9">
        <v>1.0</v>
      </c>
      <c r="E912" s="9">
        <v>168.0</v>
      </c>
      <c r="F912" s="9">
        <v>213.0</v>
      </c>
      <c r="G912" s="9">
        <v>3.0</v>
      </c>
      <c r="H912" s="9" t="s">
        <v>1465</v>
      </c>
      <c r="I912" s="9">
        <v>28.0</v>
      </c>
      <c r="J912" s="9" t="str">
        <f t="array" ref="J912">LET(
    _xlpm.thresholds, XLOOKUP('2. Результаты'!$D912, Sections!$F$27:$F$47, Sections!$G$27:$I$47),
    XLOOKUP('2. Результаты'!$I912, _xlpm.thresholds, Sections!$G$26:$I$26, "Ниже базового", -1)
)</f>
        <v>Высокий</v>
      </c>
      <c r="K912" s="9">
        <v>19.0</v>
      </c>
      <c r="L912" s="9" t="str">
        <f t="array" ref="L912">LET(
    _xlpm.thresholds, XLOOKUP('2. Результаты'!$D912, Sections!$P$27:$P$47, Sections!$Q$27:$S$47),
    XLOOKUP('2. Результаты'!$K912, _xlpm.thresholds, Sections!$Q$26:$S$26, "Ниже базового", -1)
)</f>
        <v>Высокий</v>
      </c>
      <c r="M912" s="9">
        <v>16.0</v>
      </c>
      <c r="N912" s="9" t="str">
        <f t="array" ref="N912">LET(
    _xlpm.thresholds, XLOOKUP('2. Результаты'!$D912, Sections!$K$27:$K$47, Sections!$L$27:$N$47),
    XLOOKUP('2. Результаты'!$M912, _xlpm.thresholds, Sections!$L$26:$N$26, "Ниже базового", -1)
)</f>
        <v>Средний</v>
      </c>
      <c r="O912" s="9">
        <v>20.0</v>
      </c>
      <c r="P912" s="9" t="str">
        <f t="array" ref="P912">LET(
    _xlpm.thresholds, XLOOKUP('2. Результаты'!$D912, Sections!$P$3:$P$23, Sections!$Q$3:$S$23),
    XLOOKUP('2. Результаты'!$O912, _xlpm.thresholds, Sections!$Q$2:$S$2, "Ниже базового", -1)
)</f>
        <v>Высокий</v>
      </c>
      <c r="Q912" s="9">
        <v>19.0</v>
      </c>
      <c r="R912" s="9" t="str">
        <f t="array" ref="R912">LET(
    _xlpm.thresholds, XLOOKUP('2. Результаты'!$D912, Sections!$F$3:$F$23, Sections!$G$3:$I$23),
    XLOOKUP('2. Результаты'!$Q912, _xlpm.thresholds, Sections!$G$2:$I$2, "Ниже базового", -1)
)</f>
        <v>Средний</v>
      </c>
      <c r="S912" s="9">
        <v>31.0</v>
      </c>
      <c r="T912" s="9" t="str">
        <f t="array" ref="T912">LET(
    _xlpm.thresholds, XLOOKUP('2. Результаты'!$D912, Sections!$A$3:$A$23, Sections!$B$3:$D$23),
    XLOOKUP('2. Результаты'!$S912, _xlpm.thresholds, Sections!$B$2:$D$2, "Ниже базового", -1)
)</f>
        <v>Средний</v>
      </c>
      <c r="U912" s="9">
        <v>11.0</v>
      </c>
      <c r="V912" s="9" t="str">
        <f t="array" ref="V912">LET(
    _xlpm.thresholds, XLOOKUP('2. Результаты'!$D912, Sections!$A$27:$A$47, Sections!$B$27:$D$47),
    XLOOKUP('2. Результаты'!$U912, _xlpm.thresholds, Sections!$B$26:$D$26, "Ниже базового", -1)
)</f>
        <v>Средний</v>
      </c>
      <c r="W912" s="9">
        <v>24.0</v>
      </c>
      <c r="X912" s="9" t="str">
        <f t="array" ref="X912">LET(
    _xlpm.thresholds, XLOOKUP('2. Результаты'!$D912, Sections!$K$3:$K$23, Sections!$L$3:$N$23),
    XLOOKUP('2. Результаты'!$W912, _xlpm.thresholds, Sections!$L$2:$N$2, "Ниже базового", -1)
)</f>
        <v>Средний</v>
      </c>
    </row>
    <row r="913" ht="15.75" customHeight="1">
      <c r="A913" s="7">
        <v>5.34024456E8</v>
      </c>
      <c r="B913" s="6" t="s">
        <v>1130</v>
      </c>
      <c r="C913" s="6" t="s">
        <v>1161</v>
      </c>
      <c r="D913" s="9">
        <v>5.0</v>
      </c>
      <c r="E913" s="9">
        <v>151.0</v>
      </c>
      <c r="F913" s="9">
        <v>208.0</v>
      </c>
      <c r="G913" s="9">
        <v>3.0</v>
      </c>
      <c r="H913" s="9" t="s">
        <v>1465</v>
      </c>
      <c r="I913" s="9">
        <v>20.0</v>
      </c>
      <c r="J913" s="9" t="str">
        <f t="array" ref="J913">LET(
    _xlpm.thresholds, XLOOKUP('2. Результаты'!$D913, Sections!$F$27:$F$47, Sections!$G$27:$I$47),
    XLOOKUP('2. Результаты'!$I913, _xlpm.thresholds, Sections!$G$26:$I$26, "Ниже базового", -1)
)</f>
        <v>Средний</v>
      </c>
      <c r="K913" s="9">
        <v>16.0</v>
      </c>
      <c r="L913" s="9" t="str">
        <f t="array" ref="L913">LET(
    _xlpm.thresholds, XLOOKUP('2. Результаты'!$D913, Sections!$P$27:$P$47, Sections!$Q$27:$S$47),
    XLOOKUP('2. Результаты'!$K913, _xlpm.thresholds, Sections!$Q$26:$S$26, "Ниже базового", -1)
)</f>
        <v>Высокий</v>
      </c>
      <c r="M913" s="9">
        <v>17.0</v>
      </c>
      <c r="N913" s="9" t="str">
        <f t="array" ref="N913">LET(
    _xlpm.thresholds, XLOOKUP('2. Результаты'!$D913, Sections!$K$27:$K$47, Sections!$L$27:$N$47),
    XLOOKUP('2. Результаты'!$M913, _xlpm.thresholds, Sections!$L$26:$N$26, "Ниже базового", -1)
)</f>
        <v>Высокий</v>
      </c>
      <c r="O913" s="9">
        <v>17.0</v>
      </c>
      <c r="P913" s="9" t="str">
        <f t="array" ref="P913">LET(
    _xlpm.thresholds, XLOOKUP('2. Результаты'!$D913, Sections!$P$3:$P$23, Sections!$Q$3:$S$23),
    XLOOKUP('2. Результаты'!$O913, _xlpm.thresholds, Sections!$Q$2:$S$2, "Ниже базового", -1)
)</f>
        <v>Средний</v>
      </c>
      <c r="Q913" s="9">
        <v>19.0</v>
      </c>
      <c r="R913" s="9" t="str">
        <f t="array" ref="R913">LET(
    _xlpm.thresholds, XLOOKUP('2. Результаты'!$D913, Sections!$F$3:$F$23, Sections!$G$3:$I$23),
    XLOOKUP('2. Результаты'!$Q913, _xlpm.thresholds, Sections!$G$2:$I$2, "Ниже базового", -1)
)</f>
        <v>Средний</v>
      </c>
      <c r="S913" s="9">
        <v>29.0</v>
      </c>
      <c r="T913" s="9" t="str">
        <f t="array" ref="T913">LET(
    _xlpm.thresholds, XLOOKUP('2. Результаты'!$D913, Sections!$A$3:$A$23, Sections!$B$3:$D$23),
    XLOOKUP('2. Результаты'!$S913, _xlpm.thresholds, Sections!$B$2:$D$2, "Ниже базового", -1)
)</f>
        <v>Средний</v>
      </c>
      <c r="U913" s="9">
        <v>12.0</v>
      </c>
      <c r="V913" s="9" t="str">
        <f t="array" ref="V913">LET(
    _xlpm.thresholds, XLOOKUP('2. Результаты'!$D913, Sections!$A$27:$A$47, Sections!$B$27:$D$47),
    XLOOKUP('2. Результаты'!$U913, _xlpm.thresholds, Sections!$B$26:$D$26, "Ниже базового", -1)
)</f>
        <v>Высокий</v>
      </c>
      <c r="W913" s="9">
        <v>21.0</v>
      </c>
      <c r="X913" s="9" t="str">
        <f t="array" ref="X913">LET(
    _xlpm.thresholds, XLOOKUP('2. Результаты'!$D913, Sections!$K$3:$K$23, Sections!$L$3:$N$23),
    XLOOKUP('2. Результаты'!$W913, _xlpm.thresholds, Sections!$L$2:$N$2, "Ниже базового", -1)
)</f>
        <v>Средний</v>
      </c>
    </row>
    <row r="914" ht="15.75" customHeight="1">
      <c r="A914" s="7">
        <v>5.34011457E8</v>
      </c>
      <c r="B914" s="6" t="s">
        <v>1130</v>
      </c>
      <c r="C914" s="6" t="s">
        <v>1162</v>
      </c>
      <c r="D914" s="9">
        <v>1.0</v>
      </c>
      <c r="E914" s="9">
        <v>171.0</v>
      </c>
      <c r="F914" s="9">
        <v>213.0</v>
      </c>
      <c r="G914" s="9">
        <v>3.0</v>
      </c>
      <c r="H914" s="9" t="s">
        <v>1465</v>
      </c>
      <c r="I914" s="9">
        <v>28.0</v>
      </c>
      <c r="J914" s="9" t="str">
        <f t="array" ref="J914">LET(
    _xlpm.thresholds, XLOOKUP('2. Результаты'!$D914, Sections!$F$27:$F$47, Sections!$G$27:$I$47),
    XLOOKUP('2. Результаты'!$I914, _xlpm.thresholds, Sections!$G$26:$I$26, "Ниже базового", -1)
)</f>
        <v>Высокий</v>
      </c>
      <c r="K914" s="9">
        <v>14.0</v>
      </c>
      <c r="L914" s="9" t="str">
        <f t="array" ref="L914">LET(
    _xlpm.thresholds, XLOOKUP('2. Результаты'!$D914, Sections!$P$27:$P$47, Sections!$Q$27:$S$47),
    XLOOKUP('2. Результаты'!$K914, _xlpm.thresholds, Sections!$Q$26:$S$26, "Ниже базового", -1)
)</f>
        <v>Средний</v>
      </c>
      <c r="M914" s="9">
        <v>16.0</v>
      </c>
      <c r="N914" s="9" t="str">
        <f t="array" ref="N914">LET(
    _xlpm.thresholds, XLOOKUP('2. Результаты'!$D914, Sections!$K$27:$K$47, Sections!$L$27:$N$47),
    XLOOKUP('2. Результаты'!$M914, _xlpm.thresholds, Sections!$L$26:$N$26, "Ниже базового", -1)
)</f>
        <v>Средний</v>
      </c>
      <c r="O914" s="9">
        <v>18.0</v>
      </c>
      <c r="P914" s="9" t="str">
        <f t="array" ref="P914">LET(
    _xlpm.thresholds, XLOOKUP('2. Результаты'!$D914, Sections!$P$3:$P$23, Sections!$Q$3:$S$23),
    XLOOKUP('2. Результаты'!$O914, _xlpm.thresholds, Sections!$Q$2:$S$2, "Ниже базового", -1)
)</f>
        <v>Средний</v>
      </c>
      <c r="Q914" s="9">
        <v>15.0</v>
      </c>
      <c r="R914" s="9" t="str">
        <f t="array" ref="R914">LET(
    _xlpm.thresholds, XLOOKUP('2. Результаты'!$D914, Sections!$F$3:$F$23, Sections!$G$3:$I$23),
    XLOOKUP('2. Результаты'!$Q914, _xlpm.thresholds, Sections!$G$2:$I$2, "Ниже базового", -1)
)</f>
        <v>Средний</v>
      </c>
      <c r="S914" s="9">
        <v>44.0</v>
      </c>
      <c r="T914" s="9" t="str">
        <f t="array" ref="T914">LET(
    _xlpm.thresholds, XLOOKUP('2. Результаты'!$D914, Sections!$A$3:$A$23, Sections!$B$3:$D$23),
    XLOOKUP('2. Результаты'!$S914, _xlpm.thresholds, Sections!$B$2:$D$2, "Ниже базового", -1)
)</f>
        <v>Высокий</v>
      </c>
      <c r="U914" s="9">
        <v>10.0</v>
      </c>
      <c r="V914" s="9" t="str">
        <f t="array" ref="V914">LET(
    _xlpm.thresholds, XLOOKUP('2. Результаты'!$D914, Sections!$A$27:$A$47, Sections!$B$27:$D$47),
    XLOOKUP('2. Результаты'!$U914, _xlpm.thresholds, Sections!$B$26:$D$26, "Ниже базового", -1)
)</f>
        <v>Средний</v>
      </c>
      <c r="W914" s="9">
        <v>26.0</v>
      </c>
      <c r="X914" s="9" t="str">
        <f t="array" ref="X914">LET(
    _xlpm.thresholds, XLOOKUP('2. Результаты'!$D914, Sections!$K$3:$K$23, Sections!$L$3:$N$23),
    XLOOKUP('2. Результаты'!$W914, _xlpm.thresholds, Sections!$L$2:$N$2, "Ниже базового", -1)
)</f>
        <v>Высокий</v>
      </c>
    </row>
    <row r="915" ht="15.75" customHeight="1">
      <c r="A915" s="7">
        <v>5.34024801E8</v>
      </c>
      <c r="B915" s="6" t="s">
        <v>1130</v>
      </c>
      <c r="C915" s="6" t="s">
        <v>1163</v>
      </c>
      <c r="D915" s="9">
        <v>5.0</v>
      </c>
      <c r="E915" s="9">
        <v>156.0</v>
      </c>
      <c r="F915" s="9">
        <v>208.0</v>
      </c>
      <c r="G915" s="9">
        <v>3.0</v>
      </c>
      <c r="H915" s="9" t="s">
        <v>1465</v>
      </c>
      <c r="I915" s="9">
        <v>25.0</v>
      </c>
      <c r="J915" s="9" t="str">
        <f t="array" ref="J915">LET(
    _xlpm.thresholds, XLOOKUP('2. Результаты'!$D915, Sections!$F$27:$F$47, Sections!$G$27:$I$47),
    XLOOKUP('2. Результаты'!$I915, _xlpm.thresholds, Sections!$G$26:$I$26, "Ниже базового", -1)
)</f>
        <v>Средний</v>
      </c>
      <c r="K915" s="9">
        <v>15.0</v>
      </c>
      <c r="L915" s="9" t="str">
        <f t="array" ref="L915">LET(
    _xlpm.thresholds, XLOOKUP('2. Результаты'!$D915, Sections!$P$27:$P$47, Sections!$Q$27:$S$47),
    XLOOKUP('2. Результаты'!$K915, _xlpm.thresholds, Sections!$Q$26:$S$26, "Ниже базового", -1)
)</f>
        <v>Средний</v>
      </c>
      <c r="M915" s="9">
        <v>14.0</v>
      </c>
      <c r="N915" s="9" t="str">
        <f t="array" ref="N915">LET(
    _xlpm.thresholds, XLOOKUP('2. Результаты'!$D915, Sections!$K$27:$K$47, Sections!$L$27:$N$47),
    XLOOKUP('2. Результаты'!$M915, _xlpm.thresholds, Sections!$L$26:$N$26, "Ниже базового", -1)
)</f>
        <v>Средний</v>
      </c>
      <c r="O915" s="9">
        <v>21.0</v>
      </c>
      <c r="P915" s="9" t="str">
        <f t="array" ref="P915">LET(
    _xlpm.thresholds, XLOOKUP('2. Результаты'!$D915, Sections!$P$3:$P$23, Sections!$Q$3:$S$23),
    XLOOKUP('2. Результаты'!$O915, _xlpm.thresholds, Sections!$Q$2:$S$2, "Ниже базового", -1)
)</f>
        <v>Высокий</v>
      </c>
      <c r="Q915" s="9">
        <v>18.0</v>
      </c>
      <c r="R915" s="9" t="str">
        <f t="array" ref="R915">LET(
    _xlpm.thresholds, XLOOKUP('2. Результаты'!$D915, Sections!$F$3:$F$23, Sections!$G$3:$I$23),
    XLOOKUP('2. Результаты'!$Q915, _xlpm.thresholds, Sections!$G$2:$I$2, "Ниже базового", -1)
)</f>
        <v>Средний</v>
      </c>
      <c r="S915" s="9">
        <v>29.0</v>
      </c>
      <c r="T915" s="9" t="str">
        <f t="array" ref="T915">LET(
    _xlpm.thresholds, XLOOKUP('2. Результаты'!$D915, Sections!$A$3:$A$23, Sections!$B$3:$D$23),
    XLOOKUP('2. Результаты'!$S915, _xlpm.thresholds, Sections!$B$2:$D$2, "Ниже базового", -1)
)</f>
        <v>Средний</v>
      </c>
      <c r="U915" s="9">
        <v>12.0</v>
      </c>
      <c r="V915" s="9" t="str">
        <f t="array" ref="V915">LET(
    _xlpm.thresholds, XLOOKUP('2. Результаты'!$D915, Sections!$A$27:$A$47, Sections!$B$27:$D$47),
    XLOOKUP('2. Результаты'!$U915, _xlpm.thresholds, Sections!$B$26:$D$26, "Ниже базового", -1)
)</f>
        <v>Высокий</v>
      </c>
      <c r="W915" s="9">
        <v>22.0</v>
      </c>
      <c r="X915" s="9" t="str">
        <f t="array" ref="X915">LET(
    _xlpm.thresholds, XLOOKUP('2. Результаты'!$D915, Sections!$K$3:$K$23, Sections!$L$3:$N$23),
    XLOOKUP('2. Результаты'!$W915, _xlpm.thresholds, Sections!$L$2:$N$2, "Ниже базового", -1)
)</f>
        <v>Средний</v>
      </c>
    </row>
    <row r="916" ht="15.75" customHeight="1">
      <c r="A916" s="7">
        <v>5.34010439E8</v>
      </c>
      <c r="B916" s="6" t="s">
        <v>1130</v>
      </c>
      <c r="C916" s="6" t="s">
        <v>1164</v>
      </c>
      <c r="D916" s="9">
        <v>1.0</v>
      </c>
      <c r="E916" s="9">
        <v>179.0</v>
      </c>
      <c r="F916" s="9">
        <v>213.0</v>
      </c>
      <c r="G916" s="9">
        <v>4.0</v>
      </c>
      <c r="H916" s="9" t="s">
        <v>1466</v>
      </c>
      <c r="I916" s="9">
        <v>31.0</v>
      </c>
      <c r="J916" s="9" t="str">
        <f t="array" ref="J916">LET(
    _xlpm.thresholds, XLOOKUP('2. Результаты'!$D916, Sections!$F$27:$F$47, Sections!$G$27:$I$47),
    XLOOKUP('2. Результаты'!$I916, _xlpm.thresholds, Sections!$G$26:$I$26, "Ниже базового", -1)
)</f>
        <v>Высокий</v>
      </c>
      <c r="K916" s="9">
        <v>21.0</v>
      </c>
      <c r="L916" s="9" t="str">
        <f t="array" ref="L916">LET(
    _xlpm.thresholds, XLOOKUP('2. Результаты'!$D916, Sections!$P$27:$P$47, Sections!$Q$27:$S$47),
    XLOOKUP('2. Результаты'!$K916, _xlpm.thresholds, Sections!$Q$26:$S$26, "Ниже базового", -1)
)</f>
        <v>Высокий</v>
      </c>
      <c r="M916" s="9">
        <v>16.0</v>
      </c>
      <c r="N916" s="9" t="str">
        <f t="array" ref="N916">LET(
    _xlpm.thresholds, XLOOKUP('2. Результаты'!$D916, Sections!$K$27:$K$47, Sections!$L$27:$N$47),
    XLOOKUP('2. Результаты'!$M916, _xlpm.thresholds, Sections!$L$26:$N$26, "Ниже базового", -1)
)</f>
        <v>Средний</v>
      </c>
      <c r="O916" s="9">
        <v>19.0</v>
      </c>
      <c r="P916" s="9" t="str">
        <f t="array" ref="P916">LET(
    _xlpm.thresholds, XLOOKUP('2. Результаты'!$D916, Sections!$P$3:$P$23, Sections!$Q$3:$S$23),
    XLOOKUP('2. Результаты'!$O916, _xlpm.thresholds, Sections!$Q$2:$S$2, "Ниже базового", -1)
)</f>
        <v>Средний</v>
      </c>
      <c r="Q916" s="9">
        <v>18.0</v>
      </c>
      <c r="R916" s="9" t="str">
        <f t="array" ref="R916">LET(
    _xlpm.thresholds, XLOOKUP('2. Результаты'!$D916, Sections!$F$3:$F$23, Sections!$G$3:$I$23),
    XLOOKUP('2. Результаты'!$Q916, _xlpm.thresholds, Sections!$G$2:$I$2, "Ниже базового", -1)
)</f>
        <v>Средний</v>
      </c>
      <c r="S916" s="9">
        <v>38.0</v>
      </c>
      <c r="T916" s="9" t="str">
        <f t="array" ref="T916">LET(
    _xlpm.thresholds, XLOOKUP('2. Результаты'!$D916, Sections!$A$3:$A$23, Sections!$B$3:$D$23),
    XLOOKUP('2. Результаты'!$S916, _xlpm.thresholds, Sections!$B$2:$D$2, "Ниже базового", -1)
)</f>
        <v>Средний</v>
      </c>
      <c r="U916" s="9">
        <v>11.0</v>
      </c>
      <c r="V916" s="9" t="str">
        <f t="array" ref="V916">LET(
    _xlpm.thresholds, XLOOKUP('2. Результаты'!$D916, Sections!$A$27:$A$47, Sections!$B$27:$D$47),
    XLOOKUP('2. Результаты'!$U916, _xlpm.thresholds, Sections!$B$26:$D$26, "Ниже базового", -1)
)</f>
        <v>Средний</v>
      </c>
      <c r="W916" s="9">
        <v>25.0</v>
      </c>
      <c r="X916" s="9" t="str">
        <f t="array" ref="X916">LET(
    _xlpm.thresholds, XLOOKUP('2. Результаты'!$D916, Sections!$K$3:$K$23, Sections!$L$3:$N$23),
    XLOOKUP('2. Результаты'!$W916, _xlpm.thresholds, Sections!$L$2:$N$2, "Ниже базового", -1)
)</f>
        <v>Высокий</v>
      </c>
    </row>
    <row r="917" ht="15.75" customHeight="1">
      <c r="A917" s="7">
        <v>5.340006E8</v>
      </c>
      <c r="B917" s="6" t="s">
        <v>1130</v>
      </c>
      <c r="C917" s="6" t="s">
        <v>1165</v>
      </c>
      <c r="D917" s="9">
        <v>5.0</v>
      </c>
      <c r="E917" s="9">
        <v>155.0</v>
      </c>
      <c r="F917" s="9">
        <v>208.0</v>
      </c>
      <c r="G917" s="9">
        <v>3.0</v>
      </c>
      <c r="H917" s="9" t="s">
        <v>1465</v>
      </c>
      <c r="I917" s="9">
        <v>25.0</v>
      </c>
      <c r="J917" s="9" t="str">
        <f t="array" ref="J917">LET(
    _xlpm.thresholds, XLOOKUP('2. Результаты'!$D917, Sections!$F$27:$F$47, Sections!$G$27:$I$47),
    XLOOKUP('2. Результаты'!$I917, _xlpm.thresholds, Sections!$G$26:$I$26, "Ниже базового", -1)
)</f>
        <v>Средний</v>
      </c>
      <c r="K917" s="9">
        <v>15.0</v>
      </c>
      <c r="L917" s="9" t="str">
        <f t="array" ref="L917">LET(
    _xlpm.thresholds, XLOOKUP('2. Результаты'!$D917, Sections!$P$27:$P$47, Sections!$Q$27:$S$47),
    XLOOKUP('2. Результаты'!$K917, _xlpm.thresholds, Sections!$Q$26:$S$26, "Ниже базового", -1)
)</f>
        <v>Средний</v>
      </c>
      <c r="M917" s="9">
        <v>15.0</v>
      </c>
      <c r="N917" s="9" t="str">
        <f t="array" ref="N917">LET(
    _xlpm.thresholds, XLOOKUP('2. Результаты'!$D917, Sections!$K$27:$K$47, Sections!$L$27:$N$47),
    XLOOKUP('2. Результаты'!$M917, _xlpm.thresholds, Sections!$L$26:$N$26, "Ниже базового", -1)
)</f>
        <v>Средний</v>
      </c>
      <c r="O917" s="9">
        <v>18.0</v>
      </c>
      <c r="P917" s="9" t="str">
        <f t="array" ref="P917">LET(
    _xlpm.thresholds, XLOOKUP('2. Результаты'!$D917, Sections!$P$3:$P$23, Sections!$Q$3:$S$23),
    XLOOKUP('2. Результаты'!$O917, _xlpm.thresholds, Sections!$Q$2:$S$2, "Ниже базового", -1)
)</f>
        <v>Средний</v>
      </c>
      <c r="Q917" s="9">
        <v>16.0</v>
      </c>
      <c r="R917" s="9" t="str">
        <f t="array" ref="R917">LET(
    _xlpm.thresholds, XLOOKUP('2. Результаты'!$D917, Sections!$F$3:$F$23, Sections!$G$3:$I$23),
    XLOOKUP('2. Результаты'!$Q917, _xlpm.thresholds, Sections!$G$2:$I$2, "Ниже базового", -1)
)</f>
        <v>Средний</v>
      </c>
      <c r="S917" s="9">
        <v>30.0</v>
      </c>
      <c r="T917" s="9" t="str">
        <f t="array" ref="T917">LET(
    _xlpm.thresholds, XLOOKUP('2. Результаты'!$D917, Sections!$A$3:$A$23, Sections!$B$3:$D$23),
    XLOOKUP('2. Результаты'!$S917, _xlpm.thresholds, Sections!$B$2:$D$2, "Ниже базового", -1)
)</f>
        <v>Средний</v>
      </c>
      <c r="U917" s="9">
        <v>12.0</v>
      </c>
      <c r="V917" s="9" t="str">
        <f t="array" ref="V917">LET(
    _xlpm.thresholds, XLOOKUP('2. Результаты'!$D917, Sections!$A$27:$A$47, Sections!$B$27:$D$47),
    XLOOKUP('2. Результаты'!$U917, _xlpm.thresholds, Sections!$B$26:$D$26, "Ниже базового", -1)
)</f>
        <v>Высокий</v>
      </c>
      <c r="W917" s="9">
        <v>24.0</v>
      </c>
      <c r="X917" s="9" t="str">
        <f t="array" ref="X917">LET(
    _xlpm.thresholds, XLOOKUP('2. Результаты'!$D917, Sections!$K$3:$K$23, Sections!$L$3:$N$23),
    XLOOKUP('2. Результаты'!$W917, _xlpm.thresholds, Sections!$L$2:$N$2, "Ниже базового", -1)
)</f>
        <v>Средний</v>
      </c>
    </row>
    <row r="918" ht="15.75" customHeight="1">
      <c r="A918" s="7">
        <v>5.34029486E8</v>
      </c>
      <c r="B918" s="6" t="s">
        <v>1130</v>
      </c>
      <c r="C918" s="6" t="s">
        <v>1166</v>
      </c>
      <c r="D918" s="9">
        <v>1.0</v>
      </c>
      <c r="E918" s="9">
        <v>146.0</v>
      </c>
      <c r="F918" s="9">
        <v>213.0</v>
      </c>
      <c r="G918" s="9">
        <v>3.0</v>
      </c>
      <c r="H918" s="9" t="s">
        <v>1465</v>
      </c>
      <c r="I918" s="9">
        <v>22.0</v>
      </c>
      <c r="J918" s="9" t="str">
        <f t="array" ref="J918">LET(
    _xlpm.thresholds, XLOOKUP('2. Результаты'!$D918, Sections!$F$27:$F$47, Sections!$G$27:$I$47),
    XLOOKUP('2. Результаты'!$I918, _xlpm.thresholds, Sections!$G$26:$I$26, "Ниже базового", -1)
)</f>
        <v>Средний</v>
      </c>
      <c r="K918" s="9">
        <v>14.0</v>
      </c>
      <c r="L918" s="9" t="str">
        <f t="array" ref="L918">LET(
    _xlpm.thresholds, XLOOKUP('2. Результаты'!$D918, Sections!$P$27:$P$47, Sections!$Q$27:$S$47),
    XLOOKUP('2. Результаты'!$K918, _xlpm.thresholds, Sections!$Q$26:$S$26, "Ниже базового", -1)
)</f>
        <v>Средний</v>
      </c>
      <c r="M918" s="9">
        <v>15.0</v>
      </c>
      <c r="N918" s="9" t="str">
        <f t="array" ref="N918">LET(
    _xlpm.thresholds, XLOOKUP('2. Результаты'!$D918, Sections!$K$27:$K$47, Sections!$L$27:$N$47),
    XLOOKUP('2. Результаты'!$M918, _xlpm.thresholds, Sections!$L$26:$N$26, "Ниже базового", -1)
)</f>
        <v>Средний</v>
      </c>
      <c r="O918" s="9">
        <v>17.0</v>
      </c>
      <c r="P918" s="9" t="str">
        <f t="array" ref="P918">LET(
    _xlpm.thresholds, XLOOKUP('2. Результаты'!$D918, Sections!$P$3:$P$23, Sections!$Q$3:$S$23),
    XLOOKUP('2. Результаты'!$O918, _xlpm.thresholds, Sections!$Q$2:$S$2, "Ниже базового", -1)
)</f>
        <v>Средний</v>
      </c>
      <c r="Q918" s="9">
        <v>16.0</v>
      </c>
      <c r="R918" s="9" t="str">
        <f t="array" ref="R918">LET(
    _xlpm.thresholds, XLOOKUP('2. Результаты'!$D918, Sections!$F$3:$F$23, Sections!$G$3:$I$23),
    XLOOKUP('2. Результаты'!$Q918, _xlpm.thresholds, Sections!$G$2:$I$2, "Ниже базового", -1)
)</f>
        <v>Средний</v>
      </c>
      <c r="S918" s="9">
        <v>31.0</v>
      </c>
      <c r="T918" s="9" t="str">
        <f t="array" ref="T918">LET(
    _xlpm.thresholds, XLOOKUP('2. Результаты'!$D918, Sections!$A$3:$A$23, Sections!$B$3:$D$23),
    XLOOKUP('2. Результаты'!$S918, _xlpm.thresholds, Sections!$B$2:$D$2, "Ниже базового", -1)
)</f>
        <v>Средний</v>
      </c>
      <c r="U918" s="9">
        <v>11.0</v>
      </c>
      <c r="V918" s="9" t="str">
        <f t="array" ref="V918">LET(
    _xlpm.thresholds, XLOOKUP('2. Результаты'!$D918, Sections!$A$27:$A$47, Sections!$B$27:$D$47),
    XLOOKUP('2. Результаты'!$U918, _xlpm.thresholds, Sections!$B$26:$D$26, "Ниже базового", -1)
)</f>
        <v>Средний</v>
      </c>
      <c r="W918" s="9">
        <v>20.0</v>
      </c>
      <c r="X918" s="9" t="str">
        <f t="array" ref="X918">LET(
    _xlpm.thresholds, XLOOKUP('2. Результаты'!$D918, Sections!$K$3:$K$23, Sections!$L$3:$N$23),
    XLOOKUP('2. Результаты'!$W918, _xlpm.thresholds, Sections!$L$2:$N$2, "Ниже базового", -1)
)</f>
        <v>Средний</v>
      </c>
    </row>
    <row r="919" ht="15.75" customHeight="1">
      <c r="A919" s="7">
        <v>5.3403499E8</v>
      </c>
      <c r="B919" s="6" t="s">
        <v>1130</v>
      </c>
      <c r="C919" s="6" t="s">
        <v>1167</v>
      </c>
      <c r="D919" s="9">
        <v>1.0</v>
      </c>
      <c r="E919" s="9">
        <v>155.0</v>
      </c>
      <c r="F919" s="9">
        <v>213.0</v>
      </c>
      <c r="G919" s="9">
        <v>3.0</v>
      </c>
      <c r="H919" s="9" t="s">
        <v>1465</v>
      </c>
      <c r="I919" s="9">
        <v>24.0</v>
      </c>
      <c r="J919" s="9" t="str">
        <f t="array" ref="J919">LET(
    _xlpm.thresholds, XLOOKUP('2. Результаты'!$D919, Sections!$F$27:$F$47, Sections!$G$27:$I$47),
    XLOOKUP('2. Результаты'!$I919, _xlpm.thresholds, Sections!$G$26:$I$26, "Ниже базового", -1)
)</f>
        <v>Средний</v>
      </c>
      <c r="K919" s="9">
        <v>16.0</v>
      </c>
      <c r="L919" s="9" t="str">
        <f t="array" ref="L919">LET(
    _xlpm.thresholds, XLOOKUP('2. Результаты'!$D919, Sections!$P$27:$P$47, Sections!$Q$27:$S$47),
    XLOOKUP('2. Результаты'!$K919, _xlpm.thresholds, Sections!$Q$26:$S$26, "Ниже базового", -1)
)</f>
        <v>Высокий</v>
      </c>
      <c r="M919" s="9">
        <v>14.0</v>
      </c>
      <c r="N919" s="9" t="str">
        <f t="array" ref="N919">LET(
    _xlpm.thresholds, XLOOKUP('2. Результаты'!$D919, Sections!$K$27:$K$47, Sections!$L$27:$N$47),
    XLOOKUP('2. Результаты'!$M919, _xlpm.thresholds, Sections!$L$26:$N$26, "Ниже базового", -1)
)</f>
        <v>Средний</v>
      </c>
      <c r="O919" s="9">
        <v>19.0</v>
      </c>
      <c r="P919" s="9" t="str">
        <f t="array" ref="P919">LET(
    _xlpm.thresholds, XLOOKUP('2. Результаты'!$D919, Sections!$P$3:$P$23, Sections!$Q$3:$S$23),
    XLOOKUP('2. Результаты'!$O919, _xlpm.thresholds, Sections!$Q$2:$S$2, "Ниже базового", -1)
)</f>
        <v>Средний</v>
      </c>
      <c r="Q919" s="9">
        <v>17.0</v>
      </c>
      <c r="R919" s="9" t="str">
        <f t="array" ref="R919">LET(
    _xlpm.thresholds, XLOOKUP('2. Результаты'!$D919, Sections!$F$3:$F$23, Sections!$G$3:$I$23),
    XLOOKUP('2. Результаты'!$Q919, _xlpm.thresholds, Sections!$G$2:$I$2, "Ниже базового", -1)
)</f>
        <v>Средний</v>
      </c>
      <c r="S919" s="9">
        <v>34.0</v>
      </c>
      <c r="T919" s="9" t="str">
        <f t="array" ref="T919">LET(
    _xlpm.thresholds, XLOOKUP('2. Результаты'!$D919, Sections!$A$3:$A$23, Sections!$B$3:$D$23),
    XLOOKUP('2. Результаты'!$S919, _xlpm.thresholds, Sections!$B$2:$D$2, "Ниже базового", -1)
)</f>
        <v>Средний</v>
      </c>
      <c r="U919" s="9">
        <v>11.0</v>
      </c>
      <c r="V919" s="9" t="str">
        <f t="array" ref="V919">LET(
    _xlpm.thresholds, XLOOKUP('2. Результаты'!$D919, Sections!$A$27:$A$47, Sections!$B$27:$D$47),
    XLOOKUP('2. Результаты'!$U919, _xlpm.thresholds, Sections!$B$26:$D$26, "Ниже базового", -1)
)</f>
        <v>Средний</v>
      </c>
      <c r="W919" s="9">
        <v>20.0</v>
      </c>
      <c r="X919" s="9" t="str">
        <f t="array" ref="X919">LET(
    _xlpm.thresholds, XLOOKUP('2. Результаты'!$D919, Sections!$K$3:$K$23, Sections!$L$3:$N$23),
    XLOOKUP('2. Результаты'!$W919, _xlpm.thresholds, Sections!$L$2:$N$2, "Ниже базового", -1)
)</f>
        <v>Средний</v>
      </c>
    </row>
    <row r="920" ht="15.75" customHeight="1">
      <c r="A920" s="7">
        <v>5.34024689E8</v>
      </c>
      <c r="B920" s="6" t="s">
        <v>1130</v>
      </c>
      <c r="C920" s="6" t="s">
        <v>1168</v>
      </c>
      <c r="D920" s="9">
        <v>1.0</v>
      </c>
      <c r="E920" s="9">
        <v>160.0</v>
      </c>
      <c r="F920" s="9">
        <v>213.0</v>
      </c>
      <c r="G920" s="9">
        <v>3.0</v>
      </c>
      <c r="H920" s="9" t="s">
        <v>1465</v>
      </c>
      <c r="I920" s="9">
        <v>22.0</v>
      </c>
      <c r="J920" s="9" t="str">
        <f t="array" ref="J920">LET(
    _xlpm.thresholds, XLOOKUP('2. Результаты'!$D920, Sections!$F$27:$F$47, Sections!$G$27:$I$47),
    XLOOKUP('2. Результаты'!$I920, _xlpm.thresholds, Sections!$G$26:$I$26, "Ниже базового", -1)
)</f>
        <v>Средний</v>
      </c>
      <c r="K920" s="9">
        <v>14.0</v>
      </c>
      <c r="L920" s="9" t="str">
        <f t="array" ref="L920">LET(
    _xlpm.thresholds, XLOOKUP('2. Результаты'!$D920, Sections!$P$27:$P$47, Sections!$Q$27:$S$47),
    XLOOKUP('2. Результаты'!$K920, _xlpm.thresholds, Sections!$Q$26:$S$26, "Ниже базового", -1)
)</f>
        <v>Средний</v>
      </c>
      <c r="M920" s="9">
        <v>15.0</v>
      </c>
      <c r="N920" s="9" t="str">
        <f t="array" ref="N920">LET(
    _xlpm.thresholds, XLOOKUP('2. Результаты'!$D920, Sections!$K$27:$K$47, Sections!$L$27:$N$47),
    XLOOKUP('2. Результаты'!$M920, _xlpm.thresholds, Sections!$L$26:$N$26, "Ниже базового", -1)
)</f>
        <v>Средний</v>
      </c>
      <c r="O920" s="9">
        <v>18.0</v>
      </c>
      <c r="P920" s="9" t="str">
        <f t="array" ref="P920">LET(
    _xlpm.thresholds, XLOOKUP('2. Результаты'!$D920, Sections!$P$3:$P$23, Sections!$Q$3:$S$23),
    XLOOKUP('2. Результаты'!$O920, _xlpm.thresholds, Sections!$Q$2:$S$2, "Ниже базового", -1)
)</f>
        <v>Средний</v>
      </c>
      <c r="Q920" s="9">
        <v>17.0</v>
      </c>
      <c r="R920" s="9" t="str">
        <f t="array" ref="R920">LET(
    _xlpm.thresholds, XLOOKUP('2. Результаты'!$D920, Sections!$F$3:$F$23, Sections!$G$3:$I$23),
    XLOOKUP('2. Результаты'!$Q920, _xlpm.thresholds, Sections!$G$2:$I$2, "Ниже базового", -1)
)</f>
        <v>Средний</v>
      </c>
      <c r="S920" s="9">
        <v>39.0</v>
      </c>
      <c r="T920" s="9" t="str">
        <f t="array" ref="T920">LET(
    _xlpm.thresholds, XLOOKUP('2. Результаты'!$D920, Sections!$A$3:$A$23, Sections!$B$3:$D$23),
    XLOOKUP('2. Результаты'!$S920, _xlpm.thresholds, Sections!$B$2:$D$2, "Ниже базового", -1)
)</f>
        <v>Средний</v>
      </c>
      <c r="U920" s="9">
        <v>11.0</v>
      </c>
      <c r="V920" s="9" t="str">
        <f t="array" ref="V920">LET(
    _xlpm.thresholds, XLOOKUP('2. Результаты'!$D920, Sections!$A$27:$A$47, Sections!$B$27:$D$47),
    XLOOKUP('2. Результаты'!$U920, _xlpm.thresholds, Sections!$B$26:$D$26, "Ниже базового", -1)
)</f>
        <v>Средний</v>
      </c>
      <c r="W920" s="9">
        <v>24.0</v>
      </c>
      <c r="X920" s="9" t="str">
        <f t="array" ref="X920">LET(
    _xlpm.thresholds, XLOOKUP('2. Результаты'!$D920, Sections!$K$3:$K$23, Sections!$L$3:$N$23),
    XLOOKUP('2. Результаты'!$W920, _xlpm.thresholds, Sections!$L$2:$N$2, "Ниже базового", -1)
)</f>
        <v>Средний</v>
      </c>
    </row>
    <row r="921" ht="15.75" customHeight="1">
      <c r="A921" s="7">
        <v>5.34030026E8</v>
      </c>
      <c r="B921" s="6" t="s">
        <v>1130</v>
      </c>
      <c r="C921" s="6" t="s">
        <v>1169</v>
      </c>
      <c r="D921" s="9">
        <v>1.0</v>
      </c>
      <c r="E921" s="9">
        <v>155.0</v>
      </c>
      <c r="F921" s="9">
        <v>213.0</v>
      </c>
      <c r="G921" s="9">
        <v>3.0</v>
      </c>
      <c r="H921" s="9" t="s">
        <v>1465</v>
      </c>
      <c r="I921" s="9">
        <v>22.0</v>
      </c>
      <c r="J921" s="9" t="str">
        <f t="array" ref="J921">LET(
    _xlpm.thresholds, XLOOKUP('2. Результаты'!$D921, Sections!$F$27:$F$47, Sections!$G$27:$I$47),
    XLOOKUP('2. Результаты'!$I921, _xlpm.thresholds, Sections!$G$26:$I$26, "Ниже базового", -1)
)</f>
        <v>Средний</v>
      </c>
      <c r="K921" s="9">
        <v>19.0</v>
      </c>
      <c r="L921" s="9" t="str">
        <f t="array" ref="L921">LET(
    _xlpm.thresholds, XLOOKUP('2. Результаты'!$D921, Sections!$P$27:$P$47, Sections!$Q$27:$S$47),
    XLOOKUP('2. Результаты'!$K921, _xlpm.thresholds, Sections!$Q$26:$S$26, "Ниже базового", -1)
)</f>
        <v>Высокий</v>
      </c>
      <c r="M921" s="9">
        <v>15.0</v>
      </c>
      <c r="N921" s="9" t="str">
        <f t="array" ref="N921">LET(
    _xlpm.thresholds, XLOOKUP('2. Результаты'!$D921, Sections!$K$27:$K$47, Sections!$L$27:$N$47),
    XLOOKUP('2. Результаты'!$M921, _xlpm.thresholds, Sections!$L$26:$N$26, "Ниже базового", -1)
)</f>
        <v>Средний</v>
      </c>
      <c r="O921" s="9">
        <v>19.0</v>
      </c>
      <c r="P921" s="9" t="str">
        <f t="array" ref="P921">LET(
    _xlpm.thresholds, XLOOKUP('2. Результаты'!$D921, Sections!$P$3:$P$23, Sections!$Q$3:$S$23),
    XLOOKUP('2. Результаты'!$O921, _xlpm.thresholds, Sections!$Q$2:$S$2, "Ниже базового", -1)
)</f>
        <v>Средний</v>
      </c>
      <c r="Q921" s="9">
        <v>13.0</v>
      </c>
      <c r="R921" s="9" t="str">
        <f t="array" ref="R921">LET(
    _xlpm.thresholds, XLOOKUP('2. Результаты'!$D921, Sections!$F$3:$F$23, Sections!$G$3:$I$23),
    XLOOKUP('2. Результаты'!$Q921, _xlpm.thresholds, Sections!$G$2:$I$2, "Ниже базового", -1)
)</f>
        <v>Средний</v>
      </c>
      <c r="S921" s="9">
        <v>35.0</v>
      </c>
      <c r="T921" s="9" t="str">
        <f t="array" ref="T921">LET(
    _xlpm.thresholds, XLOOKUP('2. Результаты'!$D921, Sections!$A$3:$A$23, Sections!$B$3:$D$23),
    XLOOKUP('2. Результаты'!$S921, _xlpm.thresholds, Sections!$B$2:$D$2, "Ниже базового", -1)
)</f>
        <v>Средний</v>
      </c>
      <c r="U921" s="9">
        <v>11.0</v>
      </c>
      <c r="V921" s="9" t="str">
        <f t="array" ref="V921">LET(
    _xlpm.thresholds, XLOOKUP('2. Результаты'!$D921, Sections!$A$27:$A$47, Sections!$B$27:$D$47),
    XLOOKUP('2. Результаты'!$U921, _xlpm.thresholds, Sections!$B$26:$D$26, "Ниже базового", -1)
)</f>
        <v>Средний</v>
      </c>
      <c r="W921" s="9">
        <v>21.0</v>
      </c>
      <c r="X921" s="9" t="str">
        <f t="array" ref="X921">LET(
    _xlpm.thresholds, XLOOKUP('2. Результаты'!$D921, Sections!$K$3:$K$23, Sections!$L$3:$N$23),
    XLOOKUP('2. Результаты'!$W921, _xlpm.thresholds, Sections!$L$2:$N$2, "Ниже базового", -1)
)</f>
        <v>Средний</v>
      </c>
    </row>
    <row r="922" ht="15.75" customHeight="1">
      <c r="A922" s="7">
        <v>5.34030072E8</v>
      </c>
      <c r="B922" s="6" t="s">
        <v>1130</v>
      </c>
      <c r="C922" s="6" t="s">
        <v>1170</v>
      </c>
      <c r="D922" s="9">
        <v>1.0</v>
      </c>
      <c r="E922" s="9">
        <v>147.0</v>
      </c>
      <c r="F922" s="9">
        <v>213.0</v>
      </c>
      <c r="G922" s="9">
        <v>3.0</v>
      </c>
      <c r="H922" s="9" t="s">
        <v>1465</v>
      </c>
      <c r="I922" s="9">
        <v>22.0</v>
      </c>
      <c r="J922" s="9" t="str">
        <f t="array" ref="J922">LET(
    _xlpm.thresholds, XLOOKUP('2. Результаты'!$D922, Sections!$F$27:$F$47, Sections!$G$27:$I$47),
    XLOOKUP('2. Результаты'!$I922, _xlpm.thresholds, Sections!$G$26:$I$26, "Ниже базового", -1)
)</f>
        <v>Средний</v>
      </c>
      <c r="K922" s="9">
        <v>15.0</v>
      </c>
      <c r="L922" s="9" t="str">
        <f t="array" ref="L922">LET(
    _xlpm.thresholds, XLOOKUP('2. Результаты'!$D922, Sections!$P$27:$P$47, Sections!$Q$27:$S$47),
    XLOOKUP('2. Результаты'!$K922, _xlpm.thresholds, Sections!$Q$26:$S$26, "Ниже базового", -1)
)</f>
        <v>Средний</v>
      </c>
      <c r="M922" s="9">
        <v>15.0</v>
      </c>
      <c r="N922" s="9" t="str">
        <f t="array" ref="N922">LET(
    _xlpm.thresholds, XLOOKUP('2. Результаты'!$D922, Sections!$K$27:$K$47, Sections!$L$27:$N$47),
    XLOOKUP('2. Результаты'!$M922, _xlpm.thresholds, Sections!$L$26:$N$26, "Ниже базового", -1)
)</f>
        <v>Средний</v>
      </c>
      <c r="O922" s="9">
        <v>17.0</v>
      </c>
      <c r="P922" s="9" t="str">
        <f t="array" ref="P922">LET(
    _xlpm.thresholds, XLOOKUP('2. Результаты'!$D922, Sections!$P$3:$P$23, Sections!$Q$3:$S$23),
    XLOOKUP('2. Результаты'!$O922, _xlpm.thresholds, Sections!$Q$2:$S$2, "Ниже базового", -1)
)</f>
        <v>Средний</v>
      </c>
      <c r="Q922" s="9">
        <v>16.0</v>
      </c>
      <c r="R922" s="9" t="str">
        <f t="array" ref="R922">LET(
    _xlpm.thresholds, XLOOKUP('2. Результаты'!$D922, Sections!$F$3:$F$23, Sections!$G$3:$I$23),
    XLOOKUP('2. Результаты'!$Q922, _xlpm.thresholds, Sections!$G$2:$I$2, "Ниже базового", -1)
)</f>
        <v>Средний</v>
      </c>
      <c r="S922" s="9">
        <v>31.0</v>
      </c>
      <c r="T922" s="9" t="str">
        <f t="array" ref="T922">LET(
    _xlpm.thresholds, XLOOKUP('2. Результаты'!$D922, Sections!$A$3:$A$23, Sections!$B$3:$D$23),
    XLOOKUP('2. Результаты'!$S922, _xlpm.thresholds, Sections!$B$2:$D$2, "Ниже базового", -1)
)</f>
        <v>Средний</v>
      </c>
      <c r="U922" s="9">
        <v>8.0</v>
      </c>
      <c r="V922" s="9" t="str">
        <f t="array" ref="V922">LET(
    _xlpm.thresholds, XLOOKUP('2. Результаты'!$D922, Sections!$A$27:$A$47, Sections!$B$27:$D$47),
    XLOOKUP('2. Результаты'!$U922, _xlpm.thresholds, Sections!$B$26:$D$26, "Ниже базового", -1)
)</f>
        <v>Средний</v>
      </c>
      <c r="W922" s="9">
        <v>23.0</v>
      </c>
      <c r="X922" s="9" t="str">
        <f t="array" ref="X922">LET(
    _xlpm.thresholds, XLOOKUP('2. Результаты'!$D922, Sections!$K$3:$K$23, Sections!$L$3:$N$23),
    XLOOKUP('2. Результаты'!$W922, _xlpm.thresholds, Sections!$L$2:$N$2, "Ниже базового", -1)
)</f>
        <v>Средний</v>
      </c>
    </row>
    <row r="923" ht="15.75" customHeight="1">
      <c r="A923" s="7">
        <v>5.34029969E8</v>
      </c>
      <c r="B923" s="6" t="s">
        <v>1130</v>
      </c>
      <c r="C923" s="6" t="s">
        <v>1171</v>
      </c>
      <c r="D923" s="9">
        <v>1.0</v>
      </c>
      <c r="E923" s="9">
        <v>156.0</v>
      </c>
      <c r="F923" s="9">
        <v>213.0</v>
      </c>
      <c r="G923" s="9">
        <v>3.0</v>
      </c>
      <c r="H923" s="9" t="s">
        <v>1465</v>
      </c>
      <c r="I923" s="9">
        <v>21.0</v>
      </c>
      <c r="J923" s="9" t="str">
        <f t="array" ref="J923">LET(
    _xlpm.thresholds, XLOOKUP('2. Результаты'!$D923, Sections!$F$27:$F$47, Sections!$G$27:$I$47),
    XLOOKUP('2. Результаты'!$I923, _xlpm.thresholds, Sections!$G$26:$I$26, "Ниже базового", -1)
)</f>
        <v>Средний</v>
      </c>
      <c r="K923" s="9">
        <v>17.0</v>
      </c>
      <c r="L923" s="9" t="str">
        <f t="array" ref="L923">LET(
    _xlpm.thresholds, XLOOKUP('2. Результаты'!$D923, Sections!$P$27:$P$47, Sections!$Q$27:$S$47),
    XLOOKUP('2. Результаты'!$K923, _xlpm.thresholds, Sections!$Q$26:$S$26, "Ниже базового", -1)
)</f>
        <v>Высокий</v>
      </c>
      <c r="M923" s="9">
        <v>14.0</v>
      </c>
      <c r="N923" s="9" t="str">
        <f t="array" ref="N923">LET(
    _xlpm.thresholds, XLOOKUP('2. Результаты'!$D923, Sections!$K$27:$K$47, Sections!$L$27:$N$47),
    XLOOKUP('2. Результаты'!$M923, _xlpm.thresholds, Sections!$L$26:$N$26, "Ниже базового", -1)
)</f>
        <v>Средний</v>
      </c>
      <c r="O923" s="9">
        <v>18.0</v>
      </c>
      <c r="P923" s="9" t="str">
        <f t="array" ref="P923">LET(
    _xlpm.thresholds, XLOOKUP('2. Результаты'!$D923, Sections!$P$3:$P$23, Sections!$Q$3:$S$23),
    XLOOKUP('2. Результаты'!$O923, _xlpm.thresholds, Sections!$Q$2:$S$2, "Ниже базового", -1)
)</f>
        <v>Средний</v>
      </c>
      <c r="Q923" s="9">
        <v>17.0</v>
      </c>
      <c r="R923" s="9" t="str">
        <f t="array" ref="R923">LET(
    _xlpm.thresholds, XLOOKUP('2. Результаты'!$D923, Sections!$F$3:$F$23, Sections!$G$3:$I$23),
    XLOOKUP('2. Результаты'!$Q923, _xlpm.thresholds, Sections!$G$2:$I$2, "Ниже базового", -1)
)</f>
        <v>Средний</v>
      </c>
      <c r="S923" s="9">
        <v>40.0</v>
      </c>
      <c r="T923" s="9" t="str">
        <f t="array" ref="T923">LET(
    _xlpm.thresholds, XLOOKUP('2. Результаты'!$D923, Sections!$A$3:$A$23, Sections!$B$3:$D$23),
    XLOOKUP('2. Результаты'!$S923, _xlpm.thresholds, Sections!$B$2:$D$2, "Ниже базового", -1)
)</f>
        <v>Высокий</v>
      </c>
      <c r="U923" s="9">
        <v>11.0</v>
      </c>
      <c r="V923" s="9" t="str">
        <f t="array" ref="V923">LET(
    _xlpm.thresholds, XLOOKUP('2. Результаты'!$D923, Sections!$A$27:$A$47, Sections!$B$27:$D$47),
    XLOOKUP('2. Результаты'!$U923, _xlpm.thresholds, Sections!$B$26:$D$26, "Ниже базового", -1)
)</f>
        <v>Средний</v>
      </c>
      <c r="W923" s="9">
        <v>18.0</v>
      </c>
      <c r="X923" s="9" t="str">
        <f t="array" ref="X923">LET(
    _xlpm.thresholds, XLOOKUP('2. Результаты'!$D923, Sections!$K$3:$K$23, Sections!$L$3:$N$23),
    XLOOKUP('2. Результаты'!$W923, _xlpm.thresholds, Sections!$L$2:$N$2, "Ниже базового", -1)
)</f>
        <v>Средний</v>
      </c>
    </row>
    <row r="924" ht="15.75" customHeight="1">
      <c r="A924" s="7">
        <v>5.34024417E8</v>
      </c>
      <c r="B924" s="6" t="s">
        <v>1130</v>
      </c>
      <c r="C924" s="6" t="s">
        <v>1172</v>
      </c>
      <c r="D924" s="9">
        <v>1.0</v>
      </c>
      <c r="E924" s="9">
        <v>150.0</v>
      </c>
      <c r="F924" s="9">
        <v>213.0</v>
      </c>
      <c r="G924" s="9">
        <v>3.0</v>
      </c>
      <c r="H924" s="9" t="s">
        <v>1465</v>
      </c>
      <c r="I924" s="9">
        <v>20.0</v>
      </c>
      <c r="J924" s="9" t="str">
        <f t="array" ref="J924">LET(
    _xlpm.thresholds, XLOOKUP('2. Результаты'!$D924, Sections!$F$27:$F$47, Sections!$G$27:$I$47),
    XLOOKUP('2. Результаты'!$I924, _xlpm.thresholds, Sections!$G$26:$I$26, "Ниже базового", -1)
)</f>
        <v>Средний</v>
      </c>
      <c r="K924" s="9">
        <v>15.0</v>
      </c>
      <c r="L924" s="9" t="str">
        <f t="array" ref="L924">LET(
    _xlpm.thresholds, XLOOKUP('2. Результаты'!$D924, Sections!$P$27:$P$47, Sections!$Q$27:$S$47),
    XLOOKUP('2. Результаты'!$K924, _xlpm.thresholds, Sections!$Q$26:$S$26, "Ниже базового", -1)
)</f>
        <v>Средний</v>
      </c>
      <c r="M924" s="9">
        <v>16.0</v>
      </c>
      <c r="N924" s="9" t="str">
        <f t="array" ref="N924">LET(
    _xlpm.thresholds, XLOOKUP('2. Результаты'!$D924, Sections!$K$27:$K$47, Sections!$L$27:$N$47),
    XLOOKUP('2. Результаты'!$M924, _xlpm.thresholds, Sections!$L$26:$N$26, "Ниже базового", -1)
)</f>
        <v>Средний</v>
      </c>
      <c r="O924" s="9">
        <v>19.0</v>
      </c>
      <c r="P924" s="9" t="str">
        <f t="array" ref="P924">LET(
    _xlpm.thresholds, XLOOKUP('2. Результаты'!$D924, Sections!$P$3:$P$23, Sections!$Q$3:$S$23),
    XLOOKUP('2. Результаты'!$O924, _xlpm.thresholds, Sections!$Q$2:$S$2, "Ниже базового", -1)
)</f>
        <v>Средний</v>
      </c>
      <c r="Q924" s="9">
        <v>16.0</v>
      </c>
      <c r="R924" s="9" t="str">
        <f t="array" ref="R924">LET(
    _xlpm.thresholds, XLOOKUP('2. Результаты'!$D924, Sections!$F$3:$F$23, Sections!$G$3:$I$23),
    XLOOKUP('2. Результаты'!$Q924, _xlpm.thresholds, Sections!$G$2:$I$2, "Ниже базового", -1)
)</f>
        <v>Средний</v>
      </c>
      <c r="S924" s="9">
        <v>32.0</v>
      </c>
      <c r="T924" s="9" t="str">
        <f t="array" ref="T924">LET(
    _xlpm.thresholds, XLOOKUP('2. Результаты'!$D924, Sections!$A$3:$A$23, Sections!$B$3:$D$23),
    XLOOKUP('2. Результаты'!$S924, _xlpm.thresholds, Sections!$B$2:$D$2, "Ниже базового", -1)
)</f>
        <v>Средний</v>
      </c>
      <c r="U924" s="9">
        <v>11.0</v>
      </c>
      <c r="V924" s="9" t="str">
        <f t="array" ref="V924">LET(
    _xlpm.thresholds, XLOOKUP('2. Результаты'!$D924, Sections!$A$27:$A$47, Sections!$B$27:$D$47),
    XLOOKUP('2. Результаты'!$U924, _xlpm.thresholds, Sections!$B$26:$D$26, "Ниже базового", -1)
)</f>
        <v>Средний</v>
      </c>
      <c r="W924" s="9">
        <v>21.0</v>
      </c>
      <c r="X924" s="9" t="str">
        <f t="array" ref="X924">LET(
    _xlpm.thresholds, XLOOKUP('2. Результаты'!$D924, Sections!$K$3:$K$23, Sections!$L$3:$N$23),
    XLOOKUP('2. Результаты'!$W924, _xlpm.thresholds, Sections!$L$2:$N$2, "Ниже базового", -1)
)</f>
        <v>Средний</v>
      </c>
    </row>
    <row r="925" ht="15.75" customHeight="1">
      <c r="A925" s="7">
        <v>5.34006129E8</v>
      </c>
      <c r="B925" s="6" t="s">
        <v>1130</v>
      </c>
      <c r="C925" s="6" t="s">
        <v>1173</v>
      </c>
      <c r="D925" s="9">
        <v>1.0</v>
      </c>
      <c r="E925" s="9">
        <v>162.0</v>
      </c>
      <c r="F925" s="9">
        <v>213.0</v>
      </c>
      <c r="G925" s="9">
        <v>3.0</v>
      </c>
      <c r="H925" s="9" t="s">
        <v>1465</v>
      </c>
      <c r="I925" s="9">
        <v>25.0</v>
      </c>
      <c r="J925" s="9" t="str">
        <f t="array" ref="J925">LET(
    _xlpm.thresholds, XLOOKUP('2. Результаты'!$D925, Sections!$F$27:$F$47, Sections!$G$27:$I$47),
    XLOOKUP('2. Результаты'!$I925, _xlpm.thresholds, Sections!$G$26:$I$26, "Ниже базового", -1)
)</f>
        <v>Средний</v>
      </c>
      <c r="K925" s="9">
        <v>16.0</v>
      </c>
      <c r="L925" s="9" t="str">
        <f t="array" ref="L925">LET(
    _xlpm.thresholds, XLOOKUP('2. Результаты'!$D925, Sections!$P$27:$P$47, Sections!$Q$27:$S$47),
    XLOOKUP('2. Результаты'!$K925, _xlpm.thresholds, Sections!$Q$26:$S$26, "Ниже базового", -1)
)</f>
        <v>Высокий</v>
      </c>
      <c r="M925" s="9">
        <v>15.0</v>
      </c>
      <c r="N925" s="9" t="str">
        <f t="array" ref="N925">LET(
    _xlpm.thresholds, XLOOKUP('2. Результаты'!$D925, Sections!$K$27:$K$47, Sections!$L$27:$N$47),
    XLOOKUP('2. Результаты'!$M925, _xlpm.thresholds, Sections!$L$26:$N$26, "Ниже базового", -1)
)</f>
        <v>Средний</v>
      </c>
      <c r="O925" s="9">
        <v>17.0</v>
      </c>
      <c r="P925" s="9" t="str">
        <f t="array" ref="P925">LET(
    _xlpm.thresholds, XLOOKUP('2. Результаты'!$D925, Sections!$P$3:$P$23, Sections!$Q$3:$S$23),
    XLOOKUP('2. Результаты'!$O925, _xlpm.thresholds, Sections!$Q$2:$S$2, "Ниже базового", -1)
)</f>
        <v>Средний</v>
      </c>
      <c r="Q925" s="9">
        <v>16.0</v>
      </c>
      <c r="R925" s="9" t="str">
        <f t="array" ref="R925">LET(
    _xlpm.thresholds, XLOOKUP('2. Результаты'!$D925, Sections!$F$3:$F$23, Sections!$G$3:$I$23),
    XLOOKUP('2. Результаты'!$Q925, _xlpm.thresholds, Sections!$G$2:$I$2, "Ниже базового", -1)
)</f>
        <v>Средний</v>
      </c>
      <c r="S925" s="9">
        <v>38.0</v>
      </c>
      <c r="T925" s="9" t="str">
        <f t="array" ref="T925">LET(
    _xlpm.thresholds, XLOOKUP('2. Результаты'!$D925, Sections!$A$3:$A$23, Sections!$B$3:$D$23),
    XLOOKUP('2. Результаты'!$S925, _xlpm.thresholds, Sections!$B$2:$D$2, "Ниже базового", -1)
)</f>
        <v>Средний</v>
      </c>
      <c r="U925" s="9">
        <v>11.0</v>
      </c>
      <c r="V925" s="9" t="str">
        <f t="array" ref="V925">LET(
    _xlpm.thresholds, XLOOKUP('2. Результаты'!$D925, Sections!$A$27:$A$47, Sections!$B$27:$D$47),
    XLOOKUP('2. Результаты'!$U925, _xlpm.thresholds, Sections!$B$26:$D$26, "Ниже базового", -1)
)</f>
        <v>Средний</v>
      </c>
      <c r="W925" s="9">
        <v>24.0</v>
      </c>
      <c r="X925" s="9" t="str">
        <f t="array" ref="X925">LET(
    _xlpm.thresholds, XLOOKUP('2. Результаты'!$D925, Sections!$K$3:$K$23, Sections!$L$3:$N$23),
    XLOOKUP('2. Результаты'!$W925, _xlpm.thresholds, Sections!$L$2:$N$2, "Ниже базового", -1)
)</f>
        <v>Средний</v>
      </c>
    </row>
    <row r="926" ht="15.75" customHeight="1">
      <c r="A926" s="7">
        <v>5.34030033E8</v>
      </c>
      <c r="B926" s="6" t="s">
        <v>1130</v>
      </c>
      <c r="C926" s="6" t="s">
        <v>1174</v>
      </c>
      <c r="D926" s="9">
        <v>1.0</v>
      </c>
      <c r="E926" s="9">
        <v>148.0</v>
      </c>
      <c r="F926" s="9">
        <v>213.0</v>
      </c>
      <c r="G926" s="9">
        <v>3.0</v>
      </c>
      <c r="H926" s="9" t="s">
        <v>1465</v>
      </c>
      <c r="I926" s="9">
        <v>24.0</v>
      </c>
      <c r="J926" s="9" t="str">
        <f t="array" ref="J926">LET(
    _xlpm.thresholds, XLOOKUP('2. Результаты'!$D926, Sections!$F$27:$F$47, Sections!$G$27:$I$47),
    XLOOKUP('2. Результаты'!$I926, _xlpm.thresholds, Sections!$G$26:$I$26, "Ниже базового", -1)
)</f>
        <v>Средний</v>
      </c>
      <c r="K926" s="9">
        <v>15.0</v>
      </c>
      <c r="L926" s="9" t="str">
        <f t="array" ref="L926">LET(
    _xlpm.thresholds, XLOOKUP('2. Результаты'!$D926, Sections!$P$27:$P$47, Sections!$Q$27:$S$47),
    XLOOKUP('2. Результаты'!$K926, _xlpm.thresholds, Sections!$Q$26:$S$26, "Ниже базового", -1)
)</f>
        <v>Средний</v>
      </c>
      <c r="M926" s="9">
        <v>13.0</v>
      </c>
      <c r="N926" s="9" t="str">
        <f t="array" ref="N926">LET(
    _xlpm.thresholds, XLOOKUP('2. Результаты'!$D926, Sections!$K$27:$K$47, Sections!$L$27:$N$47),
    XLOOKUP('2. Результаты'!$M926, _xlpm.thresholds, Sections!$L$26:$N$26, "Ниже базового", -1)
)</f>
        <v>Базовый</v>
      </c>
      <c r="O926" s="9">
        <v>15.0</v>
      </c>
      <c r="P926" s="9" t="str">
        <f t="array" ref="P926">LET(
    _xlpm.thresholds, XLOOKUP('2. Результаты'!$D926, Sections!$P$3:$P$23, Sections!$Q$3:$S$23),
    XLOOKUP('2. Результаты'!$O926, _xlpm.thresholds, Sections!$Q$2:$S$2, "Ниже базового", -1)
)</f>
        <v>Базовый</v>
      </c>
      <c r="Q926" s="9">
        <v>16.0</v>
      </c>
      <c r="R926" s="9" t="str">
        <f t="array" ref="R926">LET(
    _xlpm.thresholds, XLOOKUP('2. Результаты'!$D926, Sections!$F$3:$F$23, Sections!$G$3:$I$23),
    XLOOKUP('2. Результаты'!$Q926, _xlpm.thresholds, Sections!$G$2:$I$2, "Ниже базового", -1)
)</f>
        <v>Средний</v>
      </c>
      <c r="S926" s="9">
        <v>35.0</v>
      </c>
      <c r="T926" s="9" t="str">
        <f t="array" ref="T926">LET(
    _xlpm.thresholds, XLOOKUP('2. Результаты'!$D926, Sections!$A$3:$A$23, Sections!$B$3:$D$23),
    XLOOKUP('2. Результаты'!$S926, _xlpm.thresholds, Sections!$B$2:$D$2, "Ниже базового", -1)
)</f>
        <v>Средний</v>
      </c>
      <c r="U926" s="9">
        <v>11.0</v>
      </c>
      <c r="V926" s="9" t="str">
        <f t="array" ref="V926">LET(
    _xlpm.thresholds, XLOOKUP('2. Результаты'!$D926, Sections!$A$27:$A$47, Sections!$B$27:$D$47),
    XLOOKUP('2. Результаты'!$U926, _xlpm.thresholds, Sections!$B$26:$D$26, "Ниже базового", -1)
)</f>
        <v>Средний</v>
      </c>
      <c r="W926" s="9">
        <v>19.0</v>
      </c>
      <c r="X926" s="9" t="str">
        <f t="array" ref="X926">LET(
    _xlpm.thresholds, XLOOKUP('2. Результаты'!$D926, Sections!$K$3:$K$23, Sections!$L$3:$N$23),
    XLOOKUP('2. Результаты'!$W926, _xlpm.thresholds, Sections!$L$2:$N$2, "Ниже базового", -1)
)</f>
        <v>Средний</v>
      </c>
    </row>
    <row r="927" ht="15.75" customHeight="1">
      <c r="A927" s="7">
        <v>5.3401168E8</v>
      </c>
      <c r="B927" s="6" t="s">
        <v>1130</v>
      </c>
      <c r="C927" s="6" t="s">
        <v>1175</v>
      </c>
      <c r="D927" s="9">
        <v>1.0</v>
      </c>
      <c r="E927" s="9">
        <v>164.0</v>
      </c>
      <c r="F927" s="9">
        <v>213.0</v>
      </c>
      <c r="G927" s="9">
        <v>3.0</v>
      </c>
      <c r="H927" s="9" t="s">
        <v>1465</v>
      </c>
      <c r="I927" s="9">
        <v>27.0</v>
      </c>
      <c r="J927" s="9" t="str">
        <f t="array" ref="J927">LET(
    _xlpm.thresholds, XLOOKUP('2. Результаты'!$D927, Sections!$F$27:$F$47, Sections!$G$27:$I$47),
    XLOOKUP('2. Результаты'!$I927, _xlpm.thresholds, Sections!$G$26:$I$26, "Ниже базового", -1)
)</f>
        <v>Высокий</v>
      </c>
      <c r="K927" s="9">
        <v>20.0</v>
      </c>
      <c r="L927" s="9" t="str">
        <f t="array" ref="L927">LET(
    _xlpm.thresholds, XLOOKUP('2. Результаты'!$D927, Sections!$P$27:$P$47, Sections!$Q$27:$S$47),
    XLOOKUP('2. Результаты'!$K927, _xlpm.thresholds, Sections!$Q$26:$S$26, "Ниже базового", -1)
)</f>
        <v>Высокий</v>
      </c>
      <c r="M927" s="9">
        <v>15.0</v>
      </c>
      <c r="N927" s="9" t="str">
        <f t="array" ref="N927">LET(
    _xlpm.thresholds, XLOOKUP('2. Результаты'!$D927, Sections!$K$27:$K$47, Sections!$L$27:$N$47),
    XLOOKUP('2. Результаты'!$M927, _xlpm.thresholds, Sections!$L$26:$N$26, "Ниже базового", -1)
)</f>
        <v>Средний</v>
      </c>
      <c r="O927" s="9">
        <v>18.0</v>
      </c>
      <c r="P927" s="9" t="str">
        <f t="array" ref="P927">LET(
    _xlpm.thresholds, XLOOKUP('2. Результаты'!$D927, Sections!$P$3:$P$23, Sections!$Q$3:$S$23),
    XLOOKUP('2. Результаты'!$O927, _xlpm.thresholds, Sections!$Q$2:$S$2, "Ниже базового", -1)
)</f>
        <v>Средний</v>
      </c>
      <c r="Q927" s="9">
        <v>16.0</v>
      </c>
      <c r="R927" s="9" t="str">
        <f t="array" ref="R927">LET(
    _xlpm.thresholds, XLOOKUP('2. Результаты'!$D927, Sections!$F$3:$F$23, Sections!$G$3:$I$23),
    XLOOKUP('2. Результаты'!$Q927, _xlpm.thresholds, Sections!$G$2:$I$2, "Ниже базового", -1)
)</f>
        <v>Средний</v>
      </c>
      <c r="S927" s="9">
        <v>33.0</v>
      </c>
      <c r="T927" s="9" t="str">
        <f t="array" ref="T927">LET(
    _xlpm.thresholds, XLOOKUP('2. Результаты'!$D927, Sections!$A$3:$A$23, Sections!$B$3:$D$23),
    XLOOKUP('2. Результаты'!$S927, _xlpm.thresholds, Sections!$B$2:$D$2, "Ниже базового", -1)
)</f>
        <v>Средний</v>
      </c>
      <c r="U927" s="9">
        <v>11.0</v>
      </c>
      <c r="V927" s="9" t="str">
        <f t="array" ref="V927">LET(
    _xlpm.thresholds, XLOOKUP('2. Результаты'!$D927, Sections!$A$27:$A$47, Sections!$B$27:$D$47),
    XLOOKUP('2. Результаты'!$U927, _xlpm.thresholds, Sections!$B$26:$D$26, "Ниже базового", -1)
)</f>
        <v>Средний</v>
      </c>
      <c r="W927" s="9">
        <v>24.0</v>
      </c>
      <c r="X927" s="9" t="str">
        <f t="array" ref="X927">LET(
    _xlpm.thresholds, XLOOKUP('2. Результаты'!$D927, Sections!$K$3:$K$23, Sections!$L$3:$N$23),
    XLOOKUP('2. Результаты'!$W927, _xlpm.thresholds, Sections!$L$2:$N$2, "Ниже базового", -1)
)</f>
        <v>Средний</v>
      </c>
    </row>
    <row r="928" ht="15.75" customHeight="1">
      <c r="A928" s="7">
        <v>5.34029951E8</v>
      </c>
      <c r="B928" s="6" t="s">
        <v>1130</v>
      </c>
      <c r="C928" s="6" t="s">
        <v>1176</v>
      </c>
      <c r="D928" s="9">
        <v>5.0</v>
      </c>
      <c r="E928" s="9">
        <v>159.0</v>
      </c>
      <c r="F928" s="9">
        <v>208.0</v>
      </c>
      <c r="G928" s="9">
        <v>3.0</v>
      </c>
      <c r="H928" s="9" t="s">
        <v>1465</v>
      </c>
      <c r="I928" s="9">
        <v>22.0</v>
      </c>
      <c r="J928" s="9" t="str">
        <f t="array" ref="J928">LET(
    _xlpm.thresholds, XLOOKUP('2. Результаты'!$D928, Sections!$F$27:$F$47, Sections!$G$27:$I$47),
    XLOOKUP('2. Результаты'!$I928, _xlpm.thresholds, Sections!$G$26:$I$26, "Ниже базового", -1)
)</f>
        <v>Средний</v>
      </c>
      <c r="K928" s="9">
        <v>20.0</v>
      </c>
      <c r="L928" s="9" t="str">
        <f t="array" ref="L928">LET(
    _xlpm.thresholds, XLOOKUP('2. Результаты'!$D928, Sections!$P$27:$P$47, Sections!$Q$27:$S$47),
    XLOOKUP('2. Результаты'!$K928, _xlpm.thresholds, Sections!$Q$26:$S$26, "Ниже базового", -1)
)</f>
        <v>Высокий</v>
      </c>
      <c r="M928" s="9">
        <v>17.0</v>
      </c>
      <c r="N928" s="9" t="str">
        <f t="array" ref="N928">LET(
    _xlpm.thresholds, XLOOKUP('2. Результаты'!$D928, Sections!$K$27:$K$47, Sections!$L$27:$N$47),
    XLOOKUP('2. Результаты'!$M928, _xlpm.thresholds, Sections!$L$26:$N$26, "Ниже базового", -1)
)</f>
        <v>Высокий</v>
      </c>
      <c r="O928" s="9">
        <v>18.0</v>
      </c>
      <c r="P928" s="9" t="str">
        <f t="array" ref="P928">LET(
    _xlpm.thresholds, XLOOKUP('2. Результаты'!$D928, Sections!$P$3:$P$23, Sections!$Q$3:$S$23),
    XLOOKUP('2. Результаты'!$O928, _xlpm.thresholds, Sections!$Q$2:$S$2, "Ниже базового", -1)
)</f>
        <v>Средний</v>
      </c>
      <c r="Q928" s="9">
        <v>16.0</v>
      </c>
      <c r="R928" s="9" t="str">
        <f t="array" ref="R928">LET(
    _xlpm.thresholds, XLOOKUP('2. Результаты'!$D928, Sections!$F$3:$F$23, Sections!$G$3:$I$23),
    XLOOKUP('2. Результаты'!$Q928, _xlpm.thresholds, Sections!$G$2:$I$2, "Ниже базового", -1)
)</f>
        <v>Средний</v>
      </c>
      <c r="S928" s="9">
        <v>30.0</v>
      </c>
      <c r="T928" s="9" t="str">
        <f t="array" ref="T928">LET(
    _xlpm.thresholds, XLOOKUP('2. Результаты'!$D928, Sections!$A$3:$A$23, Sections!$B$3:$D$23),
    XLOOKUP('2. Результаты'!$S928, _xlpm.thresholds, Sections!$B$2:$D$2, "Ниже базового", -1)
)</f>
        <v>Средний</v>
      </c>
      <c r="U928" s="9">
        <v>14.0</v>
      </c>
      <c r="V928" s="9" t="str">
        <f t="array" ref="V928">LET(
    _xlpm.thresholds, XLOOKUP('2. Результаты'!$D928, Sections!$A$27:$A$47, Sections!$B$27:$D$47),
    XLOOKUP('2. Результаты'!$U928, _xlpm.thresholds, Sections!$B$26:$D$26, "Ниже базового", -1)
)</f>
        <v>Высокий</v>
      </c>
      <c r="W928" s="9">
        <v>22.0</v>
      </c>
      <c r="X928" s="9" t="str">
        <f t="array" ref="X928">LET(
    _xlpm.thresholds, XLOOKUP('2. Результаты'!$D928, Sections!$K$3:$K$23, Sections!$L$3:$N$23),
    XLOOKUP('2. Результаты'!$W928, _xlpm.thresholds, Sections!$L$2:$N$2, "Ниже базового", -1)
)</f>
        <v>Средний</v>
      </c>
    </row>
    <row r="929" ht="15.75" customHeight="1">
      <c r="A929" s="7">
        <v>5.34021977E8</v>
      </c>
      <c r="B929" s="6" t="s">
        <v>1130</v>
      </c>
      <c r="C929" s="6" t="s">
        <v>1177</v>
      </c>
      <c r="D929" s="9">
        <v>1.0</v>
      </c>
      <c r="E929" s="9">
        <v>162.0</v>
      </c>
      <c r="F929" s="9">
        <v>213.0</v>
      </c>
      <c r="G929" s="9">
        <v>3.0</v>
      </c>
      <c r="H929" s="9" t="s">
        <v>1465</v>
      </c>
      <c r="I929" s="9">
        <v>27.0</v>
      </c>
      <c r="J929" s="9" t="str">
        <f t="array" ref="J929">LET(
    _xlpm.thresholds, XLOOKUP('2. Результаты'!$D929, Sections!$F$27:$F$47, Sections!$G$27:$I$47),
    XLOOKUP('2. Результаты'!$I929, _xlpm.thresholds, Sections!$G$26:$I$26, "Ниже базового", -1)
)</f>
        <v>Высокий</v>
      </c>
      <c r="K929" s="9">
        <v>17.0</v>
      </c>
      <c r="L929" s="9" t="str">
        <f t="array" ref="L929">LET(
    _xlpm.thresholds, XLOOKUP('2. Результаты'!$D929, Sections!$P$27:$P$47, Sections!$Q$27:$S$47),
    XLOOKUP('2. Результаты'!$K929, _xlpm.thresholds, Sections!$Q$26:$S$26, "Ниже базового", -1)
)</f>
        <v>Высокий</v>
      </c>
      <c r="M929" s="9">
        <v>14.0</v>
      </c>
      <c r="N929" s="9" t="str">
        <f t="array" ref="N929">LET(
    _xlpm.thresholds, XLOOKUP('2. Результаты'!$D929, Sections!$K$27:$K$47, Sections!$L$27:$N$47),
    XLOOKUP('2. Результаты'!$M929, _xlpm.thresholds, Sections!$L$26:$N$26, "Ниже базового", -1)
)</f>
        <v>Средний</v>
      </c>
      <c r="O929" s="9">
        <v>18.0</v>
      </c>
      <c r="P929" s="9" t="str">
        <f t="array" ref="P929">LET(
    _xlpm.thresholds, XLOOKUP('2. Результаты'!$D929, Sections!$P$3:$P$23, Sections!$Q$3:$S$23),
    XLOOKUP('2. Результаты'!$O929, _xlpm.thresholds, Sections!$Q$2:$S$2, "Ниже базового", -1)
)</f>
        <v>Средний</v>
      </c>
      <c r="Q929" s="9">
        <v>18.0</v>
      </c>
      <c r="R929" s="9" t="str">
        <f t="array" ref="R929">LET(
    _xlpm.thresholds, XLOOKUP('2. Результаты'!$D929, Sections!$F$3:$F$23, Sections!$G$3:$I$23),
    XLOOKUP('2. Результаты'!$Q929, _xlpm.thresholds, Sections!$G$2:$I$2, "Ниже базового", -1)
)</f>
        <v>Средний</v>
      </c>
      <c r="S929" s="9">
        <v>35.0</v>
      </c>
      <c r="T929" s="9" t="str">
        <f t="array" ref="T929">LET(
    _xlpm.thresholds, XLOOKUP('2. Результаты'!$D929, Sections!$A$3:$A$23, Sections!$B$3:$D$23),
    XLOOKUP('2. Результаты'!$S929, _xlpm.thresholds, Sections!$B$2:$D$2, "Ниже базового", -1)
)</f>
        <v>Средний</v>
      </c>
      <c r="U929" s="9">
        <v>8.0</v>
      </c>
      <c r="V929" s="9" t="str">
        <f t="array" ref="V929">LET(
    _xlpm.thresholds, XLOOKUP('2. Результаты'!$D929, Sections!$A$27:$A$47, Sections!$B$27:$D$47),
    XLOOKUP('2. Результаты'!$U929, _xlpm.thresholds, Sections!$B$26:$D$26, "Ниже базового", -1)
)</f>
        <v>Средний</v>
      </c>
      <c r="W929" s="9">
        <v>25.0</v>
      </c>
      <c r="X929" s="9" t="str">
        <f t="array" ref="X929">LET(
    _xlpm.thresholds, XLOOKUP('2. Результаты'!$D929, Sections!$K$3:$K$23, Sections!$L$3:$N$23),
    XLOOKUP('2. Результаты'!$W929, _xlpm.thresholds, Sections!$L$2:$N$2, "Ниже базового", -1)
)</f>
        <v>Высокий</v>
      </c>
    </row>
    <row r="930" ht="15.75" customHeight="1">
      <c r="A930" s="7">
        <v>5.34023131E8</v>
      </c>
      <c r="B930" s="6" t="s">
        <v>1130</v>
      </c>
      <c r="C930" s="6" t="s">
        <v>1178</v>
      </c>
      <c r="D930" s="9">
        <v>1.0</v>
      </c>
      <c r="E930" s="9">
        <v>174.0</v>
      </c>
      <c r="F930" s="9">
        <v>213.0</v>
      </c>
      <c r="G930" s="9">
        <v>4.0</v>
      </c>
      <c r="H930" s="9" t="s">
        <v>1466</v>
      </c>
      <c r="I930" s="9">
        <v>26.0</v>
      </c>
      <c r="J930" s="9" t="str">
        <f t="array" ref="J930">LET(
    _xlpm.thresholds, XLOOKUP('2. Результаты'!$D930, Sections!$F$27:$F$47, Sections!$G$27:$I$47),
    XLOOKUP('2. Результаты'!$I930, _xlpm.thresholds, Sections!$G$26:$I$26, "Ниже базового", -1)
)</f>
        <v>Средний</v>
      </c>
      <c r="K930" s="9">
        <v>19.0</v>
      </c>
      <c r="L930" s="9" t="str">
        <f t="array" ref="L930">LET(
    _xlpm.thresholds, XLOOKUP('2. Результаты'!$D930, Sections!$P$27:$P$47, Sections!$Q$27:$S$47),
    XLOOKUP('2. Результаты'!$K930, _xlpm.thresholds, Sections!$Q$26:$S$26, "Ниже базового", -1)
)</f>
        <v>Высокий</v>
      </c>
      <c r="M930" s="9">
        <v>16.0</v>
      </c>
      <c r="N930" s="9" t="str">
        <f t="array" ref="N930">LET(
    _xlpm.thresholds, XLOOKUP('2. Результаты'!$D930, Sections!$K$27:$K$47, Sections!$L$27:$N$47),
    XLOOKUP('2. Результаты'!$M930, _xlpm.thresholds, Sections!$L$26:$N$26, "Ниже базового", -1)
)</f>
        <v>Средний</v>
      </c>
      <c r="O930" s="9">
        <v>20.0</v>
      </c>
      <c r="P930" s="9" t="str">
        <f t="array" ref="P930">LET(
    _xlpm.thresholds, XLOOKUP('2. Результаты'!$D930, Sections!$P$3:$P$23, Sections!$Q$3:$S$23),
    XLOOKUP('2. Результаты'!$O930, _xlpm.thresholds, Sections!$Q$2:$S$2, "Ниже базового", -1)
)</f>
        <v>Высокий</v>
      </c>
      <c r="Q930" s="9">
        <v>17.0</v>
      </c>
      <c r="R930" s="9" t="str">
        <f t="array" ref="R930">LET(
    _xlpm.thresholds, XLOOKUP('2. Результаты'!$D930, Sections!$F$3:$F$23, Sections!$G$3:$I$23),
    XLOOKUP('2. Результаты'!$Q930, _xlpm.thresholds, Sections!$G$2:$I$2, "Ниже базового", -1)
)</f>
        <v>Средний</v>
      </c>
      <c r="S930" s="9">
        <v>38.0</v>
      </c>
      <c r="T930" s="9" t="str">
        <f t="array" ref="T930">LET(
    _xlpm.thresholds, XLOOKUP('2. Результаты'!$D930, Sections!$A$3:$A$23, Sections!$B$3:$D$23),
    XLOOKUP('2. Результаты'!$S930, _xlpm.thresholds, Sections!$B$2:$D$2, "Ниже базового", -1)
)</f>
        <v>Средний</v>
      </c>
      <c r="U930" s="9">
        <v>12.0</v>
      </c>
      <c r="V930" s="9" t="str">
        <f t="array" ref="V930">LET(
    _xlpm.thresholds, XLOOKUP('2. Результаты'!$D930, Sections!$A$27:$A$47, Sections!$B$27:$D$47),
    XLOOKUP('2. Результаты'!$U930, _xlpm.thresholds, Sections!$B$26:$D$26, "Ниже базового", -1)
)</f>
        <v>Высокий</v>
      </c>
      <c r="W930" s="9">
        <v>26.0</v>
      </c>
      <c r="X930" s="9" t="str">
        <f t="array" ref="X930">LET(
    _xlpm.thresholds, XLOOKUP('2. Результаты'!$D930, Sections!$K$3:$K$23, Sections!$L$3:$N$23),
    XLOOKUP('2. Результаты'!$W930, _xlpm.thresholds, Sections!$L$2:$N$2, "Ниже базового", -1)
)</f>
        <v>Высокий</v>
      </c>
    </row>
    <row r="931" ht="15.75" customHeight="1">
      <c r="A931" s="7">
        <v>5.3402496E8</v>
      </c>
      <c r="B931" s="6" t="s">
        <v>1130</v>
      </c>
      <c r="C931" s="6" t="s">
        <v>1179</v>
      </c>
      <c r="D931" s="9">
        <v>1.0</v>
      </c>
      <c r="E931" s="9">
        <v>167.0</v>
      </c>
      <c r="F931" s="9">
        <v>213.0</v>
      </c>
      <c r="G931" s="9">
        <v>3.0</v>
      </c>
      <c r="H931" s="9" t="s">
        <v>1465</v>
      </c>
      <c r="I931" s="9">
        <v>26.0</v>
      </c>
      <c r="J931" s="9" t="str">
        <f t="array" ref="J931">LET(
    _xlpm.thresholds, XLOOKUP('2. Результаты'!$D931, Sections!$F$27:$F$47, Sections!$G$27:$I$47),
    XLOOKUP('2. Результаты'!$I931, _xlpm.thresholds, Sections!$G$26:$I$26, "Ниже базового", -1)
)</f>
        <v>Средний</v>
      </c>
      <c r="K931" s="9">
        <v>17.0</v>
      </c>
      <c r="L931" s="9" t="str">
        <f t="array" ref="L931">LET(
    _xlpm.thresholds, XLOOKUP('2. Результаты'!$D931, Sections!$P$27:$P$47, Sections!$Q$27:$S$47),
    XLOOKUP('2. Результаты'!$K931, _xlpm.thresholds, Sections!$Q$26:$S$26, "Ниже базового", -1)
)</f>
        <v>Высокий</v>
      </c>
      <c r="M931" s="9">
        <v>15.0</v>
      </c>
      <c r="N931" s="9" t="str">
        <f t="array" ref="N931">LET(
    _xlpm.thresholds, XLOOKUP('2. Результаты'!$D931, Sections!$K$27:$K$47, Sections!$L$27:$N$47),
    XLOOKUP('2. Результаты'!$M931, _xlpm.thresholds, Sections!$L$26:$N$26, "Ниже базового", -1)
)</f>
        <v>Средний</v>
      </c>
      <c r="O931" s="9">
        <v>19.0</v>
      </c>
      <c r="P931" s="9" t="str">
        <f t="array" ref="P931">LET(
    _xlpm.thresholds, XLOOKUP('2. Результаты'!$D931, Sections!$P$3:$P$23, Sections!$Q$3:$S$23),
    XLOOKUP('2. Результаты'!$O931, _xlpm.thresholds, Sections!$Q$2:$S$2, "Ниже базового", -1)
)</f>
        <v>Средний</v>
      </c>
      <c r="Q931" s="9">
        <v>18.0</v>
      </c>
      <c r="R931" s="9" t="str">
        <f t="array" ref="R931">LET(
    _xlpm.thresholds, XLOOKUP('2. Результаты'!$D931, Sections!$F$3:$F$23, Sections!$G$3:$I$23),
    XLOOKUP('2. Результаты'!$Q931, _xlpm.thresholds, Sections!$G$2:$I$2, "Ниже базового", -1)
)</f>
        <v>Средний</v>
      </c>
      <c r="S931" s="9">
        <v>37.0</v>
      </c>
      <c r="T931" s="9" t="str">
        <f t="array" ref="T931">LET(
    _xlpm.thresholds, XLOOKUP('2. Результаты'!$D931, Sections!$A$3:$A$23, Sections!$B$3:$D$23),
    XLOOKUP('2. Результаты'!$S931, _xlpm.thresholds, Sections!$B$2:$D$2, "Ниже базового", -1)
)</f>
        <v>Средний</v>
      </c>
      <c r="U931" s="9">
        <v>10.0</v>
      </c>
      <c r="V931" s="9" t="str">
        <f t="array" ref="V931">LET(
    _xlpm.thresholds, XLOOKUP('2. Результаты'!$D931, Sections!$A$27:$A$47, Sections!$B$27:$D$47),
    XLOOKUP('2. Результаты'!$U931, _xlpm.thresholds, Sections!$B$26:$D$26, "Ниже базового", -1)
)</f>
        <v>Средний</v>
      </c>
      <c r="W931" s="9">
        <v>25.0</v>
      </c>
      <c r="X931" s="9" t="str">
        <f t="array" ref="X931">LET(
    _xlpm.thresholds, XLOOKUP('2. Результаты'!$D931, Sections!$K$3:$K$23, Sections!$L$3:$N$23),
    XLOOKUP('2. Результаты'!$W931, _xlpm.thresholds, Sections!$L$2:$N$2, "Ниже базового", -1)
)</f>
        <v>Высокий</v>
      </c>
    </row>
    <row r="932" ht="15.75" customHeight="1">
      <c r="A932" s="7">
        <v>5.3402987E8</v>
      </c>
      <c r="B932" s="6" t="s">
        <v>1130</v>
      </c>
      <c r="C932" s="6" t="s">
        <v>1180</v>
      </c>
      <c r="D932" s="9">
        <v>5.0</v>
      </c>
      <c r="E932" s="9">
        <v>143.0</v>
      </c>
      <c r="F932" s="9">
        <v>208.0</v>
      </c>
      <c r="G932" s="9">
        <v>3.0</v>
      </c>
      <c r="H932" s="9" t="s">
        <v>1465</v>
      </c>
      <c r="I932" s="9">
        <v>19.0</v>
      </c>
      <c r="J932" s="9" t="str">
        <f t="array" ref="J932">LET(
    _xlpm.thresholds, XLOOKUP('2. Результаты'!$D932, Sections!$F$27:$F$47, Sections!$G$27:$I$47),
    XLOOKUP('2. Результаты'!$I932, _xlpm.thresholds, Sections!$G$26:$I$26, "Ниже базового", -1)
)</f>
        <v>Средний</v>
      </c>
      <c r="K932" s="9">
        <v>15.0</v>
      </c>
      <c r="L932" s="9" t="str">
        <f t="array" ref="L932">LET(
    _xlpm.thresholds, XLOOKUP('2. Результаты'!$D932, Sections!$P$27:$P$47, Sections!$Q$27:$S$47),
    XLOOKUP('2. Результаты'!$K932, _xlpm.thresholds, Sections!$Q$26:$S$26, "Ниже базового", -1)
)</f>
        <v>Средний</v>
      </c>
      <c r="M932" s="9">
        <v>14.0</v>
      </c>
      <c r="N932" s="9" t="str">
        <f t="array" ref="N932">LET(
    _xlpm.thresholds, XLOOKUP('2. Результаты'!$D932, Sections!$K$27:$K$47, Sections!$L$27:$N$47),
    XLOOKUP('2. Результаты'!$M932, _xlpm.thresholds, Sections!$L$26:$N$26, "Ниже базового", -1)
)</f>
        <v>Средний</v>
      </c>
      <c r="O932" s="9">
        <v>17.0</v>
      </c>
      <c r="P932" s="9" t="str">
        <f t="array" ref="P932">LET(
    _xlpm.thresholds, XLOOKUP('2. Результаты'!$D932, Sections!$P$3:$P$23, Sections!$Q$3:$S$23),
    XLOOKUP('2. Результаты'!$O932, _xlpm.thresholds, Sections!$Q$2:$S$2, "Ниже базового", -1)
)</f>
        <v>Средний</v>
      </c>
      <c r="Q932" s="9">
        <v>16.0</v>
      </c>
      <c r="R932" s="9" t="str">
        <f t="array" ref="R932">LET(
    _xlpm.thresholds, XLOOKUP('2. Результаты'!$D932, Sections!$F$3:$F$23, Sections!$G$3:$I$23),
    XLOOKUP('2. Результаты'!$Q932, _xlpm.thresholds, Sections!$G$2:$I$2, "Ниже базового", -1)
)</f>
        <v>Средний</v>
      </c>
      <c r="S932" s="9">
        <v>30.0</v>
      </c>
      <c r="T932" s="9" t="str">
        <f t="array" ref="T932">LET(
    _xlpm.thresholds, XLOOKUP('2. Результаты'!$D932, Sections!$A$3:$A$23, Sections!$B$3:$D$23),
    XLOOKUP('2. Результаты'!$S932, _xlpm.thresholds, Sections!$B$2:$D$2, "Ниже базового", -1)
)</f>
        <v>Средний</v>
      </c>
      <c r="U932" s="9">
        <v>10.0</v>
      </c>
      <c r="V932" s="9" t="str">
        <f t="array" ref="V932">LET(
    _xlpm.thresholds, XLOOKUP('2. Результаты'!$D932, Sections!$A$27:$A$47, Sections!$B$27:$D$47),
    XLOOKUP('2. Результаты'!$U932, _xlpm.thresholds, Sections!$B$26:$D$26, "Ниже базового", -1)
)</f>
        <v>Средний</v>
      </c>
      <c r="W932" s="9">
        <v>22.0</v>
      </c>
      <c r="X932" s="9" t="str">
        <f t="array" ref="X932">LET(
    _xlpm.thresholds, XLOOKUP('2. Результаты'!$D932, Sections!$K$3:$K$23, Sections!$L$3:$N$23),
    XLOOKUP('2. Результаты'!$W932, _xlpm.thresholds, Sections!$L$2:$N$2, "Ниже базового", -1)
)</f>
        <v>Средний</v>
      </c>
    </row>
    <row r="933" ht="15.75" customHeight="1">
      <c r="A933" s="7">
        <v>5.34029905E8</v>
      </c>
      <c r="B933" s="6" t="s">
        <v>1130</v>
      </c>
      <c r="C933" s="6" t="s">
        <v>1181</v>
      </c>
      <c r="D933" s="9">
        <v>1.0</v>
      </c>
      <c r="E933" s="9">
        <v>153.0</v>
      </c>
      <c r="F933" s="9">
        <v>213.0</v>
      </c>
      <c r="G933" s="9">
        <v>3.0</v>
      </c>
      <c r="H933" s="9" t="s">
        <v>1465</v>
      </c>
      <c r="I933" s="9">
        <v>20.0</v>
      </c>
      <c r="J933" s="9" t="str">
        <f t="array" ref="J933">LET(
    _xlpm.thresholds, XLOOKUP('2. Результаты'!$D933, Sections!$F$27:$F$47, Sections!$G$27:$I$47),
    XLOOKUP('2. Результаты'!$I933, _xlpm.thresholds, Sections!$G$26:$I$26, "Ниже базового", -1)
)</f>
        <v>Средний</v>
      </c>
      <c r="K933" s="9">
        <v>17.0</v>
      </c>
      <c r="L933" s="9" t="str">
        <f t="array" ref="L933">LET(
    _xlpm.thresholds, XLOOKUP('2. Результаты'!$D933, Sections!$P$27:$P$47, Sections!$Q$27:$S$47),
    XLOOKUP('2. Результаты'!$K933, _xlpm.thresholds, Sections!$Q$26:$S$26, "Ниже базового", -1)
)</f>
        <v>Высокий</v>
      </c>
      <c r="M933" s="9">
        <v>15.0</v>
      </c>
      <c r="N933" s="9" t="str">
        <f t="array" ref="N933">LET(
    _xlpm.thresholds, XLOOKUP('2. Результаты'!$D933, Sections!$K$27:$K$47, Sections!$L$27:$N$47),
    XLOOKUP('2. Результаты'!$M933, _xlpm.thresholds, Sections!$L$26:$N$26, "Ниже базового", -1)
)</f>
        <v>Средний</v>
      </c>
      <c r="O933" s="9">
        <v>18.0</v>
      </c>
      <c r="P933" s="9" t="str">
        <f t="array" ref="P933">LET(
    _xlpm.thresholds, XLOOKUP('2. Результаты'!$D933, Sections!$P$3:$P$23, Sections!$Q$3:$S$23),
    XLOOKUP('2. Результаты'!$O933, _xlpm.thresholds, Sections!$Q$2:$S$2, "Ниже базового", -1)
)</f>
        <v>Средний</v>
      </c>
      <c r="Q933" s="9">
        <v>17.0</v>
      </c>
      <c r="R933" s="9" t="str">
        <f t="array" ref="R933">LET(
    _xlpm.thresholds, XLOOKUP('2. Результаты'!$D933, Sections!$F$3:$F$23, Sections!$G$3:$I$23),
    XLOOKUP('2. Результаты'!$Q933, _xlpm.thresholds, Sections!$G$2:$I$2, "Ниже базового", -1)
)</f>
        <v>Средний</v>
      </c>
      <c r="S933" s="9">
        <v>32.0</v>
      </c>
      <c r="T933" s="9" t="str">
        <f t="array" ref="T933">LET(
    _xlpm.thresholds, XLOOKUP('2. Результаты'!$D933, Sections!$A$3:$A$23, Sections!$B$3:$D$23),
    XLOOKUP('2. Результаты'!$S933, _xlpm.thresholds, Sections!$B$2:$D$2, "Ниже базового", -1)
)</f>
        <v>Средний</v>
      </c>
      <c r="U933" s="9">
        <v>12.0</v>
      </c>
      <c r="V933" s="9" t="str">
        <f t="array" ref="V933">LET(
    _xlpm.thresholds, XLOOKUP('2. Результаты'!$D933, Sections!$A$27:$A$47, Sections!$B$27:$D$47),
    XLOOKUP('2. Результаты'!$U933, _xlpm.thresholds, Sections!$B$26:$D$26, "Ниже базового", -1)
)</f>
        <v>Высокий</v>
      </c>
      <c r="W933" s="9">
        <v>22.0</v>
      </c>
      <c r="X933" s="9" t="str">
        <f t="array" ref="X933">LET(
    _xlpm.thresholds, XLOOKUP('2. Результаты'!$D933, Sections!$K$3:$K$23, Sections!$L$3:$N$23),
    XLOOKUP('2. Результаты'!$W933, _xlpm.thresholds, Sections!$L$2:$N$2, "Ниже базового", -1)
)</f>
        <v>Средний</v>
      </c>
    </row>
    <row r="934" ht="15.75" customHeight="1">
      <c r="A934" s="7">
        <v>5.34024657E8</v>
      </c>
      <c r="B934" s="6" t="s">
        <v>1130</v>
      </c>
      <c r="C934" s="6" t="s">
        <v>1182</v>
      </c>
      <c r="D934" s="9">
        <v>1.0</v>
      </c>
      <c r="E934" s="9">
        <v>148.0</v>
      </c>
      <c r="F934" s="9">
        <v>213.0</v>
      </c>
      <c r="G934" s="9">
        <v>3.0</v>
      </c>
      <c r="H934" s="9" t="s">
        <v>1465</v>
      </c>
      <c r="I934" s="9">
        <v>20.0</v>
      </c>
      <c r="J934" s="9" t="str">
        <f t="array" ref="J934">LET(
    _xlpm.thresholds, XLOOKUP('2. Результаты'!$D934, Sections!$F$27:$F$47, Sections!$G$27:$I$47),
    XLOOKUP('2. Результаты'!$I934, _xlpm.thresholds, Sections!$G$26:$I$26, "Ниже базового", -1)
)</f>
        <v>Средний</v>
      </c>
      <c r="K934" s="9">
        <v>14.0</v>
      </c>
      <c r="L934" s="9" t="str">
        <f t="array" ref="L934">LET(
    _xlpm.thresholds, XLOOKUP('2. Результаты'!$D934, Sections!$P$27:$P$47, Sections!$Q$27:$S$47),
    XLOOKUP('2. Результаты'!$K934, _xlpm.thresholds, Sections!$Q$26:$S$26, "Ниже базового", -1)
)</f>
        <v>Средний</v>
      </c>
      <c r="M934" s="9">
        <v>16.0</v>
      </c>
      <c r="N934" s="9" t="str">
        <f t="array" ref="N934">LET(
    _xlpm.thresholds, XLOOKUP('2. Результаты'!$D934, Sections!$K$27:$K$47, Sections!$L$27:$N$47),
    XLOOKUP('2. Результаты'!$M934, _xlpm.thresholds, Sections!$L$26:$N$26, "Ниже базового", -1)
)</f>
        <v>Средний</v>
      </c>
      <c r="O934" s="9">
        <v>17.0</v>
      </c>
      <c r="P934" s="9" t="str">
        <f t="array" ref="P934">LET(
    _xlpm.thresholds, XLOOKUP('2. Результаты'!$D934, Sections!$P$3:$P$23, Sections!$Q$3:$S$23),
    XLOOKUP('2. Результаты'!$O934, _xlpm.thresholds, Sections!$Q$2:$S$2, "Ниже базового", -1)
)</f>
        <v>Средний</v>
      </c>
      <c r="Q934" s="9">
        <v>16.0</v>
      </c>
      <c r="R934" s="9" t="str">
        <f t="array" ref="R934">LET(
    _xlpm.thresholds, XLOOKUP('2. Результаты'!$D934, Sections!$F$3:$F$23, Sections!$G$3:$I$23),
    XLOOKUP('2. Результаты'!$Q934, _xlpm.thresholds, Sections!$G$2:$I$2, "Ниже базового", -1)
)</f>
        <v>Средний</v>
      </c>
      <c r="S934" s="9">
        <v>30.0</v>
      </c>
      <c r="T934" s="9" t="str">
        <f t="array" ref="T934">LET(
    _xlpm.thresholds, XLOOKUP('2. Результаты'!$D934, Sections!$A$3:$A$23, Sections!$B$3:$D$23),
    XLOOKUP('2. Результаты'!$S934, _xlpm.thresholds, Sections!$B$2:$D$2, "Ниже базового", -1)
)</f>
        <v>Средний</v>
      </c>
      <c r="U934" s="9">
        <v>12.0</v>
      </c>
      <c r="V934" s="9" t="str">
        <f t="array" ref="V934">LET(
    _xlpm.thresholds, XLOOKUP('2. Результаты'!$D934, Sections!$A$27:$A$47, Sections!$B$27:$D$47),
    XLOOKUP('2. Результаты'!$U934, _xlpm.thresholds, Sections!$B$26:$D$26, "Ниже базового", -1)
)</f>
        <v>Высокий</v>
      </c>
      <c r="W934" s="9">
        <v>23.0</v>
      </c>
      <c r="X934" s="9" t="str">
        <f t="array" ref="X934">LET(
    _xlpm.thresholds, XLOOKUP('2. Результаты'!$D934, Sections!$K$3:$K$23, Sections!$L$3:$N$23),
    XLOOKUP('2. Результаты'!$W934, _xlpm.thresholds, Sections!$L$2:$N$2, "Ниже базового", -1)
)</f>
        <v>Средний</v>
      </c>
    </row>
    <row r="935" ht="15.75" customHeight="1">
      <c r="A935" s="7">
        <v>5.34030001E8</v>
      </c>
      <c r="B935" s="6" t="s">
        <v>1130</v>
      </c>
      <c r="C935" s="6" t="s">
        <v>1183</v>
      </c>
      <c r="D935" s="9">
        <v>1.0</v>
      </c>
      <c r="E935" s="9">
        <v>156.0</v>
      </c>
      <c r="F935" s="9">
        <v>213.0</v>
      </c>
      <c r="G935" s="9">
        <v>3.0</v>
      </c>
      <c r="H935" s="9" t="s">
        <v>1465</v>
      </c>
      <c r="I935" s="9">
        <v>25.0</v>
      </c>
      <c r="J935" s="9" t="str">
        <f t="array" ref="J935">LET(
    _xlpm.thresholds, XLOOKUP('2. Результаты'!$D935, Sections!$F$27:$F$47, Sections!$G$27:$I$47),
    XLOOKUP('2. Результаты'!$I935, _xlpm.thresholds, Sections!$G$26:$I$26, "Ниже базового", -1)
)</f>
        <v>Средний</v>
      </c>
      <c r="K935" s="9">
        <v>16.0</v>
      </c>
      <c r="L935" s="9" t="str">
        <f t="array" ref="L935">LET(
    _xlpm.thresholds, XLOOKUP('2. Результаты'!$D935, Sections!$P$27:$P$47, Sections!$Q$27:$S$47),
    XLOOKUP('2. Результаты'!$K935, _xlpm.thresholds, Sections!$Q$26:$S$26, "Ниже базового", -1)
)</f>
        <v>Высокий</v>
      </c>
      <c r="M935" s="9">
        <v>16.0</v>
      </c>
      <c r="N935" s="9" t="str">
        <f t="array" ref="N935">LET(
    _xlpm.thresholds, XLOOKUP('2. Результаты'!$D935, Sections!$K$27:$K$47, Sections!$L$27:$N$47),
    XLOOKUP('2. Результаты'!$M935, _xlpm.thresholds, Sections!$L$26:$N$26, "Ниже базового", -1)
)</f>
        <v>Средний</v>
      </c>
      <c r="O935" s="9">
        <v>18.0</v>
      </c>
      <c r="P935" s="9" t="str">
        <f t="array" ref="P935">LET(
    _xlpm.thresholds, XLOOKUP('2. Результаты'!$D935, Sections!$P$3:$P$23, Sections!$Q$3:$S$23),
    XLOOKUP('2. Результаты'!$O935, _xlpm.thresholds, Sections!$Q$2:$S$2, "Ниже базового", -1)
)</f>
        <v>Средний</v>
      </c>
      <c r="Q935" s="9">
        <v>16.0</v>
      </c>
      <c r="R935" s="9" t="str">
        <f t="array" ref="R935">LET(
    _xlpm.thresholds, XLOOKUP('2. Результаты'!$D935, Sections!$F$3:$F$23, Sections!$G$3:$I$23),
    XLOOKUP('2. Результаты'!$Q935, _xlpm.thresholds, Sections!$G$2:$I$2, "Ниже базового", -1)
)</f>
        <v>Средний</v>
      </c>
      <c r="S935" s="9">
        <v>33.0</v>
      </c>
      <c r="T935" s="9" t="str">
        <f t="array" ref="T935">LET(
    _xlpm.thresholds, XLOOKUP('2. Результаты'!$D935, Sections!$A$3:$A$23, Sections!$B$3:$D$23),
    XLOOKUP('2. Результаты'!$S935, _xlpm.thresholds, Sections!$B$2:$D$2, "Ниже базового", -1)
)</f>
        <v>Средний</v>
      </c>
      <c r="U935" s="9">
        <v>10.0</v>
      </c>
      <c r="V935" s="9" t="str">
        <f t="array" ref="V935">LET(
    _xlpm.thresholds, XLOOKUP('2. Результаты'!$D935, Sections!$A$27:$A$47, Sections!$B$27:$D$47),
    XLOOKUP('2. Результаты'!$U935, _xlpm.thresholds, Sections!$B$26:$D$26, "Ниже базового", -1)
)</f>
        <v>Средний</v>
      </c>
      <c r="W935" s="9">
        <v>22.0</v>
      </c>
      <c r="X935" s="9" t="str">
        <f t="array" ref="X935">LET(
    _xlpm.thresholds, XLOOKUP('2. Результаты'!$D935, Sections!$K$3:$K$23, Sections!$L$3:$N$23),
    XLOOKUP('2. Результаты'!$W935, _xlpm.thresholds, Sections!$L$2:$N$2, "Ниже базового", -1)
)</f>
        <v>Средний</v>
      </c>
    </row>
    <row r="936" ht="15.75" customHeight="1">
      <c r="A936" s="7">
        <v>5.3405388E8</v>
      </c>
      <c r="B936" s="6" t="s">
        <v>1130</v>
      </c>
      <c r="C936" s="6" t="s">
        <v>1184</v>
      </c>
      <c r="D936" s="9">
        <v>1.0</v>
      </c>
      <c r="E936" s="9">
        <v>160.0</v>
      </c>
      <c r="F936" s="9">
        <v>213.0</v>
      </c>
      <c r="G936" s="9">
        <v>3.0</v>
      </c>
      <c r="H936" s="9" t="s">
        <v>1465</v>
      </c>
      <c r="I936" s="9">
        <v>24.0</v>
      </c>
      <c r="J936" s="9" t="str">
        <f t="array" ref="J936">LET(
    _xlpm.thresholds, XLOOKUP('2. Результаты'!$D936, Sections!$F$27:$F$47, Sections!$G$27:$I$47),
    XLOOKUP('2. Результаты'!$I936, _xlpm.thresholds, Sections!$G$26:$I$26, "Ниже базового", -1)
)</f>
        <v>Средний</v>
      </c>
      <c r="K936" s="9">
        <v>19.0</v>
      </c>
      <c r="L936" s="9" t="str">
        <f t="array" ref="L936">LET(
    _xlpm.thresholds, XLOOKUP('2. Результаты'!$D936, Sections!$P$27:$P$47, Sections!$Q$27:$S$47),
    XLOOKUP('2. Результаты'!$K936, _xlpm.thresholds, Sections!$Q$26:$S$26, "Ниже базового", -1)
)</f>
        <v>Высокий</v>
      </c>
      <c r="M936" s="9">
        <v>16.0</v>
      </c>
      <c r="N936" s="9" t="str">
        <f t="array" ref="N936">LET(
    _xlpm.thresholds, XLOOKUP('2. Результаты'!$D936, Sections!$K$27:$K$47, Sections!$L$27:$N$47),
    XLOOKUP('2. Результаты'!$M936, _xlpm.thresholds, Sections!$L$26:$N$26, "Ниже базового", -1)
)</f>
        <v>Средний</v>
      </c>
      <c r="O936" s="9">
        <v>18.0</v>
      </c>
      <c r="P936" s="9" t="str">
        <f t="array" ref="P936">LET(
    _xlpm.thresholds, XLOOKUP('2. Результаты'!$D936, Sections!$P$3:$P$23, Sections!$Q$3:$S$23),
    XLOOKUP('2. Результаты'!$O936, _xlpm.thresholds, Sections!$Q$2:$S$2, "Ниже базового", -1)
)</f>
        <v>Средний</v>
      </c>
      <c r="Q936" s="9">
        <v>17.0</v>
      </c>
      <c r="R936" s="9" t="str">
        <f t="array" ref="R936">LET(
    _xlpm.thresholds, XLOOKUP('2. Результаты'!$D936, Sections!$F$3:$F$23, Sections!$G$3:$I$23),
    XLOOKUP('2. Результаты'!$Q936, _xlpm.thresholds, Sections!$G$2:$I$2, "Ниже базового", -1)
)</f>
        <v>Средний</v>
      </c>
      <c r="S936" s="9">
        <v>33.0</v>
      </c>
      <c r="T936" s="9" t="str">
        <f t="array" ref="T936">LET(
    _xlpm.thresholds, XLOOKUP('2. Результаты'!$D936, Sections!$A$3:$A$23, Sections!$B$3:$D$23),
    XLOOKUP('2. Результаты'!$S936, _xlpm.thresholds, Sections!$B$2:$D$2, "Ниже базового", -1)
)</f>
        <v>Средний</v>
      </c>
      <c r="U936" s="9">
        <v>11.0</v>
      </c>
      <c r="V936" s="9" t="str">
        <f t="array" ref="V936">LET(
    _xlpm.thresholds, XLOOKUP('2. Результаты'!$D936, Sections!$A$27:$A$47, Sections!$B$27:$D$47),
    XLOOKUP('2. Результаты'!$U936, _xlpm.thresholds, Sections!$B$26:$D$26, "Ниже базового", -1)
)</f>
        <v>Средний</v>
      </c>
      <c r="W936" s="9">
        <v>22.0</v>
      </c>
      <c r="X936" s="9" t="str">
        <f t="array" ref="X936">LET(
    _xlpm.thresholds, XLOOKUP('2. Результаты'!$D936, Sections!$K$3:$K$23, Sections!$L$3:$N$23),
    XLOOKUP('2. Результаты'!$W936, _xlpm.thresholds, Sections!$L$2:$N$2, "Ниже базового", -1)
)</f>
        <v>Средний</v>
      </c>
    </row>
    <row r="937" ht="15.75" customHeight="1">
      <c r="A937" s="7">
        <v>5.34029528E8</v>
      </c>
      <c r="B937" s="6" t="s">
        <v>1130</v>
      </c>
      <c r="C937" s="6" t="s">
        <v>1185</v>
      </c>
      <c r="D937" s="9">
        <v>1.0</v>
      </c>
      <c r="E937" s="9">
        <v>141.0</v>
      </c>
      <c r="F937" s="9">
        <v>213.0</v>
      </c>
      <c r="G937" s="9">
        <v>3.0</v>
      </c>
      <c r="H937" s="9" t="s">
        <v>1465</v>
      </c>
      <c r="I937" s="9">
        <v>21.0</v>
      </c>
      <c r="J937" s="9" t="str">
        <f t="array" ref="J937">LET(
    _xlpm.thresholds, XLOOKUP('2. Результаты'!$D937, Sections!$F$27:$F$47, Sections!$G$27:$I$47),
    XLOOKUP('2. Результаты'!$I937, _xlpm.thresholds, Sections!$G$26:$I$26, "Ниже базового", -1)
)</f>
        <v>Средний</v>
      </c>
      <c r="K937" s="9">
        <v>16.0</v>
      </c>
      <c r="L937" s="9" t="str">
        <f t="array" ref="L937">LET(
    _xlpm.thresholds, XLOOKUP('2. Результаты'!$D937, Sections!$P$27:$P$47, Sections!$Q$27:$S$47),
    XLOOKUP('2. Результаты'!$K937, _xlpm.thresholds, Sections!$Q$26:$S$26, "Ниже базового", -1)
)</f>
        <v>Высокий</v>
      </c>
      <c r="M937" s="9">
        <v>12.0</v>
      </c>
      <c r="N937" s="9" t="str">
        <f t="array" ref="N937">LET(
    _xlpm.thresholds, XLOOKUP('2. Результаты'!$D937, Sections!$K$27:$K$47, Sections!$L$27:$N$47),
    XLOOKUP('2. Результаты'!$M937, _xlpm.thresholds, Sections!$L$26:$N$26, "Ниже базового", -1)
)</f>
        <v>Базовый</v>
      </c>
      <c r="O937" s="9">
        <v>18.0</v>
      </c>
      <c r="P937" s="9" t="str">
        <f t="array" ref="P937">LET(
    _xlpm.thresholds, XLOOKUP('2. Результаты'!$D937, Sections!$P$3:$P$23, Sections!$Q$3:$S$23),
    XLOOKUP('2. Результаты'!$O937, _xlpm.thresholds, Sections!$Q$2:$S$2, "Ниже базового", -1)
)</f>
        <v>Средний</v>
      </c>
      <c r="Q937" s="9">
        <v>16.0</v>
      </c>
      <c r="R937" s="9" t="str">
        <f t="array" ref="R937">LET(
    _xlpm.thresholds, XLOOKUP('2. Результаты'!$D937, Sections!$F$3:$F$23, Sections!$G$3:$I$23),
    XLOOKUP('2. Результаты'!$Q937, _xlpm.thresholds, Sections!$G$2:$I$2, "Ниже базового", -1)
)</f>
        <v>Средний</v>
      </c>
      <c r="S937" s="9">
        <v>30.0</v>
      </c>
      <c r="T937" s="9" t="str">
        <f t="array" ref="T937">LET(
    _xlpm.thresholds, XLOOKUP('2. Результаты'!$D937, Sections!$A$3:$A$23, Sections!$B$3:$D$23),
    XLOOKUP('2. Результаты'!$S937, _xlpm.thresholds, Sections!$B$2:$D$2, "Ниже базового", -1)
)</f>
        <v>Средний</v>
      </c>
      <c r="U937" s="9">
        <v>9.0</v>
      </c>
      <c r="V937" s="9" t="str">
        <f t="array" ref="V937">LET(
    _xlpm.thresholds, XLOOKUP('2. Результаты'!$D937, Sections!$A$27:$A$47, Sections!$B$27:$D$47),
    XLOOKUP('2. Результаты'!$U937, _xlpm.thresholds, Sections!$B$26:$D$26, "Ниже базового", -1)
)</f>
        <v>Средний</v>
      </c>
      <c r="W937" s="9">
        <v>19.0</v>
      </c>
      <c r="X937" s="9" t="str">
        <f t="array" ref="X937">LET(
    _xlpm.thresholds, XLOOKUP('2. Результаты'!$D937, Sections!$K$3:$K$23, Sections!$L$3:$N$23),
    XLOOKUP('2. Результаты'!$W937, _xlpm.thresholds, Sections!$L$2:$N$2, "Ниже базового", -1)
)</f>
        <v>Средний</v>
      </c>
    </row>
    <row r="938" ht="15.75" customHeight="1">
      <c r="A938" s="7">
        <v>5.3500365E8</v>
      </c>
      <c r="B938" s="6" t="s">
        <v>1186</v>
      </c>
      <c r="C938" s="6" t="s">
        <v>1187</v>
      </c>
      <c r="D938" s="9">
        <v>2.0</v>
      </c>
      <c r="E938" s="9">
        <v>159.0</v>
      </c>
      <c r="F938" s="9">
        <v>197.0</v>
      </c>
      <c r="G938" s="9">
        <v>3.0</v>
      </c>
      <c r="H938" s="9" t="s">
        <v>1465</v>
      </c>
      <c r="I938" s="9">
        <v>24.0</v>
      </c>
      <c r="J938" s="9" t="str">
        <f t="array" ref="J938">LET(
    _xlpm.thresholds, XLOOKUP('2. Результаты'!$D938, Sections!$F$27:$F$47, Sections!$G$27:$I$47),
    XLOOKUP('2. Результаты'!$I938, _xlpm.thresholds, Sections!$G$26:$I$26, "Ниже базового", -1)
)</f>
        <v>Средний</v>
      </c>
      <c r="K938" s="9">
        <v>19.0</v>
      </c>
      <c r="L938" s="9" t="str">
        <f t="array" ref="L938">LET(
    _xlpm.thresholds, XLOOKUP('2. Результаты'!$D938, Sections!$P$27:$P$47, Sections!$Q$27:$S$47),
    XLOOKUP('2. Результаты'!$K938, _xlpm.thresholds, Sections!$Q$26:$S$26, "Ниже базового", -1)
)</f>
        <v>Высокий</v>
      </c>
      <c r="M938" s="9">
        <v>16.0</v>
      </c>
      <c r="N938" s="9" t="str">
        <f t="array" ref="N938">LET(
    _xlpm.thresholds, XLOOKUP('2. Результаты'!$D938, Sections!$K$27:$K$47, Sections!$L$27:$N$47),
    XLOOKUP('2. Результаты'!$M938, _xlpm.thresholds, Sections!$L$26:$N$26, "Ниже базового", -1)
)</f>
        <v>Высокий</v>
      </c>
      <c r="O938" s="9">
        <v>21.0</v>
      </c>
      <c r="P938" s="9" t="str">
        <f t="array" ref="P938">LET(
    _xlpm.thresholds, XLOOKUP('2. Результаты'!$D938, Sections!$P$3:$P$23, Sections!$Q$3:$S$23),
    XLOOKUP('2. Результаты'!$O938, _xlpm.thresholds, Sections!$Q$2:$S$2, "Ниже базового", -1)
)</f>
        <v>Высокий</v>
      </c>
      <c r="Q938" s="9">
        <v>19.0</v>
      </c>
      <c r="R938" s="9" t="str">
        <f t="array" ref="R938">LET(
    _xlpm.thresholds, XLOOKUP('2. Результаты'!$D938, Sections!$F$3:$F$23, Sections!$G$3:$I$23),
    XLOOKUP('2. Результаты'!$Q938, _xlpm.thresholds, Sections!$G$2:$I$2, "Ниже базового", -1)
)</f>
        <v>Средний</v>
      </c>
      <c r="S938" s="9">
        <v>26.0</v>
      </c>
      <c r="T938" s="9" t="str">
        <f t="array" ref="T938">LET(
    _xlpm.thresholds, XLOOKUP('2. Результаты'!$D938, Sections!$A$3:$A$23, Sections!$B$3:$D$23),
    XLOOKUP('2. Результаты'!$S938, _xlpm.thresholds, Sections!$B$2:$D$2, "Ниже базового", -1)
)</f>
        <v>Средний</v>
      </c>
      <c r="U938" s="9">
        <v>14.0</v>
      </c>
      <c r="V938" s="9" t="str">
        <f t="array" ref="V938">LET(
    _xlpm.thresholds, XLOOKUP('2. Результаты'!$D938, Sections!$A$27:$A$47, Sections!$B$27:$D$47),
    XLOOKUP('2. Результаты'!$U938, _xlpm.thresholds, Sections!$B$26:$D$26, "Ниже базового", -1)
)</f>
        <v>Высокий</v>
      </c>
      <c r="W938" s="9">
        <v>20.0</v>
      </c>
      <c r="X938" s="9" t="str">
        <f t="array" ref="X938">LET(
    _xlpm.thresholds, XLOOKUP('2. Результаты'!$D938, Sections!$K$3:$K$23, Sections!$L$3:$N$23),
    XLOOKUP('2. Результаты'!$W938, _xlpm.thresholds, Sections!$L$2:$N$2, "Ниже базового", -1)
)</f>
        <v>Средний</v>
      </c>
    </row>
    <row r="939" ht="15.75" customHeight="1">
      <c r="A939" s="7">
        <v>5.35003882E8</v>
      </c>
      <c r="B939" s="6" t="s">
        <v>1186</v>
      </c>
      <c r="C939" s="6" t="s">
        <v>1188</v>
      </c>
      <c r="D939" s="9">
        <v>2.0</v>
      </c>
      <c r="E939" s="9">
        <v>89.0</v>
      </c>
      <c r="F939" s="9">
        <v>197.0</v>
      </c>
      <c r="G939" s="9">
        <v>1.0</v>
      </c>
      <c r="H939" s="9" t="s">
        <v>1468</v>
      </c>
      <c r="I939" s="9">
        <v>20.0</v>
      </c>
      <c r="J939" s="9" t="str">
        <f t="array" ref="J939">LET(
    _xlpm.thresholds, XLOOKUP('2. Результаты'!$D939, Sections!$F$27:$F$47, Sections!$G$27:$I$47),
    XLOOKUP('2. Результаты'!$I939, _xlpm.thresholds, Sections!$G$26:$I$26, "Ниже базового", -1)
)</f>
        <v>Средний</v>
      </c>
      <c r="K939" s="9">
        <v>12.0</v>
      </c>
      <c r="L939" s="9" t="str">
        <f t="array" ref="L939">LET(
    _xlpm.thresholds, XLOOKUP('2. Результаты'!$D939, Sections!$P$27:$P$47, Sections!$Q$27:$S$47),
    XLOOKUP('2. Результаты'!$K939, _xlpm.thresholds, Sections!$Q$26:$S$26, "Ниже базового", -1)
)</f>
        <v>Базовый</v>
      </c>
      <c r="M939" s="9">
        <v>12.0</v>
      </c>
      <c r="N939" s="9" t="str">
        <f t="array" ref="N939">LET(
    _xlpm.thresholds, XLOOKUP('2. Результаты'!$D939, Sections!$K$27:$K$47, Sections!$L$27:$N$47),
    XLOOKUP('2. Результаты'!$M939, _xlpm.thresholds, Sections!$L$26:$N$26, "Ниже базового", -1)
)</f>
        <v>Базовый</v>
      </c>
      <c r="O939" s="9">
        <v>12.0</v>
      </c>
      <c r="P939" s="9" t="str">
        <f t="array" ref="P939">LET(
    _xlpm.thresholds, XLOOKUP('2. Результаты'!$D939, Sections!$P$3:$P$23, Sections!$Q$3:$S$23),
    XLOOKUP('2. Результаты'!$O939, _xlpm.thresholds, Sections!$Q$2:$S$2, "Ниже базового", -1)
)</f>
        <v>Базовый</v>
      </c>
      <c r="Q939" s="9">
        <v>14.0</v>
      </c>
      <c r="R939" s="9" t="str">
        <f t="array" ref="R939">LET(
    _xlpm.thresholds, XLOOKUP('2. Результаты'!$D939, Sections!$F$3:$F$23, Sections!$G$3:$I$23),
    XLOOKUP('2. Результаты'!$Q939, _xlpm.thresholds, Sections!$G$2:$I$2, "Ниже базового", -1)
)</f>
        <v>Средний</v>
      </c>
      <c r="S939" s="9">
        <v>0.0</v>
      </c>
      <c r="T939" s="9" t="str">
        <f t="array" ref="T939">LET(
    _xlpm.thresholds, XLOOKUP('2. Результаты'!$D939, Sections!$A$3:$A$23, Sections!$B$3:$D$23),
    XLOOKUP('2. Результаты'!$S939, _xlpm.thresholds, Sections!$B$2:$D$2, "Ниже базового", -1)
)</f>
        <v>Ниже базового</v>
      </c>
      <c r="U939" s="9">
        <v>7.0</v>
      </c>
      <c r="V939" s="9" t="str">
        <f t="array" ref="V939">LET(
    _xlpm.thresholds, XLOOKUP('2. Результаты'!$D939, Sections!$A$27:$A$47, Sections!$B$27:$D$47),
    XLOOKUP('2. Результаты'!$U939, _xlpm.thresholds, Sections!$B$26:$D$26, "Ниже базового", -1)
)</f>
        <v>Базовый</v>
      </c>
      <c r="W939" s="9">
        <v>12.0</v>
      </c>
      <c r="X939" s="9" t="str">
        <f t="array" ref="X939">LET(
    _xlpm.thresholds, XLOOKUP('2. Результаты'!$D939, Sections!$K$3:$K$23, Sections!$L$3:$N$23),
    XLOOKUP('2. Результаты'!$W939, _xlpm.thresholds, Sections!$L$2:$N$2, "Ниже базового", -1)
)</f>
        <v>Базовый</v>
      </c>
    </row>
    <row r="940" ht="15.75" customHeight="1">
      <c r="A940" s="7">
        <v>5.35003635E8</v>
      </c>
      <c r="B940" s="6" t="s">
        <v>1186</v>
      </c>
      <c r="C940" s="6" t="s">
        <v>1189</v>
      </c>
      <c r="D940" s="9">
        <v>2.0</v>
      </c>
      <c r="E940" s="9">
        <v>130.0</v>
      </c>
      <c r="F940" s="9">
        <v>197.0</v>
      </c>
      <c r="G940" s="9">
        <v>3.0</v>
      </c>
      <c r="H940" s="9" t="s">
        <v>1465</v>
      </c>
      <c r="I940" s="9">
        <v>16.0</v>
      </c>
      <c r="J940" s="9" t="str">
        <f t="array" ref="J940">LET(
    _xlpm.thresholds, XLOOKUP('2. Результаты'!$D940, Sections!$F$27:$F$47, Sections!$G$27:$I$47),
    XLOOKUP('2. Результаты'!$I940, _xlpm.thresholds, Sections!$G$26:$I$26, "Ниже базового", -1)
)</f>
        <v>Базовый</v>
      </c>
      <c r="K940" s="9">
        <v>13.0</v>
      </c>
      <c r="L940" s="9" t="str">
        <f t="array" ref="L940">LET(
    _xlpm.thresholds, XLOOKUP('2. Результаты'!$D940, Sections!$P$27:$P$47, Sections!$Q$27:$S$47),
    XLOOKUP('2. Результаты'!$K940, _xlpm.thresholds, Sections!$Q$26:$S$26, "Ниже базового", -1)
)</f>
        <v>Средний</v>
      </c>
      <c r="M940" s="9">
        <v>14.0</v>
      </c>
      <c r="N940" s="9" t="str">
        <f t="array" ref="N940">LET(
    _xlpm.thresholds, XLOOKUP('2. Результаты'!$D940, Sections!$K$27:$K$47, Sections!$L$27:$N$47),
    XLOOKUP('2. Результаты'!$M940, _xlpm.thresholds, Sections!$L$26:$N$26, "Ниже базового", -1)
)</f>
        <v>Средний</v>
      </c>
      <c r="O940" s="9">
        <v>15.0</v>
      </c>
      <c r="P940" s="9" t="str">
        <f t="array" ref="P940">LET(
    _xlpm.thresholds, XLOOKUP('2. Результаты'!$D940, Sections!$P$3:$P$23, Sections!$Q$3:$S$23),
    XLOOKUP('2. Результаты'!$O940, _xlpm.thresholds, Sections!$Q$2:$S$2, "Ниже базового", -1)
)</f>
        <v>Базовый</v>
      </c>
      <c r="Q940" s="9">
        <v>16.0</v>
      </c>
      <c r="R940" s="9" t="str">
        <f t="array" ref="R940">LET(
    _xlpm.thresholds, XLOOKUP('2. Результаты'!$D940, Sections!$F$3:$F$23, Sections!$G$3:$I$23),
    XLOOKUP('2. Результаты'!$Q940, _xlpm.thresholds, Sections!$G$2:$I$2, "Ниже базового", -1)
)</f>
        <v>Средний</v>
      </c>
      <c r="S940" s="9">
        <v>25.0</v>
      </c>
      <c r="T940" s="9" t="str">
        <f t="array" ref="T940">LET(
    _xlpm.thresholds, XLOOKUP('2. Результаты'!$D940, Sections!$A$3:$A$23, Sections!$B$3:$D$23),
    XLOOKUP('2. Результаты'!$S940, _xlpm.thresholds, Sections!$B$2:$D$2, "Ниже базового", -1)
)</f>
        <v>Средний</v>
      </c>
      <c r="U940" s="9">
        <v>11.0</v>
      </c>
      <c r="V940" s="9" t="str">
        <f t="array" ref="V940">LET(
    _xlpm.thresholds, XLOOKUP('2. Результаты'!$D940, Sections!$A$27:$A$47, Sections!$B$27:$D$47),
    XLOOKUP('2. Результаты'!$U940, _xlpm.thresholds, Sections!$B$26:$D$26, "Ниже базового", -1)
)</f>
        <v>Средний</v>
      </c>
      <c r="W940" s="9">
        <v>20.0</v>
      </c>
      <c r="X940" s="9" t="str">
        <f t="array" ref="X940">LET(
    _xlpm.thresholds, XLOOKUP('2. Результаты'!$D940, Sections!$K$3:$K$23, Sections!$L$3:$N$23),
    XLOOKUP('2. Результаты'!$W940, _xlpm.thresholds, Sections!$L$2:$N$2, "Ниже базового", -1)
)</f>
        <v>Средний</v>
      </c>
    </row>
    <row r="941" ht="15.75" customHeight="1">
      <c r="A941" s="7">
        <v>5.3500385E8</v>
      </c>
      <c r="B941" s="6" t="s">
        <v>1186</v>
      </c>
      <c r="C941" s="6" t="s">
        <v>1190</v>
      </c>
      <c r="D941" s="9">
        <v>4.0</v>
      </c>
      <c r="E941" s="9">
        <v>152.0</v>
      </c>
      <c r="F941" s="9">
        <v>166.0</v>
      </c>
      <c r="G941" s="9">
        <v>4.0</v>
      </c>
      <c r="H941" s="9" t="s">
        <v>1466</v>
      </c>
      <c r="I941" s="9">
        <v>27.0</v>
      </c>
      <c r="J941" s="9" t="str">
        <f t="array" ref="J941">LET(
    _xlpm.thresholds, XLOOKUP('2. Результаты'!$D941, Sections!$F$27:$F$47, Sections!$G$27:$I$47),
    XLOOKUP('2. Результаты'!$I941, _xlpm.thresholds, Sections!$G$26:$I$26, "Ниже базового", -1)
)</f>
        <v>Высокий</v>
      </c>
      <c r="K941" s="9">
        <v>21.0</v>
      </c>
      <c r="L941" s="9" t="str">
        <f t="array" ref="L941">LET(
    _xlpm.thresholds, XLOOKUP('2. Результаты'!$D941, Sections!$P$27:$P$47, Sections!$Q$27:$S$47),
    XLOOKUP('2. Результаты'!$K941, _xlpm.thresholds, Sections!$Q$26:$S$26, "Ниже базового", -1)
)</f>
        <v>Высокий</v>
      </c>
      <c r="M941" s="9">
        <v>15.0</v>
      </c>
      <c r="N941" s="9" t="str">
        <f t="array" ref="N941">LET(
    _xlpm.thresholds, XLOOKUP('2. Результаты'!$D941, Sections!$K$27:$K$47, Sections!$L$27:$N$47),
    XLOOKUP('2. Результаты'!$M941, _xlpm.thresholds, Sections!$L$26:$N$26, "Ниже базового", -1)
)</f>
        <v>Высокий</v>
      </c>
      <c r="O941" s="9">
        <v>20.0</v>
      </c>
      <c r="P941" s="9" t="str">
        <f t="array" ref="P941">LET(
    _xlpm.thresholds, XLOOKUP('2. Результаты'!$D941, Sections!$P$3:$P$23, Sections!$Q$3:$S$23),
    XLOOKUP('2. Результаты'!$O941, _xlpm.thresholds, Sections!$Q$2:$S$2, "Ниже базового", -1)
)</f>
        <v>Высокий</v>
      </c>
      <c r="Q941" s="9">
        <v>22.0</v>
      </c>
      <c r="R941" s="9" t="str">
        <f t="array" ref="R941">LET(
    _xlpm.thresholds, XLOOKUP('2. Результаты'!$D941, Sections!$F$3:$F$23, Sections!$G$3:$I$23),
    XLOOKUP('2. Результаты'!$Q941, _xlpm.thresholds, Sections!$G$2:$I$2, "Ниже базового", -1)
)</f>
        <v>Высокий</v>
      </c>
      <c r="S941" s="9">
        <v>22.0</v>
      </c>
      <c r="T941" s="9" t="str">
        <f t="array" ref="T941">LET(
    _xlpm.thresholds, XLOOKUP('2. Результаты'!$D941, Sections!$A$3:$A$23, Sections!$B$3:$D$23),
    XLOOKUP('2. Результаты'!$S941, _xlpm.thresholds, Sections!$B$2:$D$2, "Ниже базового", -1)
)</f>
        <v>Средний</v>
      </c>
      <c r="U941" s="9">
        <v>1.0</v>
      </c>
      <c r="V941" s="9" t="str">
        <f t="array" ref="V941">LET(
    _xlpm.thresholds, XLOOKUP('2. Результаты'!$D941, Sections!$A$27:$A$47, Sections!$B$27:$D$47),
    XLOOKUP('2. Результаты'!$U941, _xlpm.thresholds, Sections!$B$26:$D$26, "Ниже базового", -1)
)</f>
        <v>Высокий</v>
      </c>
      <c r="W941" s="9">
        <v>24.0</v>
      </c>
      <c r="X941" s="9" t="str">
        <f t="array" ref="X941">LET(
    _xlpm.thresholds, XLOOKUP('2. Результаты'!$D941, Sections!$K$3:$K$23, Sections!$L$3:$N$23),
    XLOOKUP('2. Результаты'!$W941, _xlpm.thresholds, Sections!$L$2:$N$2, "Ниже базового", -1)
)</f>
        <v>Средний</v>
      </c>
    </row>
    <row r="942" ht="15.75" customHeight="1">
      <c r="A942" s="7">
        <v>5.350039E8</v>
      </c>
      <c r="B942" s="6" t="s">
        <v>1186</v>
      </c>
      <c r="C942" s="6" t="s">
        <v>1191</v>
      </c>
      <c r="D942" s="9">
        <v>2.0</v>
      </c>
      <c r="E942" s="9">
        <v>115.0</v>
      </c>
      <c r="F942" s="9">
        <v>197.0</v>
      </c>
      <c r="G942" s="9">
        <v>2.0</v>
      </c>
      <c r="H942" s="9" t="s">
        <v>1467</v>
      </c>
      <c r="I942" s="9">
        <v>15.0</v>
      </c>
      <c r="J942" s="9" t="str">
        <f t="array" ref="J942">LET(
    _xlpm.thresholds, XLOOKUP('2. Результаты'!$D942, Sections!$F$27:$F$47, Sections!$G$27:$I$47),
    XLOOKUP('2. Результаты'!$I942, _xlpm.thresholds, Sections!$G$26:$I$26, "Ниже базового", -1)
)</f>
        <v>Базовый</v>
      </c>
      <c r="K942" s="9">
        <v>14.0</v>
      </c>
      <c r="L942" s="9" t="str">
        <f t="array" ref="L942">LET(
    _xlpm.thresholds, XLOOKUP('2. Результаты'!$D942, Sections!$P$27:$P$47, Sections!$Q$27:$S$47),
    XLOOKUP('2. Результаты'!$K942, _xlpm.thresholds, Sections!$Q$26:$S$26, "Ниже базового", -1)
)</f>
        <v>Средний</v>
      </c>
      <c r="M942" s="9">
        <v>10.0</v>
      </c>
      <c r="N942" s="9" t="str">
        <f t="array" ref="N942">LET(
    _xlpm.thresholds, XLOOKUP('2. Результаты'!$D942, Sections!$K$27:$K$47, Sections!$L$27:$N$47),
    XLOOKUP('2. Результаты'!$M942, _xlpm.thresholds, Sections!$L$26:$N$26, "Ниже базового", -1)
)</f>
        <v>Базовый</v>
      </c>
      <c r="O942" s="9">
        <v>17.0</v>
      </c>
      <c r="P942" s="9" t="str">
        <f t="array" ref="P942">LET(
    _xlpm.thresholds, XLOOKUP('2. Результаты'!$D942, Sections!$P$3:$P$23, Sections!$Q$3:$S$23),
    XLOOKUP('2. Результаты'!$O942, _xlpm.thresholds, Sections!$Q$2:$S$2, "Ниже базового", -1)
)</f>
        <v>Средний</v>
      </c>
      <c r="Q942" s="9">
        <v>14.0</v>
      </c>
      <c r="R942" s="9" t="str">
        <f t="array" ref="R942">LET(
    _xlpm.thresholds, XLOOKUP('2. Результаты'!$D942, Sections!$F$3:$F$23, Sections!$G$3:$I$23),
    XLOOKUP('2. Результаты'!$Q942, _xlpm.thresholds, Sections!$G$2:$I$2, "Ниже базового", -1)
)</f>
        <v>Средний</v>
      </c>
      <c r="S942" s="9">
        <v>22.0</v>
      </c>
      <c r="T942" s="9" t="str">
        <f t="array" ref="T942">LET(
    _xlpm.thresholds, XLOOKUP('2. Результаты'!$D942, Sections!$A$3:$A$23, Sections!$B$3:$D$23),
    XLOOKUP('2. Результаты'!$S942, _xlpm.thresholds, Sections!$B$2:$D$2, "Ниже базового", -1)
)</f>
        <v>Базовый</v>
      </c>
      <c r="U942" s="9">
        <v>9.0</v>
      </c>
      <c r="V942" s="9" t="str">
        <f t="array" ref="V942">LET(
    _xlpm.thresholds, XLOOKUP('2. Результаты'!$D942, Sections!$A$27:$A$47, Sections!$B$27:$D$47),
    XLOOKUP('2. Результаты'!$U942, _xlpm.thresholds, Sections!$B$26:$D$26, "Ниже базового", -1)
)</f>
        <v>Средний</v>
      </c>
      <c r="W942" s="9">
        <v>14.0</v>
      </c>
      <c r="X942" s="9" t="str">
        <f t="array" ref="X942">LET(
    _xlpm.thresholds, XLOOKUP('2. Результаты'!$D942, Sections!$K$3:$K$23, Sections!$L$3:$N$23),
    XLOOKUP('2. Результаты'!$W942, _xlpm.thresholds, Sections!$L$2:$N$2, "Ниже базового", -1)
)</f>
        <v>Базовый</v>
      </c>
    </row>
    <row r="943" ht="15.75" customHeight="1">
      <c r="A943" s="7">
        <v>5.35003787E8</v>
      </c>
      <c r="B943" s="6" t="s">
        <v>1186</v>
      </c>
      <c r="C943" s="6" t="s">
        <v>1192</v>
      </c>
      <c r="D943" s="9">
        <v>8.0</v>
      </c>
      <c r="E943" s="9">
        <v>136.0</v>
      </c>
      <c r="F943" s="9">
        <v>190.0</v>
      </c>
      <c r="G943" s="9">
        <v>3.0</v>
      </c>
      <c r="H943" s="9" t="s">
        <v>1465</v>
      </c>
      <c r="I943" s="9">
        <v>23.0</v>
      </c>
      <c r="J943" s="9" t="str">
        <f t="array" ref="J943">LET(
    _xlpm.thresholds, XLOOKUP('2. Результаты'!$D943, Sections!$F$27:$F$47, Sections!$G$27:$I$47),
    XLOOKUP('2. Результаты'!$I943, _xlpm.thresholds, Sections!$G$26:$I$26, "Ниже базового", -1)
)</f>
        <v>Средний</v>
      </c>
      <c r="K943" s="9">
        <v>16.0</v>
      </c>
      <c r="L943" s="9" t="str">
        <f t="array" ref="L943">LET(
    _xlpm.thresholds, XLOOKUP('2. Результаты'!$D943, Sections!$P$27:$P$47, Sections!$Q$27:$S$47),
    XLOOKUP('2. Результаты'!$K943, _xlpm.thresholds, Sections!$Q$26:$S$26, "Ниже базового", -1)
)</f>
        <v>Высокий</v>
      </c>
      <c r="M943" s="9">
        <v>14.0</v>
      </c>
      <c r="N943" s="9" t="str">
        <f t="array" ref="N943">LET(
    _xlpm.thresholds, XLOOKUP('2. Результаты'!$D943, Sections!$K$27:$K$47, Sections!$L$27:$N$47),
    XLOOKUP('2. Результаты'!$M943, _xlpm.thresholds, Sections!$L$26:$N$26, "Ниже базового", -1)
)</f>
        <v>Средний</v>
      </c>
      <c r="O943" s="9">
        <v>16.0</v>
      </c>
      <c r="P943" s="9" t="str">
        <f t="array" ref="P943">LET(
    _xlpm.thresholds, XLOOKUP('2. Результаты'!$D943, Sections!$P$3:$P$23, Sections!$Q$3:$S$23),
    XLOOKUP('2. Результаты'!$O943, _xlpm.thresholds, Sections!$Q$2:$S$2, "Ниже базового", -1)
)</f>
        <v>Средний</v>
      </c>
      <c r="Q943" s="9">
        <v>15.0</v>
      </c>
      <c r="R943" s="9" t="str">
        <f t="array" ref="R943">LET(
    _xlpm.thresholds, XLOOKUP('2. Результаты'!$D943, Sections!$F$3:$F$23, Sections!$G$3:$I$23),
    XLOOKUP('2. Результаты'!$Q943, _xlpm.thresholds, Sections!$G$2:$I$2, "Ниже базового", -1)
)</f>
        <v>Средний</v>
      </c>
      <c r="S943" s="9">
        <v>24.0</v>
      </c>
      <c r="T943" s="9" t="str">
        <f t="array" ref="T943">LET(
    _xlpm.thresholds, XLOOKUP('2. Результаты'!$D943, Sections!$A$3:$A$23, Sections!$B$3:$D$23),
    XLOOKUP('2. Результаты'!$S943, _xlpm.thresholds, Sections!$B$2:$D$2, "Ниже базового", -1)
)</f>
        <v>Средний</v>
      </c>
      <c r="U943" s="9">
        <v>9.0</v>
      </c>
      <c r="V943" s="9" t="str">
        <f t="array" ref="V943">LET(
    _xlpm.thresholds, XLOOKUP('2. Результаты'!$D943, Sections!$A$27:$A$47, Sections!$B$27:$D$47),
    XLOOKUP('2. Результаты'!$U943, _xlpm.thresholds, Sections!$B$26:$D$26, "Ниже базового", -1)
)</f>
        <v>Средний</v>
      </c>
      <c r="W943" s="9">
        <v>19.0</v>
      </c>
      <c r="X943" s="9" t="str">
        <f t="array" ref="X943">LET(
    _xlpm.thresholds, XLOOKUP('2. Результаты'!$D943, Sections!$K$3:$K$23, Sections!$L$3:$N$23),
    XLOOKUP('2. Результаты'!$W943, _xlpm.thresholds, Sections!$L$2:$N$2, "Ниже базового", -1)
)</f>
        <v>Средний</v>
      </c>
    </row>
    <row r="944" ht="15.75" customHeight="1">
      <c r="A944" s="7">
        <v>5.35003762E8</v>
      </c>
      <c r="B944" s="6" t="s">
        <v>1186</v>
      </c>
      <c r="C944" s="6" t="s">
        <v>1193</v>
      </c>
      <c r="D944" s="9">
        <v>1.0</v>
      </c>
      <c r="E944" s="9">
        <v>123.0</v>
      </c>
      <c r="F944" s="9">
        <v>213.0</v>
      </c>
      <c r="G944" s="9">
        <v>1.0</v>
      </c>
      <c r="H944" s="9" t="s">
        <v>1468</v>
      </c>
      <c r="I944" s="9">
        <v>26.0</v>
      </c>
      <c r="J944" s="9" t="str">
        <f t="array" ref="J944">LET(
    _xlpm.thresholds, XLOOKUP('2. Результаты'!$D944, Sections!$F$27:$F$47, Sections!$G$27:$I$47),
    XLOOKUP('2. Результаты'!$I944, _xlpm.thresholds, Sections!$G$26:$I$26, "Ниже базового", -1)
)</f>
        <v>Средний</v>
      </c>
      <c r="K944" s="9">
        <v>17.0</v>
      </c>
      <c r="L944" s="9" t="str">
        <f t="array" ref="L944">LET(
    _xlpm.thresholds, XLOOKUP('2. Результаты'!$D944, Sections!$P$27:$P$47, Sections!$Q$27:$S$47),
    XLOOKUP('2. Результаты'!$K944, _xlpm.thresholds, Sections!$Q$26:$S$26, "Ниже базового", -1)
)</f>
        <v>Высокий</v>
      </c>
      <c r="M944" s="9">
        <v>11.0</v>
      </c>
      <c r="N944" s="9" t="str">
        <f t="array" ref="N944">LET(
    _xlpm.thresholds, XLOOKUP('2. Результаты'!$D944, Sections!$K$27:$K$47, Sections!$L$27:$N$47),
    XLOOKUP('2. Результаты'!$M944, _xlpm.thresholds, Sections!$L$26:$N$26, "Ниже базового", -1)
)</f>
        <v>Базовый</v>
      </c>
      <c r="O944" s="9">
        <v>19.0</v>
      </c>
      <c r="P944" s="9" t="str">
        <f t="array" ref="P944">LET(
    _xlpm.thresholds, XLOOKUP('2. Результаты'!$D944, Sections!$P$3:$P$23, Sections!$Q$3:$S$23),
    XLOOKUP('2. Результаты'!$O944, _xlpm.thresholds, Sections!$Q$2:$S$2, "Ниже базового", -1)
)</f>
        <v>Средний</v>
      </c>
      <c r="Q944" s="9">
        <v>17.0</v>
      </c>
      <c r="R944" s="9" t="str">
        <f t="array" ref="R944">LET(
    _xlpm.thresholds, XLOOKUP('2. Результаты'!$D944, Sections!$F$3:$F$23, Sections!$G$3:$I$23),
    XLOOKUP('2. Результаты'!$Q944, _xlpm.thresholds, Sections!$G$2:$I$2, "Ниже базового", -1)
)</f>
        <v>Средний</v>
      </c>
      <c r="S944" s="9">
        <v>0.0</v>
      </c>
      <c r="T944" s="9" t="str">
        <f t="array" ref="T944">LET(
    _xlpm.thresholds, XLOOKUP('2. Результаты'!$D944, Sections!$A$3:$A$23, Sections!$B$3:$D$23),
    XLOOKUP('2. Результаты'!$S944, _xlpm.thresholds, Sections!$B$2:$D$2, "Ниже базового", -1)
)</f>
        <v>Ниже базового</v>
      </c>
      <c r="U944" s="9">
        <v>12.0</v>
      </c>
      <c r="V944" s="9" t="str">
        <f t="array" ref="V944">LET(
    _xlpm.thresholds, XLOOKUP('2. Результаты'!$D944, Sections!$A$27:$A$47, Sections!$B$27:$D$47),
    XLOOKUP('2. Результаты'!$U944, _xlpm.thresholds, Sections!$B$26:$D$26, "Ниже базового", -1)
)</f>
        <v>Высокий</v>
      </c>
      <c r="W944" s="9">
        <v>21.0</v>
      </c>
      <c r="X944" s="9" t="str">
        <f t="array" ref="X944">LET(
    _xlpm.thresholds, XLOOKUP('2. Результаты'!$D944, Sections!$K$3:$K$23, Sections!$L$3:$N$23),
    XLOOKUP('2. Результаты'!$W944, _xlpm.thresholds, Sections!$L$2:$N$2, "Ниже базового", -1)
)</f>
        <v>Средний</v>
      </c>
    </row>
    <row r="945" ht="15.75" customHeight="1">
      <c r="A945" s="7">
        <v>5.35003709E8</v>
      </c>
      <c r="B945" s="6" t="s">
        <v>1186</v>
      </c>
      <c r="C945" s="6" t="s">
        <v>1194</v>
      </c>
      <c r="D945" s="9">
        <v>2.0</v>
      </c>
      <c r="E945" s="9">
        <v>151.0</v>
      </c>
      <c r="F945" s="9">
        <v>197.0</v>
      </c>
      <c r="G945" s="9">
        <v>3.0</v>
      </c>
      <c r="H945" s="9" t="s">
        <v>1465</v>
      </c>
      <c r="I945" s="9">
        <v>26.0</v>
      </c>
      <c r="J945" s="9" t="str">
        <f t="array" ref="J945">LET(
    _xlpm.thresholds, XLOOKUP('2. Результаты'!$D945, Sections!$F$27:$F$47, Sections!$G$27:$I$47),
    XLOOKUP('2. Результаты'!$I945, _xlpm.thresholds, Sections!$G$26:$I$26, "Ниже базового", -1)
)</f>
        <v>Средний</v>
      </c>
      <c r="K945" s="9">
        <v>17.0</v>
      </c>
      <c r="L945" s="9" t="str">
        <f t="array" ref="L945">LET(
    _xlpm.thresholds, XLOOKUP('2. Результаты'!$D945, Sections!$P$27:$P$47, Sections!$Q$27:$S$47),
    XLOOKUP('2. Результаты'!$K945, _xlpm.thresholds, Sections!$Q$26:$S$26, "Ниже базового", -1)
)</f>
        <v>Высокий</v>
      </c>
      <c r="M945" s="9">
        <v>12.0</v>
      </c>
      <c r="N945" s="9" t="str">
        <f t="array" ref="N945">LET(
    _xlpm.thresholds, XLOOKUP('2. Результаты'!$D945, Sections!$K$27:$K$47, Sections!$L$27:$N$47),
    XLOOKUP('2. Результаты'!$M945, _xlpm.thresholds, Sections!$L$26:$N$26, "Ниже базового", -1)
)</f>
        <v>Базовый</v>
      </c>
      <c r="O945" s="9">
        <v>18.0</v>
      </c>
      <c r="P945" s="9" t="str">
        <f t="array" ref="P945">LET(
    _xlpm.thresholds, XLOOKUP('2. Результаты'!$D945, Sections!$P$3:$P$23, Sections!$Q$3:$S$23),
    XLOOKUP('2. Результаты'!$O945, _xlpm.thresholds, Sections!$Q$2:$S$2, "Ниже базового", -1)
)</f>
        <v>Средний</v>
      </c>
      <c r="Q945" s="9">
        <v>16.0</v>
      </c>
      <c r="R945" s="9" t="str">
        <f t="array" ref="R945">LET(
    _xlpm.thresholds, XLOOKUP('2. Результаты'!$D945, Sections!$F$3:$F$23, Sections!$G$3:$I$23),
    XLOOKUP('2. Результаты'!$Q945, _xlpm.thresholds, Sections!$G$2:$I$2, "Ниже базового", -1)
)</f>
        <v>Средний</v>
      </c>
      <c r="S945" s="9">
        <v>27.0</v>
      </c>
      <c r="T945" s="9" t="str">
        <f t="array" ref="T945">LET(
    _xlpm.thresholds, XLOOKUP('2. Результаты'!$D945, Sections!$A$3:$A$23, Sections!$B$3:$D$23),
    XLOOKUP('2. Результаты'!$S945, _xlpm.thresholds, Sections!$B$2:$D$2, "Ниже базового", -1)
)</f>
        <v>Средний</v>
      </c>
      <c r="U945" s="9">
        <v>12.0</v>
      </c>
      <c r="V945" s="9" t="str">
        <f t="array" ref="V945">LET(
    _xlpm.thresholds, XLOOKUP('2. Результаты'!$D945, Sections!$A$27:$A$47, Sections!$B$27:$D$47),
    XLOOKUP('2. Результаты'!$U945, _xlpm.thresholds, Sections!$B$26:$D$26, "Ниже базового", -1)
)</f>
        <v>Высокий</v>
      </c>
      <c r="W945" s="9">
        <v>23.0</v>
      </c>
      <c r="X945" s="9" t="str">
        <f t="array" ref="X945">LET(
    _xlpm.thresholds, XLOOKUP('2. Результаты'!$D945, Sections!$K$3:$K$23, Sections!$L$3:$N$23),
    XLOOKUP('2. Результаты'!$W945, _xlpm.thresholds, Sections!$L$2:$N$2, "Ниже базового", -1)
)</f>
        <v>Средний</v>
      </c>
    </row>
    <row r="946" ht="15.75" customHeight="1">
      <c r="A946" s="7">
        <v>5.35003674E8</v>
      </c>
      <c r="B946" s="6" t="s">
        <v>1186</v>
      </c>
      <c r="C946" s="6" t="s">
        <v>1195</v>
      </c>
      <c r="D946" s="9">
        <v>2.0</v>
      </c>
      <c r="E946" s="9">
        <v>175.0</v>
      </c>
      <c r="F946" s="9">
        <v>197.0</v>
      </c>
      <c r="G946" s="9">
        <v>4.0</v>
      </c>
      <c r="H946" s="9" t="s">
        <v>1466</v>
      </c>
      <c r="I946" s="9">
        <v>29.0</v>
      </c>
      <c r="J946" s="9" t="str">
        <f t="array" ref="J946">LET(
    _xlpm.thresholds, XLOOKUP('2. Результаты'!$D946, Sections!$F$27:$F$47, Sections!$G$27:$I$47),
    XLOOKUP('2. Результаты'!$I946, _xlpm.thresholds, Sections!$G$26:$I$26, "Ниже базового", -1)
)</f>
        <v>Высокий</v>
      </c>
      <c r="K946" s="9">
        <v>20.0</v>
      </c>
      <c r="L946" s="9" t="str">
        <f t="array" ref="L946">LET(
    _xlpm.thresholds, XLOOKUP('2. Результаты'!$D946, Sections!$P$27:$P$47, Sections!$Q$27:$S$47),
    XLOOKUP('2. Результаты'!$K946, _xlpm.thresholds, Sections!$Q$26:$S$26, "Ниже базового", -1)
)</f>
        <v>Высокий</v>
      </c>
      <c r="M946" s="9">
        <v>17.0</v>
      </c>
      <c r="N946" s="9" t="str">
        <f t="array" ref="N946">LET(
    _xlpm.thresholds, XLOOKUP('2. Результаты'!$D946, Sections!$K$27:$K$47, Sections!$L$27:$N$47),
    XLOOKUP('2. Результаты'!$M946, _xlpm.thresholds, Sections!$L$26:$N$26, "Ниже базового", -1)
)</f>
        <v>Высокий</v>
      </c>
      <c r="O946" s="9">
        <v>20.0</v>
      </c>
      <c r="P946" s="9" t="str">
        <f t="array" ref="P946">LET(
    _xlpm.thresholds, XLOOKUP('2. Результаты'!$D946, Sections!$P$3:$P$23, Sections!$Q$3:$S$23),
    XLOOKUP('2. Результаты'!$O946, _xlpm.thresholds, Sections!$Q$2:$S$2, "Ниже базового", -1)
)</f>
        <v>Высокий</v>
      </c>
      <c r="Q946" s="9">
        <v>17.0</v>
      </c>
      <c r="R946" s="9" t="str">
        <f t="array" ref="R946">LET(
    _xlpm.thresholds, XLOOKUP('2. Результаты'!$D946, Sections!$F$3:$F$23, Sections!$G$3:$I$23),
    XLOOKUP('2. Результаты'!$Q946, _xlpm.thresholds, Sections!$G$2:$I$2, "Ниже базового", -1)
)</f>
        <v>Средний</v>
      </c>
      <c r="S946" s="9">
        <v>32.0</v>
      </c>
      <c r="T946" s="9" t="str">
        <f t="array" ref="T946">LET(
    _xlpm.thresholds, XLOOKUP('2. Результаты'!$D946, Sections!$A$3:$A$23, Sections!$B$3:$D$23),
    XLOOKUP('2. Результаты'!$S946, _xlpm.thresholds, Sections!$B$2:$D$2, "Ниже базового", -1)
)</f>
        <v>Высокий</v>
      </c>
      <c r="U946" s="9">
        <v>14.0</v>
      </c>
      <c r="V946" s="9" t="str">
        <f t="array" ref="V946">LET(
    _xlpm.thresholds, XLOOKUP('2. Результаты'!$D946, Sections!$A$27:$A$47, Sections!$B$27:$D$47),
    XLOOKUP('2. Результаты'!$U946, _xlpm.thresholds, Sections!$B$26:$D$26, "Ниже базового", -1)
)</f>
        <v>Высокий</v>
      </c>
      <c r="W946" s="9">
        <v>26.0</v>
      </c>
      <c r="X946" s="9" t="str">
        <f t="array" ref="X946">LET(
    _xlpm.thresholds, XLOOKUP('2. Результаты'!$D946, Sections!$K$3:$K$23, Sections!$L$3:$N$23),
    XLOOKUP('2. Результаты'!$W946, _xlpm.thresholds, Sections!$L$2:$N$2, "Ниже базового", -1)
)</f>
        <v>Высокий</v>
      </c>
    </row>
    <row r="947" ht="15.75" customHeight="1">
      <c r="A947" s="7">
        <v>5.3500373E8</v>
      </c>
      <c r="B947" s="6" t="s">
        <v>1186</v>
      </c>
      <c r="C947" s="6" t="s">
        <v>1196</v>
      </c>
      <c r="D947" s="9">
        <v>2.0</v>
      </c>
      <c r="E947" s="9">
        <v>124.0</v>
      </c>
      <c r="F947" s="9">
        <v>197.0</v>
      </c>
      <c r="G947" s="9">
        <v>3.0</v>
      </c>
      <c r="H947" s="9" t="s">
        <v>1465</v>
      </c>
      <c r="I947" s="9">
        <v>17.0</v>
      </c>
      <c r="J947" s="9" t="str">
        <f t="array" ref="J947">LET(
    _xlpm.thresholds, XLOOKUP('2. Результаты'!$D947, Sections!$F$27:$F$47, Sections!$G$27:$I$47),
    XLOOKUP('2. Результаты'!$I947, _xlpm.thresholds, Sections!$G$26:$I$26, "Ниже базового", -1)
)</f>
        <v>Средний</v>
      </c>
      <c r="K947" s="9">
        <v>15.0</v>
      </c>
      <c r="L947" s="9" t="str">
        <f t="array" ref="L947">LET(
    _xlpm.thresholds, XLOOKUP('2. Результаты'!$D947, Sections!$P$27:$P$47, Sections!$Q$27:$S$47),
    XLOOKUP('2. Результаты'!$K947, _xlpm.thresholds, Sections!$Q$26:$S$26, "Ниже базового", -1)
)</f>
        <v>Средний</v>
      </c>
      <c r="M947" s="9">
        <v>11.0</v>
      </c>
      <c r="N947" s="9" t="str">
        <f t="array" ref="N947">LET(
    _xlpm.thresholds, XLOOKUP('2. Результаты'!$D947, Sections!$K$27:$K$47, Sections!$L$27:$N$47),
    XLOOKUP('2. Результаты'!$M947, _xlpm.thresholds, Sections!$L$26:$N$26, "Ниже базового", -1)
)</f>
        <v>Базовый</v>
      </c>
      <c r="O947" s="9">
        <v>18.0</v>
      </c>
      <c r="P947" s="9" t="str">
        <f t="array" ref="P947">LET(
    _xlpm.thresholds, XLOOKUP('2. Результаты'!$D947, Sections!$P$3:$P$23, Sections!$Q$3:$S$23),
    XLOOKUP('2. Результаты'!$O947, _xlpm.thresholds, Sections!$Q$2:$S$2, "Ниже базового", -1)
)</f>
        <v>Средний</v>
      </c>
      <c r="Q947" s="9">
        <v>13.0</v>
      </c>
      <c r="R947" s="9" t="str">
        <f t="array" ref="R947">LET(
    _xlpm.thresholds, XLOOKUP('2. Результаты'!$D947, Sections!$F$3:$F$23, Sections!$G$3:$I$23),
    XLOOKUP('2. Результаты'!$Q947, _xlpm.thresholds, Sections!$G$2:$I$2, "Ниже базового", -1)
)</f>
        <v>Средний</v>
      </c>
      <c r="S947" s="9">
        <v>23.0</v>
      </c>
      <c r="T947" s="9" t="str">
        <f t="array" ref="T947">LET(
    _xlpm.thresholds, XLOOKUP('2. Результаты'!$D947, Sections!$A$3:$A$23, Sections!$B$3:$D$23),
    XLOOKUP('2. Результаты'!$S947, _xlpm.thresholds, Sections!$B$2:$D$2, "Ниже базового", -1)
)</f>
        <v>Средний</v>
      </c>
      <c r="U947" s="9">
        <v>12.0</v>
      </c>
      <c r="V947" s="9" t="str">
        <f t="array" ref="V947">LET(
    _xlpm.thresholds, XLOOKUP('2. Результаты'!$D947, Sections!$A$27:$A$47, Sections!$B$27:$D$47),
    XLOOKUP('2. Результаты'!$U947, _xlpm.thresholds, Sections!$B$26:$D$26, "Ниже базового", -1)
)</f>
        <v>Высокий</v>
      </c>
      <c r="W947" s="9">
        <v>15.0</v>
      </c>
      <c r="X947" s="9" t="str">
        <f t="array" ref="X947">LET(
    _xlpm.thresholds, XLOOKUP('2. Результаты'!$D947, Sections!$K$3:$K$23, Sections!$L$3:$N$23),
    XLOOKUP('2. Результаты'!$W947, _xlpm.thresholds, Sections!$L$2:$N$2, "Ниже базового", -1)
)</f>
        <v>Базовый</v>
      </c>
    </row>
    <row r="948" ht="15.75" customHeight="1">
      <c r="A948" s="7">
        <v>5.35003642E8</v>
      </c>
      <c r="B948" s="6" t="s">
        <v>1186</v>
      </c>
      <c r="C948" s="6" t="s">
        <v>1197</v>
      </c>
      <c r="D948" s="9">
        <v>2.0</v>
      </c>
      <c r="E948" s="9">
        <v>157.0</v>
      </c>
      <c r="F948" s="9">
        <v>197.0</v>
      </c>
      <c r="G948" s="9">
        <v>1.0</v>
      </c>
      <c r="H948" s="9" t="s">
        <v>1468</v>
      </c>
      <c r="I948" s="9">
        <v>28.0</v>
      </c>
      <c r="J948" s="9" t="str">
        <f t="array" ref="J948">LET(
    _xlpm.thresholds, XLOOKUP('2. Результаты'!$D948, Sections!$F$27:$F$47, Sections!$G$27:$I$47),
    XLOOKUP('2. Результаты'!$I948, _xlpm.thresholds, Sections!$G$26:$I$26, "Ниже базового", -1)
)</f>
        <v>Высокий</v>
      </c>
      <c r="K948" s="9">
        <v>20.0</v>
      </c>
      <c r="L948" s="9" t="str">
        <f t="array" ref="L948">LET(
    _xlpm.thresholds, XLOOKUP('2. Результаты'!$D948, Sections!$P$27:$P$47, Sections!$Q$27:$S$47),
    XLOOKUP('2. Результаты'!$K948, _xlpm.thresholds, Sections!$Q$26:$S$26, "Ниже базового", -1)
)</f>
        <v>Высокий</v>
      </c>
      <c r="M948" s="9">
        <v>17.0</v>
      </c>
      <c r="N948" s="9" t="str">
        <f t="array" ref="N948">LET(
    _xlpm.thresholds, XLOOKUP('2. Результаты'!$D948, Sections!$K$27:$K$47, Sections!$L$27:$N$47),
    XLOOKUP('2. Результаты'!$M948, _xlpm.thresholds, Sections!$L$26:$N$26, "Ниже базового", -1)
)</f>
        <v>Высокий</v>
      </c>
      <c r="O948" s="9">
        <v>0.0</v>
      </c>
      <c r="P948" s="9" t="str">
        <f t="array" ref="P948">LET(
    _xlpm.thresholds, XLOOKUP('2. Результаты'!$D948, Sections!$P$3:$P$23, Sections!$Q$3:$S$23),
    XLOOKUP('2. Результаты'!$O948, _xlpm.thresholds, Sections!$Q$2:$S$2, "Ниже базового", -1)
)</f>
        <v>Ниже базового</v>
      </c>
      <c r="Q948" s="9">
        <v>22.0</v>
      </c>
      <c r="R948" s="9" t="str">
        <f t="array" ref="R948">LET(
    _xlpm.thresholds, XLOOKUP('2. Результаты'!$D948, Sections!$F$3:$F$23, Sections!$G$3:$I$23),
    XLOOKUP('2. Результаты'!$Q948, _xlpm.thresholds, Sections!$G$2:$I$2, "Ниже базового", -1)
)</f>
        <v>Высокий</v>
      </c>
      <c r="S948" s="9">
        <v>31.0</v>
      </c>
      <c r="T948" s="9" t="str">
        <f t="array" ref="T948">LET(
    _xlpm.thresholds, XLOOKUP('2. Результаты'!$D948, Sections!$A$3:$A$23, Sections!$B$3:$D$23),
    XLOOKUP('2. Результаты'!$S948, _xlpm.thresholds, Sections!$B$2:$D$2, "Ниже базового", -1)
)</f>
        <v>Средний</v>
      </c>
      <c r="U948" s="9">
        <v>14.0</v>
      </c>
      <c r="V948" s="9" t="str">
        <f t="array" ref="V948">LET(
    _xlpm.thresholds, XLOOKUP('2. Результаты'!$D948, Sections!$A$27:$A$47, Sections!$B$27:$D$47),
    XLOOKUP('2. Результаты'!$U948, _xlpm.thresholds, Sections!$B$26:$D$26, "Ниже базового", -1)
)</f>
        <v>Высокий</v>
      </c>
      <c r="W948" s="9">
        <v>25.0</v>
      </c>
      <c r="X948" s="9" t="str">
        <f t="array" ref="X948">LET(
    _xlpm.thresholds, XLOOKUP('2. Результаты'!$D948, Sections!$K$3:$K$23, Sections!$L$3:$N$23),
    XLOOKUP('2. Результаты'!$W948, _xlpm.thresholds, Sections!$L$2:$N$2, "Ниже базового", -1)
)</f>
        <v>Высокий</v>
      </c>
    </row>
    <row r="949" ht="15.75" customHeight="1">
      <c r="A949" s="7">
        <v>5.35003681E8</v>
      </c>
      <c r="B949" s="6" t="s">
        <v>1186</v>
      </c>
      <c r="C949" s="6" t="s">
        <v>1198</v>
      </c>
      <c r="D949" s="9">
        <v>6.0</v>
      </c>
      <c r="E949" s="9">
        <v>139.0</v>
      </c>
      <c r="F949" s="9">
        <v>192.0</v>
      </c>
      <c r="G949" s="9">
        <v>3.0</v>
      </c>
      <c r="H949" s="9" t="s">
        <v>1465</v>
      </c>
      <c r="I949" s="9">
        <v>25.0</v>
      </c>
      <c r="J949" s="9" t="str">
        <f t="array" ref="J949">LET(
    _xlpm.thresholds, XLOOKUP('2. Результаты'!$D949, Sections!$F$27:$F$47, Sections!$G$27:$I$47),
    XLOOKUP('2. Результаты'!$I949, _xlpm.thresholds, Sections!$G$26:$I$26, "Ниже базового", -1)
)</f>
        <v>Средний</v>
      </c>
      <c r="K949" s="9">
        <v>16.0</v>
      </c>
      <c r="L949" s="9" t="str">
        <f t="array" ref="L949">LET(
    _xlpm.thresholds, XLOOKUP('2. Результаты'!$D949, Sections!$P$27:$P$47, Sections!$Q$27:$S$47),
    XLOOKUP('2. Результаты'!$K949, _xlpm.thresholds, Sections!$Q$26:$S$26, "Ниже базового", -1)
)</f>
        <v>Высокий</v>
      </c>
      <c r="M949" s="9">
        <v>11.0</v>
      </c>
      <c r="N949" s="9" t="str">
        <f t="array" ref="N949">LET(
    _xlpm.thresholds, XLOOKUP('2. Результаты'!$D949, Sections!$K$27:$K$47, Sections!$L$27:$N$47),
    XLOOKUP('2. Результаты'!$M949, _xlpm.thresholds, Sections!$L$26:$N$26, "Ниже базового", -1)
)</f>
        <v>Базовый</v>
      </c>
      <c r="O949" s="9">
        <v>17.0</v>
      </c>
      <c r="P949" s="9" t="str">
        <f t="array" ref="P949">LET(
    _xlpm.thresholds, XLOOKUP('2. Результаты'!$D949, Sections!$P$3:$P$23, Sections!$Q$3:$S$23),
    XLOOKUP('2. Результаты'!$O949, _xlpm.thresholds, Sections!$Q$2:$S$2, "Ниже базового", -1)
)</f>
        <v>Средний</v>
      </c>
      <c r="Q949" s="9">
        <v>13.0</v>
      </c>
      <c r="R949" s="9" t="str">
        <f t="array" ref="R949">LET(
    _xlpm.thresholds, XLOOKUP('2. Результаты'!$D949, Sections!$F$3:$F$23, Sections!$G$3:$I$23),
    XLOOKUP('2. Результаты'!$Q949, _xlpm.thresholds, Sections!$G$2:$I$2, "Ниже базового", -1)
)</f>
        <v>Средний</v>
      </c>
      <c r="S949" s="9">
        <v>21.0</v>
      </c>
      <c r="T949" s="9" t="str">
        <f t="array" ref="T949">LET(
    _xlpm.thresholds, XLOOKUP('2. Результаты'!$D949, Sections!$A$3:$A$23, Sections!$B$3:$D$23),
    XLOOKUP('2. Результаты'!$S949, _xlpm.thresholds, Sections!$B$2:$D$2, "Ниже базового", -1)
)</f>
        <v>Базовый</v>
      </c>
      <c r="U949" s="9">
        <v>13.0</v>
      </c>
      <c r="V949" s="9" t="str">
        <f t="array" ref="V949">LET(
    _xlpm.thresholds, XLOOKUP('2. Результаты'!$D949, Sections!$A$27:$A$47, Sections!$B$27:$D$47),
    XLOOKUP('2. Результаты'!$U949, _xlpm.thresholds, Sections!$B$26:$D$26, "Ниже базового", -1)
)</f>
        <v>Высокий</v>
      </c>
      <c r="W949" s="9">
        <v>23.0</v>
      </c>
      <c r="X949" s="9" t="str">
        <f t="array" ref="X949">LET(
    _xlpm.thresholds, XLOOKUP('2. Результаты'!$D949, Sections!$K$3:$K$23, Sections!$L$3:$N$23),
    XLOOKUP('2. Результаты'!$W949, _xlpm.thresholds, Sections!$L$2:$N$2, "Ниже базового", -1)
)</f>
        <v>Средний</v>
      </c>
    </row>
    <row r="950" ht="15.75" customHeight="1">
      <c r="A950" s="7">
        <v>5.35003794E8</v>
      </c>
      <c r="B950" s="6" t="s">
        <v>1186</v>
      </c>
      <c r="C950" s="6" t="s">
        <v>1199</v>
      </c>
      <c r="D950" s="9">
        <v>1.0</v>
      </c>
      <c r="E950" s="9">
        <v>153.0</v>
      </c>
      <c r="F950" s="9">
        <v>213.0</v>
      </c>
      <c r="G950" s="9">
        <v>3.0</v>
      </c>
      <c r="H950" s="9" t="s">
        <v>1465</v>
      </c>
      <c r="I950" s="9">
        <v>22.0</v>
      </c>
      <c r="J950" s="9" t="str">
        <f t="array" ref="J950">LET(
    _xlpm.thresholds, XLOOKUP('2. Результаты'!$D950, Sections!$F$27:$F$47, Sections!$G$27:$I$47),
    XLOOKUP('2. Результаты'!$I950, _xlpm.thresholds, Sections!$G$26:$I$26, "Ниже базового", -1)
)</f>
        <v>Средний</v>
      </c>
      <c r="K950" s="9">
        <v>16.0</v>
      </c>
      <c r="L950" s="9" t="str">
        <f t="array" ref="L950">LET(
    _xlpm.thresholds, XLOOKUP('2. Результаты'!$D950, Sections!$P$27:$P$47, Sections!$Q$27:$S$47),
    XLOOKUP('2. Результаты'!$K950, _xlpm.thresholds, Sections!$Q$26:$S$26, "Ниже базового", -1)
)</f>
        <v>Высокий</v>
      </c>
      <c r="M950" s="9">
        <v>15.0</v>
      </c>
      <c r="N950" s="9" t="str">
        <f t="array" ref="N950">LET(
    _xlpm.thresholds, XLOOKUP('2. Результаты'!$D950, Sections!$K$27:$K$47, Sections!$L$27:$N$47),
    XLOOKUP('2. Результаты'!$M950, _xlpm.thresholds, Sections!$L$26:$N$26, "Ниже базового", -1)
)</f>
        <v>Средний</v>
      </c>
      <c r="O950" s="9">
        <v>18.0</v>
      </c>
      <c r="P950" s="9" t="str">
        <f t="array" ref="P950">LET(
    _xlpm.thresholds, XLOOKUP('2. Результаты'!$D950, Sections!$P$3:$P$23, Sections!$Q$3:$S$23),
    XLOOKUP('2. Результаты'!$O950, _xlpm.thresholds, Sections!$Q$2:$S$2, "Ниже базового", -1)
)</f>
        <v>Средний</v>
      </c>
      <c r="Q950" s="9">
        <v>15.0</v>
      </c>
      <c r="R950" s="9" t="str">
        <f t="array" ref="R950">LET(
    _xlpm.thresholds, XLOOKUP('2. Результаты'!$D950, Sections!$F$3:$F$23, Sections!$G$3:$I$23),
    XLOOKUP('2. Результаты'!$Q950, _xlpm.thresholds, Sections!$G$2:$I$2, "Ниже базового", -1)
)</f>
        <v>Средний</v>
      </c>
      <c r="S950" s="9">
        <v>32.0</v>
      </c>
      <c r="T950" s="9" t="str">
        <f t="array" ref="T950">LET(
    _xlpm.thresholds, XLOOKUP('2. Результаты'!$D950, Sections!$A$3:$A$23, Sections!$B$3:$D$23),
    XLOOKUP('2. Результаты'!$S950, _xlpm.thresholds, Sections!$B$2:$D$2, "Ниже базового", -1)
)</f>
        <v>Средний</v>
      </c>
      <c r="U950" s="9">
        <v>13.0</v>
      </c>
      <c r="V950" s="9" t="str">
        <f t="array" ref="V950">LET(
    _xlpm.thresholds, XLOOKUP('2. Результаты'!$D950, Sections!$A$27:$A$47, Sections!$B$27:$D$47),
    XLOOKUP('2. Результаты'!$U950, _xlpm.thresholds, Sections!$B$26:$D$26, "Ниже базового", -1)
)</f>
        <v>Высокий</v>
      </c>
      <c r="W950" s="9">
        <v>22.0</v>
      </c>
      <c r="X950" s="9" t="str">
        <f t="array" ref="X950">LET(
    _xlpm.thresholds, XLOOKUP('2. Результаты'!$D950, Sections!$K$3:$K$23, Sections!$L$3:$N$23),
    XLOOKUP('2. Результаты'!$W950, _xlpm.thresholds, Sections!$L$2:$N$2, "Ниже базового", -1)
)</f>
        <v>Средний</v>
      </c>
    </row>
    <row r="951" ht="15.75" customHeight="1">
      <c r="A951" s="7">
        <v>5.35003843E8</v>
      </c>
      <c r="B951" s="6" t="s">
        <v>1186</v>
      </c>
      <c r="C951" s="6" t="s">
        <v>1200</v>
      </c>
      <c r="D951" s="9">
        <v>2.0</v>
      </c>
      <c r="E951" s="9">
        <v>104.0</v>
      </c>
      <c r="F951" s="9">
        <v>197.0</v>
      </c>
      <c r="G951" s="9">
        <v>2.0</v>
      </c>
      <c r="H951" s="9" t="s">
        <v>1467</v>
      </c>
      <c r="I951" s="9">
        <v>17.0</v>
      </c>
      <c r="J951" s="9" t="str">
        <f t="array" ref="J951">LET(
    _xlpm.thresholds, XLOOKUP('2. Результаты'!$D951, Sections!$F$27:$F$47, Sections!$G$27:$I$47),
    XLOOKUP('2. Результаты'!$I951, _xlpm.thresholds, Sections!$G$26:$I$26, "Ниже базового", -1)
)</f>
        <v>Средний</v>
      </c>
      <c r="K951" s="9">
        <v>16.0</v>
      </c>
      <c r="L951" s="9" t="str">
        <f t="array" ref="L951">LET(
    _xlpm.thresholds, XLOOKUP('2. Результаты'!$D951, Sections!$P$27:$P$47, Sections!$Q$27:$S$47),
    XLOOKUP('2. Результаты'!$K951, _xlpm.thresholds, Sections!$Q$26:$S$26, "Ниже базового", -1)
)</f>
        <v>Высокий</v>
      </c>
      <c r="M951" s="9">
        <v>9.0</v>
      </c>
      <c r="N951" s="9" t="str">
        <f t="array" ref="N951">LET(
    _xlpm.thresholds, XLOOKUP('2. Результаты'!$D951, Sections!$K$27:$K$47, Sections!$L$27:$N$47),
    XLOOKUP('2. Результаты'!$M951, _xlpm.thresholds, Sections!$L$26:$N$26, "Ниже базового", -1)
)</f>
        <v>Базовый</v>
      </c>
      <c r="O951" s="9">
        <v>13.0</v>
      </c>
      <c r="P951" s="9" t="str">
        <f t="array" ref="P951">LET(
    _xlpm.thresholds, XLOOKUP('2. Результаты'!$D951, Sections!$P$3:$P$23, Sections!$Q$3:$S$23),
    XLOOKUP('2. Результаты'!$O951, _xlpm.thresholds, Sections!$Q$2:$S$2, "Ниже базового", -1)
)</f>
        <v>Базовый</v>
      </c>
      <c r="Q951" s="9">
        <v>9.0</v>
      </c>
      <c r="R951" s="9" t="str">
        <f t="array" ref="R951">LET(
    _xlpm.thresholds, XLOOKUP('2. Результаты'!$D951, Sections!$F$3:$F$23, Sections!$G$3:$I$23),
    XLOOKUP('2. Результаты'!$Q951, _xlpm.thresholds, Sections!$G$2:$I$2, "Ниже базового", -1)
)</f>
        <v>Базовый</v>
      </c>
      <c r="S951" s="9">
        <v>17.0</v>
      </c>
      <c r="T951" s="9" t="str">
        <f t="array" ref="T951">LET(
    _xlpm.thresholds, XLOOKUP('2. Результаты'!$D951, Sections!$A$3:$A$23, Sections!$B$3:$D$23),
    XLOOKUP('2. Результаты'!$S951, _xlpm.thresholds, Sections!$B$2:$D$2, "Ниже базового", -1)
)</f>
        <v>Базовый</v>
      </c>
      <c r="U951" s="9">
        <v>11.0</v>
      </c>
      <c r="V951" s="9" t="str">
        <f t="array" ref="V951">LET(
    _xlpm.thresholds, XLOOKUP('2. Результаты'!$D951, Sections!$A$27:$A$47, Sections!$B$27:$D$47),
    XLOOKUP('2. Результаты'!$U951, _xlpm.thresholds, Sections!$B$26:$D$26, "Ниже базового", -1)
)</f>
        <v>Средний</v>
      </c>
      <c r="W951" s="9">
        <v>12.0</v>
      </c>
      <c r="X951" s="9" t="str">
        <f t="array" ref="X951">LET(
    _xlpm.thresholds, XLOOKUP('2. Результаты'!$D951, Sections!$K$3:$K$23, Sections!$L$3:$N$23),
    XLOOKUP('2. Результаты'!$W951, _xlpm.thresholds, Sections!$L$2:$N$2, "Ниже базового", -1)
)</f>
        <v>Базовый</v>
      </c>
    </row>
    <row r="952" ht="15.75" customHeight="1">
      <c r="A952" s="7">
        <v>5.29908322E8</v>
      </c>
      <c r="B952" s="6" t="s">
        <v>1186</v>
      </c>
      <c r="C952" s="6" t="s">
        <v>1201</v>
      </c>
      <c r="D952" s="9">
        <v>2.0</v>
      </c>
      <c r="E952" s="9">
        <v>134.0</v>
      </c>
      <c r="F952" s="9">
        <v>197.0</v>
      </c>
      <c r="G952" s="9">
        <v>3.0</v>
      </c>
      <c r="H952" s="9" t="s">
        <v>1465</v>
      </c>
      <c r="I952" s="9">
        <v>22.0</v>
      </c>
      <c r="J952" s="9" t="str">
        <f t="array" ref="J952">LET(
    _xlpm.thresholds, XLOOKUP('2. Результаты'!$D952, Sections!$F$27:$F$47, Sections!$G$27:$I$47),
    XLOOKUP('2. Результаты'!$I952, _xlpm.thresholds, Sections!$G$26:$I$26, "Ниже базового", -1)
)</f>
        <v>Средний</v>
      </c>
      <c r="K952" s="9">
        <v>14.0</v>
      </c>
      <c r="L952" s="9" t="str">
        <f t="array" ref="L952">LET(
    _xlpm.thresholds, XLOOKUP('2. Результаты'!$D952, Sections!$P$27:$P$47, Sections!$Q$27:$S$47),
    XLOOKUP('2. Результаты'!$K952, _xlpm.thresholds, Sections!$Q$26:$S$26, "Ниже базового", -1)
)</f>
        <v>Средний</v>
      </c>
      <c r="M952" s="9">
        <v>14.0</v>
      </c>
      <c r="N952" s="9" t="str">
        <f t="array" ref="N952">LET(
    _xlpm.thresholds, XLOOKUP('2. Результаты'!$D952, Sections!$K$27:$K$47, Sections!$L$27:$N$47),
    XLOOKUP('2. Результаты'!$M952, _xlpm.thresholds, Sections!$L$26:$N$26, "Ниже базового", -1)
)</f>
        <v>Средний</v>
      </c>
      <c r="O952" s="9">
        <v>18.0</v>
      </c>
      <c r="P952" s="9" t="str">
        <f t="array" ref="P952">LET(
    _xlpm.thresholds, XLOOKUP('2. Результаты'!$D952, Sections!$P$3:$P$23, Sections!$Q$3:$S$23),
    XLOOKUP('2. Результаты'!$O952, _xlpm.thresholds, Sections!$Q$2:$S$2, "Ниже базового", -1)
)</f>
        <v>Средний</v>
      </c>
      <c r="Q952" s="9">
        <v>13.0</v>
      </c>
      <c r="R952" s="9" t="str">
        <f t="array" ref="R952">LET(
    _xlpm.thresholds, XLOOKUP('2. Результаты'!$D952, Sections!$F$3:$F$23, Sections!$G$3:$I$23),
    XLOOKUP('2. Результаты'!$Q952, _xlpm.thresholds, Sections!$G$2:$I$2, "Ниже базового", -1)
)</f>
        <v>Средний</v>
      </c>
      <c r="S952" s="9">
        <v>22.0</v>
      </c>
      <c r="T952" s="9" t="str">
        <f t="array" ref="T952">LET(
    _xlpm.thresholds, XLOOKUP('2. Результаты'!$D952, Sections!$A$3:$A$23, Sections!$B$3:$D$23),
    XLOOKUP('2. Результаты'!$S952, _xlpm.thresholds, Sections!$B$2:$D$2, "Ниже базового", -1)
)</f>
        <v>Базовый</v>
      </c>
      <c r="U952" s="9">
        <v>12.0</v>
      </c>
      <c r="V952" s="9" t="str">
        <f t="array" ref="V952">LET(
    _xlpm.thresholds, XLOOKUP('2. Результаты'!$D952, Sections!$A$27:$A$47, Sections!$B$27:$D$47),
    XLOOKUP('2. Результаты'!$U952, _xlpm.thresholds, Sections!$B$26:$D$26, "Ниже базового", -1)
)</f>
        <v>Высокий</v>
      </c>
      <c r="W952" s="9">
        <v>19.0</v>
      </c>
      <c r="X952" s="9" t="str">
        <f t="array" ref="X952">LET(
    _xlpm.thresholds, XLOOKUP('2. Результаты'!$D952, Sections!$K$3:$K$23, Sections!$L$3:$N$23),
    XLOOKUP('2. Результаты'!$W952, _xlpm.thresholds, Sections!$L$2:$N$2, "Ниже базового", -1)
)</f>
        <v>Средний</v>
      </c>
    </row>
    <row r="953" ht="15.75" customHeight="1">
      <c r="A953" s="7">
        <v>5.29908315E8</v>
      </c>
      <c r="B953" s="6" t="s">
        <v>1186</v>
      </c>
      <c r="C953" s="6" t="s">
        <v>1202</v>
      </c>
      <c r="D953" s="9">
        <v>2.0</v>
      </c>
      <c r="E953" s="9">
        <v>60.0</v>
      </c>
      <c r="F953" s="9">
        <v>197.0</v>
      </c>
      <c r="G953" s="9">
        <v>1.0</v>
      </c>
      <c r="H953" s="9" t="s">
        <v>1468</v>
      </c>
      <c r="I953" s="9">
        <v>0.0</v>
      </c>
      <c r="J953" s="9" t="str">
        <f t="array" ref="J953">LET(
    _xlpm.thresholds, XLOOKUP('2. Результаты'!$D953, Sections!$F$27:$F$47, Sections!$G$27:$I$47),
    XLOOKUP('2. Результаты'!$I953, _xlpm.thresholds, Sections!$G$26:$I$26, "Ниже базового", -1)
)</f>
        <v>Ниже базового</v>
      </c>
      <c r="K953" s="9">
        <v>12.0</v>
      </c>
      <c r="L953" s="9" t="str">
        <f t="array" ref="L953">LET(
    _xlpm.thresholds, XLOOKUP('2. Результаты'!$D953, Sections!$P$27:$P$47, Sections!$Q$27:$S$47),
    XLOOKUP('2. Результаты'!$K953, _xlpm.thresholds, Sections!$Q$26:$S$26, "Ниже базового", -1)
)</f>
        <v>Базовый</v>
      </c>
      <c r="M953" s="9">
        <v>0.0</v>
      </c>
      <c r="N953" s="9" t="str">
        <f t="array" ref="N953">LET(
    _xlpm.thresholds, XLOOKUP('2. Результаты'!$D953, Sections!$K$27:$K$47, Sections!$L$27:$N$47),
    XLOOKUP('2. Результаты'!$M953, _xlpm.thresholds, Sections!$L$26:$N$26, "Ниже базового", -1)
)</f>
        <v>Ниже базового</v>
      </c>
      <c r="O953" s="9">
        <v>14.0</v>
      </c>
      <c r="P953" s="9" t="str">
        <f t="array" ref="P953">LET(
    _xlpm.thresholds, XLOOKUP('2. Результаты'!$D953, Sections!$P$3:$P$23, Sections!$Q$3:$S$23),
    XLOOKUP('2. Результаты'!$O953, _xlpm.thresholds, Sections!$Q$2:$S$2, "Ниже базового", -1)
)</f>
        <v>Базовый</v>
      </c>
      <c r="Q953" s="9">
        <v>13.0</v>
      </c>
      <c r="R953" s="9" t="str">
        <f t="array" ref="R953">LET(
    _xlpm.thresholds, XLOOKUP('2. Результаты'!$D953, Sections!$F$3:$F$23, Sections!$G$3:$I$23),
    XLOOKUP('2. Результаты'!$Q953, _xlpm.thresholds, Sections!$G$2:$I$2, "Ниже базового", -1)
)</f>
        <v>Средний</v>
      </c>
      <c r="S953" s="9">
        <v>0.0</v>
      </c>
      <c r="T953" s="9" t="str">
        <f t="array" ref="T953">LET(
    _xlpm.thresholds, XLOOKUP('2. Результаты'!$D953, Sections!$A$3:$A$23, Sections!$B$3:$D$23),
    XLOOKUP('2. Результаты'!$S953, _xlpm.thresholds, Sections!$B$2:$D$2, "Ниже базового", -1)
)</f>
        <v>Ниже базового</v>
      </c>
      <c r="U953" s="9">
        <v>7.0</v>
      </c>
      <c r="V953" s="9" t="str">
        <f t="array" ref="V953">LET(
    _xlpm.thresholds, XLOOKUP('2. Результаты'!$D953, Sections!$A$27:$A$47, Sections!$B$27:$D$47),
    XLOOKUP('2. Результаты'!$U953, _xlpm.thresholds, Sections!$B$26:$D$26, "Ниже базового", -1)
)</f>
        <v>Базовый</v>
      </c>
      <c r="W953" s="9">
        <v>14.0</v>
      </c>
      <c r="X953" s="9" t="str">
        <f t="array" ref="X953">LET(
    _xlpm.thresholds, XLOOKUP('2. Результаты'!$D953, Sections!$K$3:$K$23, Sections!$L$3:$N$23),
    XLOOKUP('2. Результаты'!$W953, _xlpm.thresholds, Sections!$L$2:$N$2, "Ниже базового", -1)
)</f>
        <v>Базовый</v>
      </c>
    </row>
    <row r="954" ht="15.75" customHeight="1">
      <c r="A954" s="7">
        <v>5.35003829E8</v>
      </c>
      <c r="B954" s="6" t="s">
        <v>1186</v>
      </c>
      <c r="C954" s="6" t="s">
        <v>1203</v>
      </c>
      <c r="D954" s="9">
        <v>1.0</v>
      </c>
      <c r="E954" s="9">
        <v>191.0</v>
      </c>
      <c r="F954" s="9">
        <v>213.0</v>
      </c>
      <c r="G954" s="9">
        <v>4.0</v>
      </c>
      <c r="H954" s="9" t="s">
        <v>1466</v>
      </c>
      <c r="I954" s="9">
        <v>29.0</v>
      </c>
      <c r="J954" s="9" t="str">
        <f t="array" ref="J954">LET(
    _xlpm.thresholds, XLOOKUP('2. Результаты'!$D954, Sections!$F$27:$F$47, Sections!$G$27:$I$47),
    XLOOKUP('2. Результаты'!$I954, _xlpm.thresholds, Sections!$G$26:$I$26, "Ниже базового", -1)
)</f>
        <v>Высокий</v>
      </c>
      <c r="K954" s="9">
        <v>19.0</v>
      </c>
      <c r="L954" s="9" t="str">
        <f t="array" ref="L954">LET(
    _xlpm.thresholds, XLOOKUP('2. Результаты'!$D954, Sections!$P$27:$P$47, Sections!$Q$27:$S$47),
    XLOOKUP('2. Результаты'!$K954, _xlpm.thresholds, Sections!$Q$26:$S$26, "Ниже базового", -1)
)</f>
        <v>Высокий</v>
      </c>
      <c r="M954" s="9">
        <v>17.0</v>
      </c>
      <c r="N954" s="9" t="str">
        <f t="array" ref="N954">LET(
    _xlpm.thresholds, XLOOKUP('2. Результаты'!$D954, Sections!$K$27:$K$47, Sections!$L$27:$N$47),
    XLOOKUP('2. Результаты'!$M954, _xlpm.thresholds, Sections!$L$26:$N$26, "Ниже базового", -1)
)</f>
        <v>Высокий</v>
      </c>
      <c r="O954" s="9">
        <v>20.0</v>
      </c>
      <c r="P954" s="9" t="str">
        <f t="array" ref="P954">LET(
    _xlpm.thresholds, XLOOKUP('2. Результаты'!$D954, Sections!$P$3:$P$23, Sections!$Q$3:$S$23),
    XLOOKUP('2. Результаты'!$O954, _xlpm.thresholds, Sections!$Q$2:$S$2, "Ниже базового", -1)
)</f>
        <v>Высокий</v>
      </c>
      <c r="Q954" s="9">
        <v>24.0</v>
      </c>
      <c r="R954" s="9" t="str">
        <f t="array" ref="R954">LET(
    _xlpm.thresholds, XLOOKUP('2. Результаты'!$D954, Sections!$F$3:$F$23, Sections!$G$3:$I$23),
    XLOOKUP('2. Результаты'!$Q954, _xlpm.thresholds, Sections!$G$2:$I$2, "Ниже базового", -1)
)</f>
        <v>Высокий</v>
      </c>
      <c r="S954" s="9">
        <v>45.0</v>
      </c>
      <c r="T954" s="9" t="str">
        <f t="array" ref="T954">LET(
    _xlpm.thresholds, XLOOKUP('2. Результаты'!$D954, Sections!$A$3:$A$23, Sections!$B$3:$D$23),
    XLOOKUP('2. Результаты'!$S954, _xlpm.thresholds, Sections!$B$2:$D$2, "Ниже базового", -1)
)</f>
        <v>Высокий</v>
      </c>
      <c r="U954" s="9">
        <v>11.0</v>
      </c>
      <c r="V954" s="9" t="str">
        <f t="array" ref="V954">LET(
    _xlpm.thresholds, XLOOKUP('2. Результаты'!$D954, Sections!$A$27:$A$47, Sections!$B$27:$D$47),
    XLOOKUP('2. Результаты'!$U954, _xlpm.thresholds, Sections!$B$26:$D$26, "Ниже базового", -1)
)</f>
        <v>Средний</v>
      </c>
      <c r="W954" s="9">
        <v>26.0</v>
      </c>
      <c r="X954" s="9" t="str">
        <f t="array" ref="X954">LET(
    _xlpm.thresholds, XLOOKUP('2. Результаты'!$D954, Sections!$K$3:$K$23, Sections!$L$3:$N$23),
    XLOOKUP('2. Результаты'!$W954, _xlpm.thresholds, Sections!$L$2:$N$2, "Ниже базового", -1)
)</f>
        <v>Высокий</v>
      </c>
    </row>
    <row r="955" ht="15.75" customHeight="1">
      <c r="A955" s="7">
        <v>5.35003723E8</v>
      </c>
      <c r="B955" s="6" t="s">
        <v>1186</v>
      </c>
      <c r="C955" s="6" t="s">
        <v>1204</v>
      </c>
      <c r="D955" s="9">
        <v>2.0</v>
      </c>
      <c r="E955" s="9">
        <v>187.0</v>
      </c>
      <c r="F955" s="9">
        <v>197.0</v>
      </c>
      <c r="G955" s="9">
        <v>4.0</v>
      </c>
      <c r="H955" s="9" t="s">
        <v>1466</v>
      </c>
      <c r="I955" s="9">
        <v>31.0</v>
      </c>
      <c r="J955" s="9" t="str">
        <f t="array" ref="J955">LET(
    _xlpm.thresholds, XLOOKUP('2. Результаты'!$D955, Sections!$F$27:$F$47, Sections!$G$27:$I$47),
    XLOOKUP('2. Результаты'!$I955, _xlpm.thresholds, Sections!$G$26:$I$26, "Ниже базового", -1)
)</f>
        <v>Высокий</v>
      </c>
      <c r="K955" s="9">
        <v>21.0</v>
      </c>
      <c r="L955" s="9" t="str">
        <f t="array" ref="L955">LET(
    _xlpm.thresholds, XLOOKUP('2. Результаты'!$D955, Sections!$P$27:$P$47, Sections!$Q$27:$S$47),
    XLOOKUP('2. Результаты'!$K955, _xlpm.thresholds, Sections!$Q$26:$S$26, "Ниже базового", -1)
)</f>
        <v>Высокий</v>
      </c>
      <c r="M955" s="9">
        <v>17.0</v>
      </c>
      <c r="N955" s="9" t="str">
        <f t="array" ref="N955">LET(
    _xlpm.thresholds, XLOOKUP('2. Результаты'!$D955, Sections!$K$27:$K$47, Sections!$L$27:$N$47),
    XLOOKUP('2. Результаты'!$M955, _xlpm.thresholds, Sections!$L$26:$N$26, "Ниже базового", -1)
)</f>
        <v>Высокий</v>
      </c>
      <c r="O955" s="9">
        <v>22.0</v>
      </c>
      <c r="P955" s="9" t="str">
        <f t="array" ref="P955">LET(
    _xlpm.thresholds, XLOOKUP('2. Результаты'!$D955, Sections!$P$3:$P$23, Sections!$Q$3:$S$23),
    XLOOKUP('2. Результаты'!$O955, _xlpm.thresholds, Sections!$Q$2:$S$2, "Ниже базового", -1)
)</f>
        <v>Высокий</v>
      </c>
      <c r="Q955" s="9">
        <v>20.0</v>
      </c>
      <c r="R955" s="9" t="str">
        <f t="array" ref="R955">LET(
    _xlpm.thresholds, XLOOKUP('2. Результаты'!$D955, Sections!$F$3:$F$23, Sections!$G$3:$I$23),
    XLOOKUP('2. Результаты'!$Q955, _xlpm.thresholds, Sections!$G$2:$I$2, "Ниже базового", -1)
)</f>
        <v>Высокий</v>
      </c>
      <c r="S955" s="9">
        <v>34.0</v>
      </c>
      <c r="T955" s="9" t="str">
        <f t="array" ref="T955">LET(
    _xlpm.thresholds, XLOOKUP('2. Результаты'!$D955, Sections!$A$3:$A$23, Sections!$B$3:$D$23),
    XLOOKUP('2. Результаты'!$S955, _xlpm.thresholds, Sections!$B$2:$D$2, "Ниже базового", -1)
)</f>
        <v>Высокий</v>
      </c>
      <c r="U955" s="9">
        <v>14.0</v>
      </c>
      <c r="V955" s="9" t="str">
        <f t="array" ref="V955">LET(
    _xlpm.thresholds, XLOOKUP('2. Результаты'!$D955, Sections!$A$27:$A$47, Sections!$B$27:$D$47),
    XLOOKUP('2. Результаты'!$U955, _xlpm.thresholds, Sections!$B$26:$D$26, "Ниже базового", -1)
)</f>
        <v>Высокий</v>
      </c>
      <c r="W955" s="9">
        <v>28.0</v>
      </c>
      <c r="X955" s="9" t="str">
        <f t="array" ref="X955">LET(
    _xlpm.thresholds, XLOOKUP('2. Результаты'!$D955, Sections!$K$3:$K$23, Sections!$L$3:$N$23),
    XLOOKUP('2. Результаты'!$W955, _xlpm.thresholds, Sections!$L$2:$N$2, "Ниже базового", -1)
)</f>
        <v>Высокий</v>
      </c>
    </row>
    <row r="956" ht="15.75" customHeight="1">
      <c r="A956" s="7">
        <v>5.3500361E8</v>
      </c>
      <c r="B956" s="6" t="s">
        <v>1186</v>
      </c>
      <c r="C956" s="6" t="s">
        <v>1205</v>
      </c>
      <c r="D956" s="9">
        <v>2.0</v>
      </c>
      <c r="E956" s="9">
        <v>108.0</v>
      </c>
      <c r="F956" s="9">
        <v>197.0</v>
      </c>
      <c r="G956" s="9">
        <v>1.0</v>
      </c>
      <c r="H956" s="9" t="s">
        <v>1468</v>
      </c>
      <c r="I956" s="9">
        <v>25.0</v>
      </c>
      <c r="J956" s="9" t="str">
        <f t="array" ref="J956">LET(
    _xlpm.thresholds, XLOOKUP('2. Результаты'!$D956, Sections!$F$27:$F$47, Sections!$G$27:$I$47),
    XLOOKUP('2. Результаты'!$I956, _xlpm.thresholds, Sections!$G$26:$I$26, "Ниже базового", -1)
)</f>
        <v>Средний</v>
      </c>
      <c r="K956" s="9">
        <v>16.0</v>
      </c>
      <c r="L956" s="9" t="str">
        <f t="array" ref="L956">LET(
    _xlpm.thresholds, XLOOKUP('2. Результаты'!$D956, Sections!$P$27:$P$47, Sections!$Q$27:$S$47),
    XLOOKUP('2. Результаты'!$K956, _xlpm.thresholds, Sections!$Q$26:$S$26, "Ниже базового", -1)
)</f>
        <v>Высокий</v>
      </c>
      <c r="M956" s="9">
        <v>0.0</v>
      </c>
      <c r="N956" s="9" t="str">
        <f t="array" ref="N956">LET(
    _xlpm.thresholds, XLOOKUP('2. Результаты'!$D956, Sections!$K$27:$K$47, Sections!$L$27:$N$47),
    XLOOKUP('2. Результаты'!$M956, _xlpm.thresholds, Sections!$L$26:$N$26, "Ниже базового", -1)
)</f>
        <v>Ниже базового</v>
      </c>
      <c r="O956" s="9">
        <v>17.0</v>
      </c>
      <c r="P956" s="9" t="str">
        <f t="array" ref="P956">LET(
    _xlpm.thresholds, XLOOKUP('2. Результаты'!$D956, Sections!$P$3:$P$23, Sections!$Q$3:$S$23),
    XLOOKUP('2. Результаты'!$O956, _xlpm.thresholds, Sections!$Q$2:$S$2, "Ниже базового", -1)
)</f>
        <v>Средний</v>
      </c>
      <c r="Q956" s="9">
        <v>17.0</v>
      </c>
      <c r="R956" s="9" t="str">
        <f t="array" ref="R956">LET(
    _xlpm.thresholds, XLOOKUP('2. Результаты'!$D956, Sections!$F$3:$F$23, Sections!$G$3:$I$23),
    XLOOKUP('2. Результаты'!$Q956, _xlpm.thresholds, Sections!$G$2:$I$2, "Ниже базового", -1)
)</f>
        <v>Средний</v>
      </c>
      <c r="S956" s="9">
        <v>0.0</v>
      </c>
      <c r="T956" s="9" t="str">
        <f t="array" ref="T956">LET(
    _xlpm.thresholds, XLOOKUP('2. Результаты'!$D956, Sections!$A$3:$A$23, Sections!$B$3:$D$23),
    XLOOKUP('2. Результаты'!$S956, _xlpm.thresholds, Sections!$B$2:$D$2, "Ниже базового", -1)
)</f>
        <v>Ниже базового</v>
      </c>
      <c r="U956" s="9">
        <v>12.0</v>
      </c>
      <c r="V956" s="9" t="str">
        <f t="array" ref="V956">LET(
    _xlpm.thresholds, XLOOKUP('2. Результаты'!$D956, Sections!$A$27:$A$47, Sections!$B$27:$D$47),
    XLOOKUP('2. Результаты'!$U956, _xlpm.thresholds, Sections!$B$26:$D$26, "Ниже базового", -1)
)</f>
        <v>Высокий</v>
      </c>
      <c r="W956" s="9">
        <v>21.0</v>
      </c>
      <c r="X956" s="9" t="str">
        <f t="array" ref="X956">LET(
    _xlpm.thresholds, XLOOKUP('2. Результаты'!$D956, Sections!$K$3:$K$23, Sections!$L$3:$N$23),
    XLOOKUP('2. Результаты'!$W956, _xlpm.thresholds, Sections!$L$2:$N$2, "Ниже базового", -1)
)</f>
        <v>Средний</v>
      </c>
    </row>
    <row r="957" ht="15.75" customHeight="1">
      <c r="A957" s="7">
        <v>5.35003836E8</v>
      </c>
      <c r="B957" s="6" t="s">
        <v>1186</v>
      </c>
      <c r="C957" s="6" t="s">
        <v>1206</v>
      </c>
      <c r="D957" s="9">
        <v>2.0</v>
      </c>
      <c r="E957" s="9">
        <v>170.0</v>
      </c>
      <c r="F957" s="9">
        <v>197.0</v>
      </c>
      <c r="G957" s="9">
        <v>4.0</v>
      </c>
      <c r="H957" s="9" t="s">
        <v>1466</v>
      </c>
      <c r="I957" s="9">
        <v>30.0</v>
      </c>
      <c r="J957" s="9" t="str">
        <f t="array" ref="J957">LET(
    _xlpm.thresholds, XLOOKUP('2. Результаты'!$D957, Sections!$F$27:$F$47, Sections!$G$27:$I$47),
    XLOOKUP('2. Результаты'!$I957, _xlpm.thresholds, Sections!$G$26:$I$26, "Ниже базового", -1)
)</f>
        <v>Высокий</v>
      </c>
      <c r="K957" s="9">
        <v>21.0</v>
      </c>
      <c r="L957" s="9" t="str">
        <f t="array" ref="L957">LET(
    _xlpm.thresholds, XLOOKUP('2. Результаты'!$D957, Sections!$P$27:$P$47, Sections!$Q$27:$S$47),
    XLOOKUP('2. Результаты'!$K957, _xlpm.thresholds, Sections!$Q$26:$S$26, "Ниже базового", -1)
)</f>
        <v>Высокий</v>
      </c>
      <c r="M957" s="9">
        <v>12.0</v>
      </c>
      <c r="N957" s="9" t="str">
        <f t="array" ref="N957">LET(
    _xlpm.thresholds, XLOOKUP('2. Результаты'!$D957, Sections!$K$27:$K$47, Sections!$L$27:$N$47),
    XLOOKUP('2. Результаты'!$M957, _xlpm.thresholds, Sections!$L$26:$N$26, "Ниже базового", -1)
)</f>
        <v>Базовый</v>
      </c>
      <c r="O957" s="9">
        <v>22.0</v>
      </c>
      <c r="P957" s="9" t="str">
        <f t="array" ref="P957">LET(
    _xlpm.thresholds, XLOOKUP('2. Результаты'!$D957, Sections!$P$3:$P$23, Sections!$Q$3:$S$23),
    XLOOKUP('2. Результаты'!$O957, _xlpm.thresholds, Sections!$Q$2:$S$2, "Ниже базового", -1)
)</f>
        <v>Высокий</v>
      </c>
      <c r="Q957" s="9">
        <v>19.0</v>
      </c>
      <c r="R957" s="9" t="str">
        <f t="array" ref="R957">LET(
    _xlpm.thresholds, XLOOKUP('2. Результаты'!$D957, Sections!$F$3:$F$23, Sections!$G$3:$I$23),
    XLOOKUP('2. Результаты'!$Q957, _xlpm.thresholds, Sections!$G$2:$I$2, "Ниже базового", -1)
)</f>
        <v>Средний</v>
      </c>
      <c r="S957" s="9">
        <v>30.0</v>
      </c>
      <c r="T957" s="9" t="str">
        <f t="array" ref="T957">LET(
    _xlpm.thresholds, XLOOKUP('2. Результаты'!$D957, Sections!$A$3:$A$23, Sections!$B$3:$D$23),
    XLOOKUP('2. Результаты'!$S957, _xlpm.thresholds, Sections!$B$2:$D$2, "Ниже базового", -1)
)</f>
        <v>Средний</v>
      </c>
      <c r="U957" s="9">
        <v>13.0</v>
      </c>
      <c r="V957" s="9" t="str">
        <f t="array" ref="V957">LET(
    _xlpm.thresholds, XLOOKUP('2. Результаты'!$D957, Sections!$A$27:$A$47, Sections!$B$27:$D$47),
    XLOOKUP('2. Результаты'!$U957, _xlpm.thresholds, Sections!$B$26:$D$26, "Ниже базового", -1)
)</f>
        <v>Высокий</v>
      </c>
      <c r="W957" s="9">
        <v>23.0</v>
      </c>
      <c r="X957" s="9" t="str">
        <f t="array" ref="X957">LET(
    _xlpm.thresholds, XLOOKUP('2. Результаты'!$D957, Sections!$K$3:$K$23, Sections!$L$3:$N$23),
    XLOOKUP('2. Результаты'!$W957, _xlpm.thresholds, Sections!$L$2:$N$2, "Ниже базового", -1)
)</f>
        <v>Средний</v>
      </c>
    </row>
    <row r="958" ht="15.75" customHeight="1">
      <c r="A958" s="7">
        <v>5.35003811E8</v>
      </c>
      <c r="B958" s="6" t="s">
        <v>1186</v>
      </c>
      <c r="C958" s="6" t="s">
        <v>1208</v>
      </c>
      <c r="D958" s="9">
        <v>5.0</v>
      </c>
      <c r="E958" s="9">
        <v>180.0</v>
      </c>
      <c r="F958" s="9">
        <v>208.0</v>
      </c>
      <c r="G958" s="9">
        <v>4.0</v>
      </c>
      <c r="H958" s="9" t="s">
        <v>1466</v>
      </c>
      <c r="I958" s="9">
        <v>31.0</v>
      </c>
      <c r="J958" s="9" t="str">
        <f t="array" ref="J958">LET(
    _xlpm.thresholds, XLOOKUP('2. Результаты'!$D958, Sections!$F$27:$F$47, Sections!$G$27:$I$47),
    XLOOKUP('2. Результаты'!$I958, _xlpm.thresholds, Sections!$G$26:$I$26, "Ниже базового", -1)
)</f>
        <v>Высокий</v>
      </c>
      <c r="K958" s="9">
        <v>19.0</v>
      </c>
      <c r="L958" s="9" t="str">
        <f t="array" ref="L958">LET(
    _xlpm.thresholds, XLOOKUP('2. Результаты'!$D958, Sections!$P$27:$P$47, Sections!$Q$27:$S$47),
    XLOOKUP('2. Результаты'!$K958, _xlpm.thresholds, Sections!$Q$26:$S$26, "Ниже базового", -1)
)</f>
        <v>Высокий</v>
      </c>
      <c r="M958" s="9">
        <v>16.0</v>
      </c>
      <c r="N958" s="9" t="str">
        <f t="array" ref="N958">LET(
    _xlpm.thresholds, XLOOKUP('2. Результаты'!$D958, Sections!$K$27:$K$47, Sections!$L$27:$N$47),
    XLOOKUP('2. Результаты'!$M958, _xlpm.thresholds, Sections!$L$26:$N$26, "Ниже базового", -1)
)</f>
        <v>Средний</v>
      </c>
      <c r="O958" s="9">
        <v>22.0</v>
      </c>
      <c r="P958" s="9" t="str">
        <f t="array" ref="P958">LET(
    _xlpm.thresholds, XLOOKUP('2. Результаты'!$D958, Sections!$P$3:$P$23, Sections!$Q$3:$S$23),
    XLOOKUP('2. Результаты'!$O958, _xlpm.thresholds, Sections!$Q$2:$S$2, "Ниже базового", -1)
)</f>
        <v>Высокий</v>
      </c>
      <c r="Q958" s="9">
        <v>21.0</v>
      </c>
      <c r="R958" s="9" t="str">
        <f t="array" ref="R958">LET(
    _xlpm.thresholds, XLOOKUP('2. Результаты'!$D958, Sections!$F$3:$F$23, Sections!$G$3:$I$23),
    XLOOKUP('2. Результаты'!$Q958, _xlpm.thresholds, Sections!$G$2:$I$2, "Ниже базового", -1)
)</f>
        <v>Высокий</v>
      </c>
      <c r="S958" s="9">
        <v>31.0</v>
      </c>
      <c r="T958" s="9" t="str">
        <f t="array" ref="T958">LET(
    _xlpm.thresholds, XLOOKUP('2. Результаты'!$D958, Sections!$A$3:$A$23, Sections!$B$3:$D$23),
    XLOOKUP('2. Результаты'!$S958, _xlpm.thresholds, Sections!$B$2:$D$2, "Ниже базового", -1)
)</f>
        <v>Средний</v>
      </c>
      <c r="U958" s="9">
        <v>12.0</v>
      </c>
      <c r="V958" s="9" t="str">
        <f t="array" ref="V958">LET(
    _xlpm.thresholds, XLOOKUP('2. Результаты'!$D958, Sections!$A$27:$A$47, Sections!$B$27:$D$47),
    XLOOKUP('2. Результаты'!$U958, _xlpm.thresholds, Sections!$B$26:$D$26, "Ниже базового", -1)
)</f>
        <v>Высокий</v>
      </c>
      <c r="W958" s="9">
        <v>28.0</v>
      </c>
      <c r="X958" s="9" t="str">
        <f t="array" ref="X958">LET(
    _xlpm.thresholds, XLOOKUP('2. Результаты'!$D958, Sections!$K$3:$K$23, Sections!$L$3:$N$23),
    XLOOKUP('2. Результаты'!$W958, _xlpm.thresholds, Sections!$L$2:$N$2, "Ниже базового", -1)
)</f>
        <v>Высокий</v>
      </c>
    </row>
    <row r="959" ht="15.75" customHeight="1">
      <c r="A959" s="7">
        <v>5.3500389E8</v>
      </c>
      <c r="B959" s="6" t="s">
        <v>1186</v>
      </c>
      <c r="C959" s="6" t="s">
        <v>1209</v>
      </c>
      <c r="D959" s="9">
        <v>2.0</v>
      </c>
      <c r="E959" s="9">
        <v>138.0</v>
      </c>
      <c r="F959" s="9">
        <v>197.0</v>
      </c>
      <c r="G959" s="9">
        <v>3.0</v>
      </c>
      <c r="H959" s="9" t="s">
        <v>1465</v>
      </c>
      <c r="I959" s="9">
        <v>21.0</v>
      </c>
      <c r="J959" s="9" t="str">
        <f t="array" ref="J959">LET(
    _xlpm.thresholds, XLOOKUP('2. Результаты'!$D959, Sections!$F$27:$F$47, Sections!$G$27:$I$47),
    XLOOKUP('2. Результаты'!$I959, _xlpm.thresholds, Sections!$G$26:$I$26, "Ниже базового", -1)
)</f>
        <v>Средний</v>
      </c>
      <c r="K959" s="9">
        <v>15.0</v>
      </c>
      <c r="L959" s="9" t="str">
        <f t="array" ref="L959">LET(
    _xlpm.thresholds, XLOOKUP('2. Результаты'!$D959, Sections!$P$27:$P$47, Sections!$Q$27:$S$47),
    XLOOKUP('2. Результаты'!$K959, _xlpm.thresholds, Sections!$Q$26:$S$26, "Ниже базового", -1)
)</f>
        <v>Средний</v>
      </c>
      <c r="M959" s="9">
        <v>15.0</v>
      </c>
      <c r="N959" s="9" t="str">
        <f t="array" ref="N959">LET(
    _xlpm.thresholds, XLOOKUP('2. Результаты'!$D959, Sections!$K$27:$K$47, Sections!$L$27:$N$47),
    XLOOKUP('2. Результаты'!$M959, _xlpm.thresholds, Sections!$L$26:$N$26, "Ниже базового", -1)
)</f>
        <v>Средний</v>
      </c>
      <c r="O959" s="9">
        <v>18.0</v>
      </c>
      <c r="P959" s="9" t="str">
        <f t="array" ref="P959">LET(
    _xlpm.thresholds, XLOOKUP('2. Результаты'!$D959, Sections!$P$3:$P$23, Sections!$Q$3:$S$23),
    XLOOKUP('2. Результаты'!$O959, _xlpm.thresholds, Sections!$Q$2:$S$2, "Ниже базового", -1)
)</f>
        <v>Средний</v>
      </c>
      <c r="Q959" s="9">
        <v>16.0</v>
      </c>
      <c r="R959" s="9" t="str">
        <f t="array" ref="R959">LET(
    _xlpm.thresholds, XLOOKUP('2. Результаты'!$D959, Sections!$F$3:$F$23, Sections!$G$3:$I$23),
    XLOOKUP('2. Результаты'!$Q959, _xlpm.thresholds, Sections!$G$2:$I$2, "Ниже базового", -1)
)</f>
        <v>Средний</v>
      </c>
      <c r="S959" s="9">
        <v>24.0</v>
      </c>
      <c r="T959" s="9" t="str">
        <f t="array" ref="T959">LET(
    _xlpm.thresholds, XLOOKUP('2. Результаты'!$D959, Sections!$A$3:$A$23, Sections!$B$3:$D$23),
    XLOOKUP('2. Результаты'!$S959, _xlpm.thresholds, Sections!$B$2:$D$2, "Ниже базового", -1)
)</f>
        <v>Средний</v>
      </c>
      <c r="U959" s="9">
        <v>10.0</v>
      </c>
      <c r="V959" s="9" t="str">
        <f t="array" ref="V959">LET(
    _xlpm.thresholds, XLOOKUP('2. Результаты'!$D959, Sections!$A$27:$A$47, Sections!$B$27:$D$47),
    XLOOKUP('2. Результаты'!$U959, _xlpm.thresholds, Sections!$B$26:$D$26, "Ниже базового", -1)
)</f>
        <v>Средний</v>
      </c>
      <c r="W959" s="9">
        <v>19.0</v>
      </c>
      <c r="X959" s="9" t="str">
        <f t="array" ref="X959">LET(
    _xlpm.thresholds, XLOOKUP('2. Результаты'!$D959, Sections!$K$3:$K$23, Sections!$L$3:$N$23),
    XLOOKUP('2. Результаты'!$W959, _xlpm.thresholds, Sections!$L$2:$N$2, "Ниже базового", -1)
)</f>
        <v>Средний</v>
      </c>
    </row>
    <row r="960" ht="15.75" customHeight="1">
      <c r="A960" s="7">
        <v>5.35003875E8</v>
      </c>
      <c r="B960" s="6" t="s">
        <v>1186</v>
      </c>
      <c r="C960" s="6" t="s">
        <v>1210</v>
      </c>
      <c r="D960" s="9">
        <v>4.0</v>
      </c>
      <c r="E960" s="9">
        <v>149.0</v>
      </c>
      <c r="F960" s="9">
        <v>166.0</v>
      </c>
      <c r="G960" s="9">
        <v>4.0</v>
      </c>
      <c r="H960" s="9" t="s">
        <v>1466</v>
      </c>
      <c r="I960" s="9">
        <v>29.0</v>
      </c>
      <c r="J960" s="9" t="str">
        <f t="array" ref="J960">LET(
    _xlpm.thresholds, XLOOKUP('2. Результаты'!$D960, Sections!$F$27:$F$47, Sections!$G$27:$I$47),
    XLOOKUP('2. Результаты'!$I960, _xlpm.thresholds, Sections!$G$26:$I$26, "Ниже базового", -1)
)</f>
        <v>Высокий</v>
      </c>
      <c r="K960" s="9">
        <v>21.0</v>
      </c>
      <c r="L960" s="9" t="str">
        <f t="array" ref="L960">LET(
    _xlpm.thresholds, XLOOKUP('2. Результаты'!$D960, Sections!$P$27:$P$47, Sections!$Q$27:$S$47),
    XLOOKUP('2. Результаты'!$K960, _xlpm.thresholds, Sections!$Q$26:$S$26, "Ниже базового", -1)
)</f>
        <v>Высокий</v>
      </c>
      <c r="M960" s="9">
        <v>15.0</v>
      </c>
      <c r="N960" s="9" t="str">
        <f t="array" ref="N960">LET(
    _xlpm.thresholds, XLOOKUP('2. Результаты'!$D960, Sections!$K$27:$K$47, Sections!$L$27:$N$47),
    XLOOKUP('2. Результаты'!$M960, _xlpm.thresholds, Sections!$L$26:$N$26, "Ниже базового", -1)
)</f>
        <v>Высокий</v>
      </c>
      <c r="O960" s="9">
        <v>20.0</v>
      </c>
      <c r="P960" s="9" t="str">
        <f t="array" ref="P960">LET(
    _xlpm.thresholds, XLOOKUP('2. Результаты'!$D960, Sections!$P$3:$P$23, Sections!$Q$3:$S$23),
    XLOOKUP('2. Результаты'!$O960, _xlpm.thresholds, Sections!$Q$2:$S$2, "Ниже базового", -1)
)</f>
        <v>Высокий</v>
      </c>
      <c r="Q960" s="9">
        <v>19.0</v>
      </c>
      <c r="R960" s="9" t="str">
        <f t="array" ref="R960">LET(
    _xlpm.thresholds, XLOOKUP('2. Результаты'!$D960, Sections!$F$3:$F$23, Sections!$G$3:$I$23),
    XLOOKUP('2. Результаты'!$Q960, _xlpm.thresholds, Sections!$G$2:$I$2, "Ниже базового", -1)
)</f>
        <v>Средний</v>
      </c>
      <c r="S960" s="9">
        <v>21.0</v>
      </c>
      <c r="T960" s="9" t="str">
        <f t="array" ref="T960">LET(
    _xlpm.thresholds, XLOOKUP('2. Результаты'!$D960, Sections!$A$3:$A$23, Sections!$B$3:$D$23),
    XLOOKUP('2. Результаты'!$S960, _xlpm.thresholds, Sections!$B$2:$D$2, "Ниже базового", -1)
)</f>
        <v>Средний</v>
      </c>
      <c r="U960" s="9">
        <v>1.0</v>
      </c>
      <c r="V960" s="9" t="str">
        <f t="array" ref="V960">LET(
    _xlpm.thresholds, XLOOKUP('2. Результаты'!$D960, Sections!$A$27:$A$47, Sections!$B$27:$D$47),
    XLOOKUP('2. Результаты'!$U960, _xlpm.thresholds, Sections!$B$26:$D$26, "Ниже базового", -1)
)</f>
        <v>Высокий</v>
      </c>
      <c r="W960" s="9">
        <v>23.0</v>
      </c>
      <c r="X960" s="9" t="str">
        <f t="array" ref="X960">LET(
    _xlpm.thresholds, XLOOKUP('2. Результаты'!$D960, Sections!$K$3:$K$23, Sections!$L$3:$N$23),
    XLOOKUP('2. Результаты'!$W960, _xlpm.thresholds, Sections!$L$2:$N$2, "Ниже базового", -1)
)</f>
        <v>Средний</v>
      </c>
    </row>
    <row r="961" ht="15.75" customHeight="1">
      <c r="A961" s="7">
        <v>5.35003628E8</v>
      </c>
      <c r="B961" s="6" t="s">
        <v>1186</v>
      </c>
      <c r="C961" s="6" t="s">
        <v>1211</v>
      </c>
      <c r="D961" s="9">
        <v>6.0</v>
      </c>
      <c r="E961" s="9">
        <v>164.0</v>
      </c>
      <c r="F961" s="9">
        <v>192.0</v>
      </c>
      <c r="G961" s="9">
        <v>4.0</v>
      </c>
      <c r="H961" s="9" t="s">
        <v>1466</v>
      </c>
      <c r="I961" s="9">
        <v>26.0</v>
      </c>
      <c r="J961" s="9" t="str">
        <f t="array" ref="J961">LET(
    _xlpm.thresholds, XLOOKUP('2. Результаты'!$D961, Sections!$F$27:$F$47, Sections!$G$27:$I$47),
    XLOOKUP('2. Результаты'!$I961, _xlpm.thresholds, Sections!$G$26:$I$26, "Ниже базового", -1)
)</f>
        <v>Средний</v>
      </c>
      <c r="K961" s="9">
        <v>21.0</v>
      </c>
      <c r="L961" s="9" t="str">
        <f t="array" ref="L961">LET(
    _xlpm.thresholds, XLOOKUP('2. Результаты'!$D961, Sections!$P$27:$P$47, Sections!$Q$27:$S$47),
    XLOOKUP('2. Результаты'!$K961, _xlpm.thresholds, Sections!$Q$26:$S$26, "Ниже базового", -1)
)</f>
        <v>Высокий</v>
      </c>
      <c r="M961" s="9">
        <v>16.0</v>
      </c>
      <c r="N961" s="9" t="str">
        <f t="array" ref="N961">LET(
    _xlpm.thresholds, XLOOKUP('2. Результаты'!$D961, Sections!$K$27:$K$47, Sections!$L$27:$N$47),
    XLOOKUP('2. Результаты'!$M961, _xlpm.thresholds, Sections!$L$26:$N$26, "Ниже базового", -1)
)</f>
        <v>Высокий</v>
      </c>
      <c r="O961" s="9">
        <v>20.0</v>
      </c>
      <c r="P961" s="9" t="str">
        <f t="array" ref="P961">LET(
    _xlpm.thresholds, XLOOKUP('2. Результаты'!$D961, Sections!$P$3:$P$23, Sections!$Q$3:$S$23),
    XLOOKUP('2. Результаты'!$O961, _xlpm.thresholds, Sections!$Q$2:$S$2, "Ниже базового", -1)
)</f>
        <v>Высокий</v>
      </c>
      <c r="Q961" s="9">
        <v>18.0</v>
      </c>
      <c r="R961" s="9" t="str">
        <f t="array" ref="R961">LET(
    _xlpm.thresholds, XLOOKUP('2. Результаты'!$D961, Sections!$F$3:$F$23, Sections!$G$3:$I$23),
    XLOOKUP('2. Результаты'!$Q961, _xlpm.thresholds, Sections!$G$2:$I$2, "Ниже базового", -1)
)</f>
        <v>Средний</v>
      </c>
      <c r="S961" s="9">
        <v>28.0</v>
      </c>
      <c r="T961" s="9" t="str">
        <f t="array" ref="T961">LET(
    _xlpm.thresholds, XLOOKUP('2. Результаты'!$D961, Sections!$A$3:$A$23, Sections!$B$3:$D$23),
    XLOOKUP('2. Результаты'!$S961, _xlpm.thresholds, Sections!$B$2:$D$2, "Ниже базового", -1)
)</f>
        <v>Средний</v>
      </c>
      <c r="U961" s="9">
        <v>13.0</v>
      </c>
      <c r="V961" s="9" t="str">
        <f t="array" ref="V961">LET(
    _xlpm.thresholds, XLOOKUP('2. Результаты'!$D961, Sections!$A$27:$A$47, Sections!$B$27:$D$47),
    XLOOKUP('2. Результаты'!$U961, _xlpm.thresholds, Sections!$B$26:$D$26, "Ниже базового", -1)
)</f>
        <v>Высокий</v>
      </c>
      <c r="W961" s="9">
        <v>22.0</v>
      </c>
      <c r="X961" s="9" t="str">
        <f t="array" ref="X961">LET(
    _xlpm.thresholds, XLOOKUP('2. Результаты'!$D961, Sections!$K$3:$K$23, Sections!$L$3:$N$23),
    XLOOKUP('2. Результаты'!$W961, _xlpm.thresholds, Sections!$L$2:$N$2, "Ниже базового", -1)
)</f>
        <v>Средний</v>
      </c>
    </row>
    <row r="962" ht="15.75" customHeight="1">
      <c r="A962" s="7">
        <v>5.29908548E8</v>
      </c>
      <c r="B962" s="6" t="s">
        <v>1186</v>
      </c>
      <c r="C962" s="6" t="s">
        <v>1212</v>
      </c>
      <c r="D962" s="9">
        <v>6.0</v>
      </c>
      <c r="E962" s="9">
        <v>122.0</v>
      </c>
      <c r="F962" s="9">
        <v>192.0</v>
      </c>
      <c r="G962" s="9">
        <v>2.0</v>
      </c>
      <c r="H962" s="9" t="s">
        <v>1467</v>
      </c>
      <c r="I962" s="9">
        <v>16.0</v>
      </c>
      <c r="J962" s="9" t="str">
        <f t="array" ref="J962">LET(
    _xlpm.thresholds, XLOOKUP('2. Результаты'!$D962, Sections!$F$27:$F$47, Sections!$G$27:$I$47),
    XLOOKUP('2. Результаты'!$I962, _xlpm.thresholds, Sections!$G$26:$I$26, "Ниже базового", -1)
)</f>
        <v>Базовый</v>
      </c>
      <c r="K962" s="9">
        <v>13.0</v>
      </c>
      <c r="L962" s="9" t="str">
        <f t="array" ref="L962">LET(
    _xlpm.thresholds, XLOOKUP('2. Результаты'!$D962, Sections!$P$27:$P$47, Sections!$Q$27:$S$47),
    XLOOKUP('2. Результаты'!$K962, _xlpm.thresholds, Sections!$Q$26:$S$26, "Ниже базового", -1)
)</f>
        <v>Средний</v>
      </c>
      <c r="M962" s="9">
        <v>12.0</v>
      </c>
      <c r="N962" s="9" t="str">
        <f t="array" ref="N962">LET(
    _xlpm.thresholds, XLOOKUP('2. Результаты'!$D962, Sections!$K$27:$K$47, Sections!$L$27:$N$47),
    XLOOKUP('2. Результаты'!$M962, _xlpm.thresholds, Sections!$L$26:$N$26, "Ниже базового", -1)
)</f>
        <v>Базовый</v>
      </c>
      <c r="O962" s="9">
        <v>17.0</v>
      </c>
      <c r="P962" s="9" t="str">
        <f t="array" ref="P962">LET(
    _xlpm.thresholds, XLOOKUP('2. Результаты'!$D962, Sections!$P$3:$P$23, Sections!$Q$3:$S$23),
    XLOOKUP('2. Результаты'!$O962, _xlpm.thresholds, Sections!$Q$2:$S$2, "Ниже базового", -1)
)</f>
        <v>Средний</v>
      </c>
      <c r="Q962" s="9">
        <v>16.0</v>
      </c>
      <c r="R962" s="9" t="str">
        <f t="array" ref="R962">LET(
    _xlpm.thresholds, XLOOKUP('2. Результаты'!$D962, Sections!$F$3:$F$23, Sections!$G$3:$I$23),
    XLOOKUP('2. Результаты'!$Q962, _xlpm.thresholds, Sections!$G$2:$I$2, "Ниже базового", -1)
)</f>
        <v>Средний</v>
      </c>
      <c r="S962" s="9">
        <v>24.0</v>
      </c>
      <c r="T962" s="9" t="str">
        <f t="array" ref="T962">LET(
    _xlpm.thresholds, XLOOKUP('2. Результаты'!$D962, Sections!$A$3:$A$23, Sections!$B$3:$D$23),
    XLOOKUP('2. Результаты'!$S962, _xlpm.thresholds, Sections!$B$2:$D$2, "Ниже базового", -1)
)</f>
        <v>Средний</v>
      </c>
      <c r="U962" s="9">
        <v>10.0</v>
      </c>
      <c r="V962" s="9" t="str">
        <f t="array" ref="V962">LET(
    _xlpm.thresholds, XLOOKUP('2. Результаты'!$D962, Sections!$A$27:$A$47, Sections!$B$27:$D$47),
    XLOOKUP('2. Результаты'!$U962, _xlpm.thresholds, Sections!$B$26:$D$26, "Ниже базового", -1)
)</f>
        <v>Средний</v>
      </c>
      <c r="W962" s="9">
        <v>14.0</v>
      </c>
      <c r="X962" s="9" t="str">
        <f t="array" ref="X962">LET(
    _xlpm.thresholds, XLOOKUP('2. Результаты'!$D962, Sections!$K$3:$K$23, Sections!$L$3:$N$23),
    XLOOKUP('2. Результаты'!$W962, _xlpm.thresholds, Sections!$L$2:$N$2, "Ниже базового", -1)
)</f>
        <v>Базовый</v>
      </c>
    </row>
    <row r="963" ht="15.75" customHeight="1">
      <c r="A963" s="7">
        <v>5.36006325E8</v>
      </c>
      <c r="B963" s="6" t="s">
        <v>1213</v>
      </c>
      <c r="C963" s="6" t="s">
        <v>1214</v>
      </c>
      <c r="D963" s="9">
        <v>4.0</v>
      </c>
      <c r="E963" s="9">
        <v>122.0</v>
      </c>
      <c r="F963" s="9">
        <v>166.0</v>
      </c>
      <c r="G963" s="9">
        <v>2.0</v>
      </c>
      <c r="H963" s="9" t="s">
        <v>1467</v>
      </c>
      <c r="I963" s="9">
        <v>23.0</v>
      </c>
      <c r="J963" s="9" t="str">
        <f t="array" ref="J963">LET(
    _xlpm.thresholds, XLOOKUP('2. Результаты'!$D963, Sections!$F$27:$F$47, Sections!$G$27:$I$47),
    XLOOKUP('2. Результаты'!$I963, _xlpm.thresholds, Sections!$G$26:$I$26, "Ниже базового", -1)
)</f>
        <v>Средний</v>
      </c>
      <c r="K963" s="9">
        <v>18.0</v>
      </c>
      <c r="L963" s="9" t="str">
        <f t="array" ref="L963">LET(
    _xlpm.thresholds, XLOOKUP('2. Результаты'!$D963, Sections!$P$27:$P$47, Sections!$Q$27:$S$47),
    XLOOKUP('2. Результаты'!$K963, _xlpm.thresholds, Sections!$Q$26:$S$26, "Ниже базового", -1)
)</f>
        <v>Высокий</v>
      </c>
      <c r="M963" s="9">
        <v>10.0</v>
      </c>
      <c r="N963" s="9" t="str">
        <f t="array" ref="N963">LET(
    _xlpm.thresholds, XLOOKUP('2. Результаты'!$D963, Sections!$K$27:$K$47, Sections!$L$27:$N$47),
    XLOOKUP('2. Результаты'!$M963, _xlpm.thresholds, Sections!$L$26:$N$26, "Ниже базового", -1)
)</f>
        <v>Базовый</v>
      </c>
      <c r="O963" s="9">
        <v>18.0</v>
      </c>
      <c r="P963" s="9" t="str">
        <f t="array" ref="P963">LET(
    _xlpm.thresholds, XLOOKUP('2. Результаты'!$D963, Sections!$P$3:$P$23, Sections!$Q$3:$S$23),
    XLOOKUP('2. Результаты'!$O963, _xlpm.thresholds, Sections!$Q$2:$S$2, "Ниже базового", -1)
)</f>
        <v>Средний</v>
      </c>
      <c r="Q963" s="9">
        <v>13.0</v>
      </c>
      <c r="R963" s="9" t="str">
        <f t="array" ref="R963">LET(
    _xlpm.thresholds, XLOOKUP('2. Результаты'!$D963, Sections!$F$3:$F$23, Sections!$G$3:$I$23),
    XLOOKUP('2. Результаты'!$Q963, _xlpm.thresholds, Sections!$G$2:$I$2, "Ниже базового", -1)
)</f>
        <v>Средний</v>
      </c>
      <c r="S963" s="9">
        <v>21.0</v>
      </c>
      <c r="T963" s="9" t="str">
        <f t="array" ref="T963">LET(
    _xlpm.thresholds, XLOOKUP('2. Результаты'!$D963, Sections!$A$3:$A$23, Sections!$B$3:$D$23),
    XLOOKUP('2. Результаты'!$S963, _xlpm.thresholds, Sections!$B$2:$D$2, "Ниже базового", -1)
)</f>
        <v>Средний</v>
      </c>
      <c r="U963" s="9">
        <v>0.0</v>
      </c>
      <c r="V963" s="9" t="str">
        <f t="array" ref="V963">LET(
    _xlpm.thresholds, XLOOKUP('2. Результаты'!$D963, Sections!$A$27:$A$47, Sections!$B$27:$D$47),
    XLOOKUP('2. Результаты'!$U963, _xlpm.thresholds, Sections!$B$26:$D$26, "Ниже базового", -1)
)</f>
        <v>Базовый</v>
      </c>
      <c r="W963" s="9">
        <v>19.0</v>
      </c>
      <c r="X963" s="9" t="str">
        <f t="array" ref="X963">LET(
    _xlpm.thresholds, XLOOKUP('2. Результаты'!$D963, Sections!$K$3:$K$23, Sections!$L$3:$N$23),
    XLOOKUP('2. Результаты'!$W963, _xlpm.thresholds, Sections!$L$2:$N$2, "Ниже базового", -1)
)</f>
        <v>Средний</v>
      </c>
    </row>
    <row r="964" ht="15.75" customHeight="1">
      <c r="A964" s="7">
        <v>5.36015048E8</v>
      </c>
      <c r="B964" s="6" t="s">
        <v>1213</v>
      </c>
      <c r="C964" s="6" t="s">
        <v>1216</v>
      </c>
      <c r="D964" s="9">
        <v>1.0</v>
      </c>
      <c r="E964" s="9">
        <v>144.0</v>
      </c>
      <c r="F964" s="9">
        <v>213.0</v>
      </c>
      <c r="G964" s="9">
        <v>1.0</v>
      </c>
      <c r="H964" s="9" t="s">
        <v>1468</v>
      </c>
      <c r="I964" s="9">
        <v>20.0</v>
      </c>
      <c r="J964" s="9" t="str">
        <f t="array" ref="J964">LET(
    _xlpm.thresholds, XLOOKUP('2. Результаты'!$D964, Sections!$F$27:$F$47, Sections!$G$27:$I$47),
    XLOOKUP('2. Результаты'!$I964, _xlpm.thresholds, Sections!$G$26:$I$26, "Ниже базового", -1)
)</f>
        <v>Средний</v>
      </c>
      <c r="K964" s="9">
        <v>16.0</v>
      </c>
      <c r="L964" s="9" t="str">
        <f t="array" ref="L964">LET(
    _xlpm.thresholds, XLOOKUP('2. Результаты'!$D964, Sections!$P$27:$P$47, Sections!$Q$27:$S$47),
    XLOOKUP('2. Результаты'!$K964, _xlpm.thresholds, Sections!$Q$26:$S$26, "Ниже базового", -1)
)</f>
        <v>Высокий</v>
      </c>
      <c r="M964" s="9">
        <v>0.0</v>
      </c>
      <c r="N964" s="9" t="str">
        <f t="array" ref="N964">LET(
    _xlpm.thresholds, XLOOKUP('2. Результаты'!$D964, Sections!$K$27:$K$47, Sections!$L$27:$N$47),
    XLOOKUP('2. Результаты'!$M964, _xlpm.thresholds, Sections!$L$26:$N$26, "Ниже базового", -1)
)</f>
        <v>Ниже базового</v>
      </c>
      <c r="O964" s="9">
        <v>18.0</v>
      </c>
      <c r="P964" s="9" t="str">
        <f t="array" ref="P964">LET(
    _xlpm.thresholds, XLOOKUP('2. Результаты'!$D964, Sections!$P$3:$P$23, Sections!$Q$3:$S$23),
    XLOOKUP('2. Результаты'!$O964, _xlpm.thresholds, Sections!$Q$2:$S$2, "Ниже базового", -1)
)</f>
        <v>Средний</v>
      </c>
      <c r="Q964" s="9">
        <v>18.0</v>
      </c>
      <c r="R964" s="9" t="str">
        <f t="array" ref="R964">LET(
    _xlpm.thresholds, XLOOKUP('2. Результаты'!$D964, Sections!$F$3:$F$23, Sections!$G$3:$I$23),
    XLOOKUP('2. Результаты'!$Q964, _xlpm.thresholds, Sections!$G$2:$I$2, "Ниже базового", -1)
)</f>
        <v>Средний</v>
      </c>
      <c r="S964" s="9">
        <v>37.0</v>
      </c>
      <c r="T964" s="9" t="str">
        <f t="array" ref="T964">LET(
    _xlpm.thresholds, XLOOKUP('2. Результаты'!$D964, Sections!$A$3:$A$23, Sections!$B$3:$D$23),
    XLOOKUP('2. Результаты'!$S964, _xlpm.thresholds, Sections!$B$2:$D$2, "Ниже базового", -1)
)</f>
        <v>Средний</v>
      </c>
      <c r="U964" s="9">
        <v>12.0</v>
      </c>
      <c r="V964" s="9" t="str">
        <f t="array" ref="V964">LET(
    _xlpm.thresholds, XLOOKUP('2. Результаты'!$D964, Sections!$A$27:$A$47, Sections!$B$27:$D$47),
    XLOOKUP('2. Результаты'!$U964, _xlpm.thresholds, Sections!$B$26:$D$26, "Ниже базового", -1)
)</f>
        <v>Высокий</v>
      </c>
      <c r="W964" s="9">
        <v>23.0</v>
      </c>
      <c r="X964" s="9" t="str">
        <f t="array" ref="X964">LET(
    _xlpm.thresholds, XLOOKUP('2. Результаты'!$D964, Sections!$K$3:$K$23, Sections!$L$3:$N$23),
    XLOOKUP('2. Результаты'!$W964, _xlpm.thresholds, Sections!$L$2:$N$2, "Ниже базового", -1)
)</f>
        <v>Средний</v>
      </c>
    </row>
    <row r="965" ht="15.75" customHeight="1">
      <c r="A965" s="7">
        <v>5.36006237E8</v>
      </c>
      <c r="B965" s="6" t="s">
        <v>1213</v>
      </c>
      <c r="C965" s="6" t="s">
        <v>1217</v>
      </c>
      <c r="D965" s="9">
        <v>1.0</v>
      </c>
      <c r="E965" s="9">
        <v>141.0</v>
      </c>
      <c r="F965" s="9">
        <v>213.0</v>
      </c>
      <c r="G965" s="9">
        <v>3.0</v>
      </c>
      <c r="H965" s="9" t="s">
        <v>1465</v>
      </c>
      <c r="I965" s="9">
        <v>17.0</v>
      </c>
      <c r="J965" s="9" t="str">
        <f t="array" ref="J965">LET(
    _xlpm.thresholds, XLOOKUP('2. Результаты'!$D965, Sections!$F$27:$F$47, Sections!$G$27:$I$47),
    XLOOKUP('2. Результаты'!$I965, _xlpm.thresholds, Sections!$G$26:$I$26, "Ниже базового", -1)
)</f>
        <v>Средний</v>
      </c>
      <c r="K965" s="9">
        <v>11.0</v>
      </c>
      <c r="L965" s="9" t="str">
        <f t="array" ref="L965">LET(
    _xlpm.thresholds, XLOOKUP('2. Результаты'!$D965, Sections!$P$27:$P$47, Sections!$Q$27:$S$47),
    XLOOKUP('2. Результаты'!$K965, _xlpm.thresholds, Sections!$Q$26:$S$26, "Ниже базового", -1)
)</f>
        <v>Базовый</v>
      </c>
      <c r="M965" s="9">
        <v>11.0</v>
      </c>
      <c r="N965" s="9" t="str">
        <f t="array" ref="N965">LET(
    _xlpm.thresholds, XLOOKUP('2. Результаты'!$D965, Sections!$K$27:$K$47, Sections!$L$27:$N$47),
    XLOOKUP('2. Результаты'!$M965, _xlpm.thresholds, Sections!$L$26:$N$26, "Ниже базового", -1)
)</f>
        <v>Базовый</v>
      </c>
      <c r="O965" s="9">
        <v>21.0</v>
      </c>
      <c r="P965" s="9" t="str">
        <f t="array" ref="P965">LET(
    _xlpm.thresholds, XLOOKUP('2. Результаты'!$D965, Sections!$P$3:$P$23, Sections!$Q$3:$S$23),
    XLOOKUP('2. Результаты'!$O965, _xlpm.thresholds, Sections!$Q$2:$S$2, "Ниже базового", -1)
)</f>
        <v>Высокий</v>
      </c>
      <c r="Q965" s="9">
        <v>19.0</v>
      </c>
      <c r="R965" s="9" t="str">
        <f t="array" ref="R965">LET(
    _xlpm.thresholds, XLOOKUP('2. Результаты'!$D965, Sections!$F$3:$F$23, Sections!$G$3:$I$23),
    XLOOKUP('2. Результаты'!$Q965, _xlpm.thresholds, Sections!$G$2:$I$2, "Ниже базового", -1)
)</f>
        <v>Средний</v>
      </c>
      <c r="S965" s="9">
        <v>28.0</v>
      </c>
      <c r="T965" s="9" t="str">
        <f t="array" ref="T965">LET(
    _xlpm.thresholds, XLOOKUP('2. Результаты'!$D965, Sections!$A$3:$A$23, Sections!$B$3:$D$23),
    XLOOKUP('2. Результаты'!$S965, _xlpm.thresholds, Sections!$B$2:$D$2, "Ниже базового", -1)
)</f>
        <v>Базовый</v>
      </c>
      <c r="U965" s="9">
        <v>10.0</v>
      </c>
      <c r="V965" s="9" t="str">
        <f t="array" ref="V965">LET(
    _xlpm.thresholds, XLOOKUP('2. Результаты'!$D965, Sections!$A$27:$A$47, Sections!$B$27:$D$47),
    XLOOKUP('2. Результаты'!$U965, _xlpm.thresholds, Sections!$B$26:$D$26, "Ниже базового", -1)
)</f>
        <v>Средний</v>
      </c>
      <c r="W965" s="9">
        <v>24.0</v>
      </c>
      <c r="X965" s="9" t="str">
        <f t="array" ref="X965">LET(
    _xlpm.thresholds, XLOOKUP('2. Результаты'!$D965, Sections!$K$3:$K$23, Sections!$L$3:$N$23),
    XLOOKUP('2. Результаты'!$W965, _xlpm.thresholds, Sections!$L$2:$N$2, "Ниже базового", -1)
)</f>
        <v>Средний</v>
      </c>
    </row>
    <row r="966" ht="15.75" customHeight="1">
      <c r="A966" s="7">
        <v>5.36004688E8</v>
      </c>
      <c r="B966" s="6" t="s">
        <v>1213</v>
      </c>
      <c r="C966" s="6" t="s">
        <v>1218</v>
      </c>
      <c r="D966" s="9">
        <v>1.0</v>
      </c>
      <c r="E966" s="9">
        <v>159.0</v>
      </c>
      <c r="F966" s="9">
        <v>213.0</v>
      </c>
      <c r="G966" s="9">
        <v>3.0</v>
      </c>
      <c r="H966" s="9" t="s">
        <v>1465</v>
      </c>
      <c r="I966" s="9">
        <v>19.0</v>
      </c>
      <c r="J966" s="9" t="str">
        <f t="array" ref="J966">LET(
    _xlpm.thresholds, XLOOKUP('2. Результаты'!$D966, Sections!$F$27:$F$47, Sections!$G$27:$I$47),
    XLOOKUP('2. Результаты'!$I966, _xlpm.thresholds, Sections!$G$26:$I$26, "Ниже базового", -1)
)</f>
        <v>Средний</v>
      </c>
      <c r="K966" s="9">
        <v>18.0</v>
      </c>
      <c r="L966" s="9" t="str">
        <f t="array" ref="L966">LET(
    _xlpm.thresholds, XLOOKUP('2. Результаты'!$D966, Sections!$P$27:$P$47, Sections!$Q$27:$S$47),
    XLOOKUP('2. Результаты'!$K966, _xlpm.thresholds, Sections!$Q$26:$S$26, "Ниже базового", -1)
)</f>
        <v>Высокий</v>
      </c>
      <c r="M966" s="9">
        <v>16.0</v>
      </c>
      <c r="N966" s="9" t="str">
        <f t="array" ref="N966">LET(
    _xlpm.thresholds, XLOOKUP('2. Результаты'!$D966, Sections!$K$27:$K$47, Sections!$L$27:$N$47),
    XLOOKUP('2. Результаты'!$M966, _xlpm.thresholds, Sections!$L$26:$N$26, "Ниже базового", -1)
)</f>
        <v>Средний</v>
      </c>
      <c r="O966" s="9">
        <v>18.0</v>
      </c>
      <c r="P966" s="9" t="str">
        <f t="array" ref="P966">LET(
    _xlpm.thresholds, XLOOKUP('2. Результаты'!$D966, Sections!$P$3:$P$23, Sections!$Q$3:$S$23),
    XLOOKUP('2. Результаты'!$O966, _xlpm.thresholds, Sections!$Q$2:$S$2, "Ниже базового", -1)
)</f>
        <v>Средний</v>
      </c>
      <c r="Q966" s="9">
        <v>20.0</v>
      </c>
      <c r="R966" s="9" t="str">
        <f t="array" ref="R966">LET(
    _xlpm.thresholds, XLOOKUP('2. Результаты'!$D966, Sections!$F$3:$F$23, Sections!$G$3:$I$23),
    XLOOKUP('2. Результаты'!$Q966, _xlpm.thresholds, Sections!$G$2:$I$2, "Ниже базового", -1)
)</f>
        <v>Средний</v>
      </c>
      <c r="S966" s="9">
        <v>36.0</v>
      </c>
      <c r="T966" s="9" t="str">
        <f t="array" ref="T966">LET(
    _xlpm.thresholds, XLOOKUP('2. Результаты'!$D966, Sections!$A$3:$A$23, Sections!$B$3:$D$23),
    XLOOKUP('2. Результаты'!$S966, _xlpm.thresholds, Sections!$B$2:$D$2, "Ниже базового", -1)
)</f>
        <v>Средний</v>
      </c>
      <c r="U966" s="9">
        <v>11.0</v>
      </c>
      <c r="V966" s="9" t="str">
        <f t="array" ref="V966">LET(
    _xlpm.thresholds, XLOOKUP('2. Результаты'!$D966, Sections!$A$27:$A$47, Sections!$B$27:$D$47),
    XLOOKUP('2. Результаты'!$U966, _xlpm.thresholds, Sections!$B$26:$D$26, "Ниже базового", -1)
)</f>
        <v>Средний</v>
      </c>
      <c r="W966" s="9">
        <v>21.0</v>
      </c>
      <c r="X966" s="9" t="str">
        <f t="array" ref="X966">LET(
    _xlpm.thresholds, XLOOKUP('2. Результаты'!$D966, Sections!$K$3:$K$23, Sections!$L$3:$N$23),
    XLOOKUP('2. Результаты'!$W966, _xlpm.thresholds, Sections!$L$2:$N$2, "Ниже базового", -1)
)</f>
        <v>Средний</v>
      </c>
    </row>
    <row r="967" ht="15.75" customHeight="1">
      <c r="A967" s="7">
        <v>5.36006318E8</v>
      </c>
      <c r="B967" s="6" t="s">
        <v>1213</v>
      </c>
      <c r="C967" s="6" t="s">
        <v>1219</v>
      </c>
      <c r="D967" s="9">
        <v>1.0</v>
      </c>
      <c r="E967" s="9">
        <v>133.0</v>
      </c>
      <c r="F967" s="9">
        <v>213.0</v>
      </c>
      <c r="G967" s="9">
        <v>3.0</v>
      </c>
      <c r="H967" s="9" t="s">
        <v>1465</v>
      </c>
      <c r="I967" s="9">
        <v>18.0</v>
      </c>
      <c r="J967" s="9" t="str">
        <f t="array" ref="J967">LET(
    _xlpm.thresholds, XLOOKUP('2. Результаты'!$D967, Sections!$F$27:$F$47, Sections!$G$27:$I$47),
    XLOOKUP('2. Результаты'!$I967, _xlpm.thresholds, Sections!$G$26:$I$26, "Ниже базового", -1)
)</f>
        <v>Средний</v>
      </c>
      <c r="K967" s="9">
        <v>13.0</v>
      </c>
      <c r="L967" s="9" t="str">
        <f t="array" ref="L967">LET(
    _xlpm.thresholds, XLOOKUP('2. Результаты'!$D967, Sections!$P$27:$P$47, Sections!$Q$27:$S$47),
    XLOOKUP('2. Результаты'!$K967, _xlpm.thresholds, Sections!$Q$26:$S$26, "Ниже базового", -1)
)</f>
        <v>Средний</v>
      </c>
      <c r="M967" s="9">
        <v>13.0</v>
      </c>
      <c r="N967" s="9" t="str">
        <f t="array" ref="N967">LET(
    _xlpm.thresholds, XLOOKUP('2. Результаты'!$D967, Sections!$K$27:$K$47, Sections!$L$27:$N$47),
    XLOOKUP('2. Результаты'!$M967, _xlpm.thresholds, Sections!$L$26:$N$26, "Ниже базового", -1)
)</f>
        <v>Базовый</v>
      </c>
      <c r="O967" s="9">
        <v>17.0</v>
      </c>
      <c r="P967" s="9" t="str">
        <f t="array" ref="P967">LET(
    _xlpm.thresholds, XLOOKUP('2. Результаты'!$D967, Sections!$P$3:$P$23, Sections!$Q$3:$S$23),
    XLOOKUP('2. Результаты'!$O967, _xlpm.thresholds, Sections!$Q$2:$S$2, "Ниже базового", -1)
)</f>
        <v>Средний</v>
      </c>
      <c r="Q967" s="9">
        <v>18.0</v>
      </c>
      <c r="R967" s="9" t="str">
        <f t="array" ref="R967">LET(
    _xlpm.thresholds, XLOOKUP('2. Результаты'!$D967, Sections!$F$3:$F$23, Sections!$G$3:$I$23),
    XLOOKUP('2. Результаты'!$Q967, _xlpm.thresholds, Sections!$G$2:$I$2, "Ниже базового", -1)
)</f>
        <v>Средний</v>
      </c>
      <c r="S967" s="9">
        <v>27.0</v>
      </c>
      <c r="T967" s="9" t="str">
        <f t="array" ref="T967">LET(
    _xlpm.thresholds, XLOOKUP('2. Результаты'!$D967, Sections!$A$3:$A$23, Sections!$B$3:$D$23),
    XLOOKUP('2. Результаты'!$S967, _xlpm.thresholds, Sections!$B$2:$D$2, "Ниже базового", -1)
)</f>
        <v>Базовый</v>
      </c>
      <c r="U967" s="9">
        <v>9.0</v>
      </c>
      <c r="V967" s="9" t="str">
        <f t="array" ref="V967">LET(
    _xlpm.thresholds, XLOOKUP('2. Результаты'!$D967, Sections!$A$27:$A$47, Sections!$B$27:$D$47),
    XLOOKUP('2. Результаты'!$U967, _xlpm.thresholds, Sections!$B$26:$D$26, "Ниже базового", -1)
)</f>
        <v>Средний</v>
      </c>
      <c r="W967" s="9">
        <v>18.0</v>
      </c>
      <c r="X967" s="9" t="str">
        <f t="array" ref="X967">LET(
    _xlpm.thresholds, XLOOKUP('2. Результаты'!$D967, Sections!$K$3:$K$23, Sections!$L$3:$N$23),
    XLOOKUP('2. Результаты'!$W967, _xlpm.thresholds, Sections!$L$2:$N$2, "Ниже базового", -1)
)</f>
        <v>Средний</v>
      </c>
    </row>
    <row r="968" ht="15.75" customHeight="1">
      <c r="A968" s="7">
        <v>5.36006269E8</v>
      </c>
      <c r="B968" s="6" t="s">
        <v>1213</v>
      </c>
      <c r="C968" s="6" t="s">
        <v>1220</v>
      </c>
      <c r="D968" s="9">
        <v>4.0</v>
      </c>
      <c r="E968" s="9">
        <v>71.0</v>
      </c>
      <c r="F968" s="9">
        <v>166.0</v>
      </c>
      <c r="G968" s="9">
        <v>2.0</v>
      </c>
      <c r="H968" s="9" t="s">
        <v>1467</v>
      </c>
      <c r="I968" s="9">
        <v>11.0</v>
      </c>
      <c r="J968" s="9" t="str">
        <f t="array" ref="J968">LET(
    _xlpm.thresholds, XLOOKUP('2. Результаты'!$D968, Sections!$F$27:$F$47, Sections!$G$27:$I$47),
    XLOOKUP('2. Результаты'!$I968, _xlpm.thresholds, Sections!$G$26:$I$26, "Ниже базового", -1)
)</f>
        <v>Базовый</v>
      </c>
      <c r="K968" s="9">
        <v>12.0</v>
      </c>
      <c r="L968" s="9" t="str">
        <f t="array" ref="L968">LET(
    _xlpm.thresholds, XLOOKUP('2. Результаты'!$D968, Sections!$P$27:$P$47, Sections!$Q$27:$S$47),
    XLOOKUP('2. Результаты'!$K968, _xlpm.thresholds, Sections!$Q$26:$S$26, "Ниже базового", -1)
)</f>
        <v>Базовый</v>
      </c>
      <c r="M968" s="9">
        <v>6.0</v>
      </c>
      <c r="N968" s="9" t="str">
        <f t="array" ref="N968">LET(
    _xlpm.thresholds, XLOOKUP('2. Результаты'!$D968, Sections!$K$27:$K$47, Sections!$L$27:$N$47),
    XLOOKUP('2. Результаты'!$M968, _xlpm.thresholds, Sections!$L$26:$N$26, "Ниже базового", -1)
)</f>
        <v>Базовый</v>
      </c>
      <c r="O968" s="9">
        <v>9.0</v>
      </c>
      <c r="P968" s="9" t="str">
        <f t="array" ref="P968">LET(
    _xlpm.thresholds, XLOOKUP('2. Результаты'!$D968, Sections!$P$3:$P$23, Sections!$Q$3:$S$23),
    XLOOKUP('2. Результаты'!$O968, _xlpm.thresholds, Sections!$Q$2:$S$2, "Ниже базового", -1)
)</f>
        <v>Базовый</v>
      </c>
      <c r="Q968" s="9">
        <v>9.0</v>
      </c>
      <c r="R968" s="9" t="str">
        <f t="array" ref="R968">LET(
    _xlpm.thresholds, XLOOKUP('2. Результаты'!$D968, Sections!$F$3:$F$23, Sections!$G$3:$I$23),
    XLOOKUP('2. Результаты'!$Q968, _xlpm.thresholds, Sections!$G$2:$I$2, "Ниже базового", -1)
)</f>
        <v>Базовый</v>
      </c>
      <c r="S968" s="9">
        <v>11.0</v>
      </c>
      <c r="T968" s="9" t="str">
        <f t="array" ref="T968">LET(
    _xlpm.thresholds, XLOOKUP('2. Результаты'!$D968, Sections!$A$3:$A$23, Sections!$B$3:$D$23),
    XLOOKUP('2. Результаты'!$S968, _xlpm.thresholds, Sections!$B$2:$D$2, "Ниже базового", -1)
)</f>
        <v>Базовый</v>
      </c>
      <c r="U968" s="9">
        <v>0.0</v>
      </c>
      <c r="V968" s="9" t="str">
        <f t="array" ref="V968">LET(
    _xlpm.thresholds, XLOOKUP('2. Результаты'!$D968, Sections!$A$27:$A$47, Sections!$B$27:$D$47),
    XLOOKUP('2. Результаты'!$U968, _xlpm.thresholds, Sections!$B$26:$D$26, "Ниже базового", -1)
)</f>
        <v>Базовый</v>
      </c>
      <c r="W968" s="9">
        <v>13.0</v>
      </c>
      <c r="X968" s="9" t="str">
        <f t="array" ref="X968">LET(
    _xlpm.thresholds, XLOOKUP('2. Результаты'!$D968, Sections!$K$3:$K$23, Sections!$L$3:$N$23),
    XLOOKUP('2. Результаты'!$W968, _xlpm.thresholds, Sections!$L$2:$N$2, "Ниже базового", -1)
)</f>
        <v>Базовый</v>
      </c>
    </row>
    <row r="969" ht="15.75" customHeight="1">
      <c r="A969" s="7">
        <v>5.36006371E8</v>
      </c>
      <c r="B969" s="6" t="s">
        <v>1213</v>
      </c>
      <c r="C969" s="6" t="s">
        <v>1221</v>
      </c>
      <c r="D969" s="9">
        <v>1.0</v>
      </c>
      <c r="E969" s="9">
        <v>156.0</v>
      </c>
      <c r="F969" s="9">
        <v>213.0</v>
      </c>
      <c r="G969" s="9">
        <v>3.0</v>
      </c>
      <c r="H969" s="9" t="s">
        <v>1465</v>
      </c>
      <c r="I969" s="9">
        <v>21.0</v>
      </c>
      <c r="J969" s="9" t="str">
        <f t="array" ref="J969">LET(
    _xlpm.thresholds, XLOOKUP('2. Результаты'!$D969, Sections!$F$27:$F$47, Sections!$G$27:$I$47),
    XLOOKUP('2. Результаты'!$I969, _xlpm.thresholds, Sections!$G$26:$I$26, "Ниже базового", -1)
)</f>
        <v>Средний</v>
      </c>
      <c r="K969" s="9">
        <v>18.0</v>
      </c>
      <c r="L969" s="9" t="str">
        <f t="array" ref="L969">LET(
    _xlpm.thresholds, XLOOKUP('2. Результаты'!$D969, Sections!$P$27:$P$47, Sections!$Q$27:$S$47),
    XLOOKUP('2. Результаты'!$K969, _xlpm.thresholds, Sections!$Q$26:$S$26, "Ниже базового", -1)
)</f>
        <v>Высокий</v>
      </c>
      <c r="M969" s="9">
        <v>14.0</v>
      </c>
      <c r="N969" s="9" t="str">
        <f t="array" ref="N969">LET(
    _xlpm.thresholds, XLOOKUP('2. Результаты'!$D969, Sections!$K$27:$K$47, Sections!$L$27:$N$47),
    XLOOKUP('2. Результаты'!$M969, _xlpm.thresholds, Sections!$L$26:$N$26, "Ниже базового", -1)
)</f>
        <v>Средний</v>
      </c>
      <c r="O969" s="9">
        <v>19.0</v>
      </c>
      <c r="P969" s="9" t="str">
        <f t="array" ref="P969">LET(
    _xlpm.thresholds, XLOOKUP('2. Результаты'!$D969, Sections!$P$3:$P$23, Sections!$Q$3:$S$23),
    XLOOKUP('2. Результаты'!$O969, _xlpm.thresholds, Sections!$Q$2:$S$2, "Ниже базового", -1)
)</f>
        <v>Средний</v>
      </c>
      <c r="Q969" s="9">
        <v>16.0</v>
      </c>
      <c r="R969" s="9" t="str">
        <f t="array" ref="R969">LET(
    _xlpm.thresholds, XLOOKUP('2. Результаты'!$D969, Sections!$F$3:$F$23, Sections!$G$3:$I$23),
    XLOOKUP('2. Результаты'!$Q969, _xlpm.thresholds, Sections!$G$2:$I$2, "Ниже базового", -1)
)</f>
        <v>Средний</v>
      </c>
      <c r="S969" s="9">
        <v>34.0</v>
      </c>
      <c r="T969" s="9" t="str">
        <f t="array" ref="T969">LET(
    _xlpm.thresholds, XLOOKUP('2. Результаты'!$D969, Sections!$A$3:$A$23, Sections!$B$3:$D$23),
    XLOOKUP('2. Результаты'!$S969, _xlpm.thresholds, Sections!$B$2:$D$2, "Ниже базового", -1)
)</f>
        <v>Средний</v>
      </c>
      <c r="U969" s="9">
        <v>11.0</v>
      </c>
      <c r="V969" s="9" t="str">
        <f t="array" ref="V969">LET(
    _xlpm.thresholds, XLOOKUP('2. Результаты'!$D969, Sections!$A$27:$A$47, Sections!$B$27:$D$47),
    XLOOKUP('2. Результаты'!$U969, _xlpm.thresholds, Sections!$B$26:$D$26, "Ниже базового", -1)
)</f>
        <v>Средний</v>
      </c>
      <c r="W969" s="9">
        <v>23.0</v>
      </c>
      <c r="X969" s="9" t="str">
        <f t="array" ref="X969">LET(
    _xlpm.thresholds, XLOOKUP('2. Результаты'!$D969, Sections!$K$3:$K$23, Sections!$L$3:$N$23),
    XLOOKUP('2. Результаты'!$W969, _xlpm.thresholds, Sections!$L$2:$N$2, "Ниже базового", -1)
)</f>
        <v>Средний</v>
      </c>
    </row>
    <row r="970" ht="15.75" customHeight="1">
      <c r="A970" s="7">
        <v>5.36006526E8</v>
      </c>
      <c r="B970" s="6" t="s">
        <v>1213</v>
      </c>
      <c r="C970" s="6" t="s">
        <v>1222</v>
      </c>
      <c r="D970" s="9">
        <v>1.0</v>
      </c>
      <c r="E970" s="9">
        <v>128.0</v>
      </c>
      <c r="F970" s="9">
        <v>213.0</v>
      </c>
      <c r="G970" s="9">
        <v>2.0</v>
      </c>
      <c r="H970" s="9" t="s">
        <v>1467</v>
      </c>
      <c r="I970" s="9">
        <v>14.0</v>
      </c>
      <c r="J970" s="9" t="str">
        <f t="array" ref="J970">LET(
    _xlpm.thresholds, XLOOKUP('2. Результаты'!$D970, Sections!$F$27:$F$47, Sections!$G$27:$I$47),
    XLOOKUP('2. Результаты'!$I970, _xlpm.thresholds, Sections!$G$26:$I$26, "Ниже базового", -1)
)</f>
        <v>Базовый</v>
      </c>
      <c r="K970" s="9">
        <v>13.0</v>
      </c>
      <c r="L970" s="9" t="str">
        <f t="array" ref="L970">LET(
    _xlpm.thresholds, XLOOKUP('2. Результаты'!$D970, Sections!$P$27:$P$47, Sections!$Q$27:$S$47),
    XLOOKUP('2. Результаты'!$K970, _xlpm.thresholds, Sections!$Q$26:$S$26, "Ниже базового", -1)
)</f>
        <v>Средний</v>
      </c>
      <c r="M970" s="9">
        <v>13.0</v>
      </c>
      <c r="N970" s="9" t="str">
        <f t="array" ref="N970">LET(
    _xlpm.thresholds, XLOOKUP('2. Результаты'!$D970, Sections!$K$27:$K$47, Sections!$L$27:$N$47),
    XLOOKUP('2. Результаты'!$M970, _xlpm.thresholds, Sections!$L$26:$N$26, "Ниже базового", -1)
)</f>
        <v>Базовый</v>
      </c>
      <c r="O970" s="9">
        <v>17.0</v>
      </c>
      <c r="P970" s="9" t="str">
        <f t="array" ref="P970">LET(
    _xlpm.thresholds, XLOOKUP('2. Результаты'!$D970, Sections!$P$3:$P$23, Sections!$Q$3:$S$23),
    XLOOKUP('2. Результаты'!$O970, _xlpm.thresholds, Sections!$Q$2:$S$2, "Ниже базового", -1)
)</f>
        <v>Средний</v>
      </c>
      <c r="Q970" s="9">
        <v>15.0</v>
      </c>
      <c r="R970" s="9" t="str">
        <f t="array" ref="R970">LET(
    _xlpm.thresholds, XLOOKUP('2. Результаты'!$D970, Sections!$F$3:$F$23, Sections!$G$3:$I$23),
    XLOOKUP('2. Результаты'!$Q970, _xlpm.thresholds, Sections!$G$2:$I$2, "Ниже базового", -1)
)</f>
        <v>Средний</v>
      </c>
      <c r="S970" s="9">
        <v>34.0</v>
      </c>
      <c r="T970" s="9" t="str">
        <f t="array" ref="T970">LET(
    _xlpm.thresholds, XLOOKUP('2. Результаты'!$D970, Sections!$A$3:$A$23, Sections!$B$3:$D$23),
    XLOOKUP('2. Результаты'!$S970, _xlpm.thresholds, Sections!$B$2:$D$2, "Ниже базового", -1)
)</f>
        <v>Средний</v>
      </c>
      <c r="U970" s="9">
        <v>9.0</v>
      </c>
      <c r="V970" s="9" t="str">
        <f t="array" ref="V970">LET(
    _xlpm.thresholds, XLOOKUP('2. Результаты'!$D970, Sections!$A$27:$A$47, Sections!$B$27:$D$47),
    XLOOKUP('2. Результаты'!$U970, _xlpm.thresholds, Sections!$B$26:$D$26, "Ниже базового", -1)
)</f>
        <v>Средний</v>
      </c>
      <c r="W970" s="9">
        <v>13.0</v>
      </c>
      <c r="X970" s="9" t="str">
        <f t="array" ref="X970">LET(
    _xlpm.thresholds, XLOOKUP('2. Результаты'!$D970, Sections!$K$3:$K$23, Sections!$L$3:$N$23),
    XLOOKUP('2. Результаты'!$W970, _xlpm.thresholds, Sections!$L$2:$N$2, "Ниже базового", -1)
)</f>
        <v>Базовый</v>
      </c>
    </row>
    <row r="971" ht="15.75" customHeight="1">
      <c r="A971" s="7">
        <v>5.36006445E8</v>
      </c>
      <c r="B971" s="6" t="s">
        <v>1213</v>
      </c>
      <c r="C971" s="6" t="s">
        <v>1223</v>
      </c>
      <c r="D971" s="9">
        <v>1.0</v>
      </c>
      <c r="E971" s="9">
        <v>162.0</v>
      </c>
      <c r="F971" s="9">
        <v>213.0</v>
      </c>
      <c r="G971" s="9">
        <v>3.0</v>
      </c>
      <c r="H971" s="9" t="s">
        <v>1465</v>
      </c>
      <c r="I971" s="9">
        <v>22.0</v>
      </c>
      <c r="J971" s="9" t="str">
        <f t="array" ref="J971">LET(
    _xlpm.thresholds, XLOOKUP('2. Результаты'!$D971, Sections!$F$27:$F$47, Sections!$G$27:$I$47),
    XLOOKUP('2. Результаты'!$I971, _xlpm.thresholds, Sections!$G$26:$I$26, "Ниже базового", -1)
)</f>
        <v>Средний</v>
      </c>
      <c r="K971" s="9">
        <v>19.0</v>
      </c>
      <c r="L971" s="9" t="str">
        <f t="array" ref="L971">LET(
    _xlpm.thresholds, XLOOKUP('2. Результаты'!$D971, Sections!$P$27:$P$47, Sections!$Q$27:$S$47),
    XLOOKUP('2. Результаты'!$K971, _xlpm.thresholds, Sections!$Q$26:$S$26, "Ниже базового", -1)
)</f>
        <v>Высокий</v>
      </c>
      <c r="M971" s="9">
        <v>16.0</v>
      </c>
      <c r="N971" s="9" t="str">
        <f t="array" ref="N971">LET(
    _xlpm.thresholds, XLOOKUP('2. Результаты'!$D971, Sections!$K$27:$K$47, Sections!$L$27:$N$47),
    XLOOKUP('2. Результаты'!$M971, _xlpm.thresholds, Sections!$L$26:$N$26, "Ниже базового", -1)
)</f>
        <v>Средний</v>
      </c>
      <c r="O971" s="9">
        <v>19.0</v>
      </c>
      <c r="P971" s="9" t="str">
        <f t="array" ref="P971">LET(
    _xlpm.thresholds, XLOOKUP('2. Результаты'!$D971, Sections!$P$3:$P$23, Sections!$Q$3:$S$23),
    XLOOKUP('2. Результаты'!$O971, _xlpm.thresholds, Sections!$Q$2:$S$2, "Ниже базового", -1)
)</f>
        <v>Средний</v>
      </c>
      <c r="Q971" s="9">
        <v>14.0</v>
      </c>
      <c r="R971" s="9" t="str">
        <f t="array" ref="R971">LET(
    _xlpm.thresholds, XLOOKUP('2. Результаты'!$D971, Sections!$F$3:$F$23, Sections!$G$3:$I$23),
    XLOOKUP('2. Результаты'!$Q971, _xlpm.thresholds, Sections!$G$2:$I$2, "Ниже базового", -1)
)</f>
        <v>Средний</v>
      </c>
      <c r="S971" s="9">
        <v>40.0</v>
      </c>
      <c r="T971" s="9" t="str">
        <f t="array" ref="T971">LET(
    _xlpm.thresholds, XLOOKUP('2. Результаты'!$D971, Sections!$A$3:$A$23, Sections!$B$3:$D$23),
    XLOOKUP('2. Результаты'!$S971, _xlpm.thresholds, Sections!$B$2:$D$2, "Ниже базового", -1)
)</f>
        <v>Высокий</v>
      </c>
      <c r="U971" s="9">
        <v>13.0</v>
      </c>
      <c r="V971" s="9" t="str">
        <f t="array" ref="V971">LET(
    _xlpm.thresholds, XLOOKUP('2. Результаты'!$D971, Sections!$A$27:$A$47, Sections!$B$27:$D$47),
    XLOOKUP('2. Результаты'!$U971, _xlpm.thresholds, Sections!$B$26:$D$26, "Ниже базового", -1)
)</f>
        <v>Высокий</v>
      </c>
      <c r="W971" s="9">
        <v>19.0</v>
      </c>
      <c r="X971" s="9" t="str">
        <f t="array" ref="X971">LET(
    _xlpm.thresholds, XLOOKUP('2. Результаты'!$D971, Sections!$K$3:$K$23, Sections!$L$3:$N$23),
    XLOOKUP('2. Результаты'!$W971, _xlpm.thresholds, Sections!$L$2:$N$2, "Ниже базового", -1)
)</f>
        <v>Средний</v>
      </c>
    </row>
    <row r="972" ht="15.75" customHeight="1">
      <c r="A972" s="7">
        <v>5.36006558E8</v>
      </c>
      <c r="B972" s="6" t="s">
        <v>1213</v>
      </c>
      <c r="C972" s="6" t="s">
        <v>1224</v>
      </c>
      <c r="D972" s="9">
        <v>5.0</v>
      </c>
      <c r="E972" s="9">
        <v>122.0</v>
      </c>
      <c r="F972" s="9">
        <v>208.0</v>
      </c>
      <c r="G972" s="9">
        <v>3.0</v>
      </c>
      <c r="H972" s="9" t="s">
        <v>1465</v>
      </c>
      <c r="I972" s="9">
        <v>17.0</v>
      </c>
      <c r="J972" s="9" t="str">
        <f t="array" ref="J972">LET(
    _xlpm.thresholds, XLOOKUP('2. Результаты'!$D972, Sections!$F$27:$F$47, Sections!$G$27:$I$47),
    XLOOKUP('2. Результаты'!$I972, _xlpm.thresholds, Sections!$G$26:$I$26, "Ниже базового", -1)
)</f>
        <v>Средний</v>
      </c>
      <c r="K972" s="9">
        <v>13.0</v>
      </c>
      <c r="L972" s="9" t="str">
        <f t="array" ref="L972">LET(
    _xlpm.thresholds, XLOOKUP('2. Результаты'!$D972, Sections!$P$27:$P$47, Sections!$Q$27:$S$47),
    XLOOKUP('2. Результаты'!$K972, _xlpm.thresholds, Sections!$Q$26:$S$26, "Ниже базового", -1)
)</f>
        <v>Средний</v>
      </c>
      <c r="M972" s="9">
        <v>12.0</v>
      </c>
      <c r="N972" s="9" t="str">
        <f t="array" ref="N972">LET(
    _xlpm.thresholds, XLOOKUP('2. Результаты'!$D972, Sections!$K$27:$K$47, Sections!$L$27:$N$47),
    XLOOKUP('2. Результаты'!$M972, _xlpm.thresholds, Sections!$L$26:$N$26, "Ниже базового", -1)
)</f>
        <v>Базовый</v>
      </c>
      <c r="O972" s="9">
        <v>14.0</v>
      </c>
      <c r="P972" s="9" t="str">
        <f t="array" ref="P972">LET(
    _xlpm.thresholds, XLOOKUP('2. Результаты'!$D972, Sections!$P$3:$P$23, Sections!$Q$3:$S$23),
    XLOOKUP('2. Результаты'!$O972, _xlpm.thresholds, Sections!$Q$2:$S$2, "Ниже базового", -1)
)</f>
        <v>Базовый</v>
      </c>
      <c r="Q972" s="9">
        <v>14.0</v>
      </c>
      <c r="R972" s="9" t="str">
        <f t="array" ref="R972">LET(
    _xlpm.thresholds, XLOOKUP('2. Результаты'!$D972, Sections!$F$3:$F$23, Sections!$G$3:$I$23),
    XLOOKUP('2. Результаты'!$Q972, _xlpm.thresholds, Sections!$G$2:$I$2, "Ниже базового", -1)
)</f>
        <v>Средний</v>
      </c>
      <c r="S972" s="9">
        <v>24.0</v>
      </c>
      <c r="T972" s="9" t="str">
        <f t="array" ref="T972">LET(
    _xlpm.thresholds, XLOOKUP('2. Результаты'!$D972, Sections!$A$3:$A$23, Sections!$B$3:$D$23),
    XLOOKUP('2. Результаты'!$S972, _xlpm.thresholds, Sections!$B$2:$D$2, "Ниже базового", -1)
)</f>
        <v>Базовый</v>
      </c>
      <c r="U972" s="9">
        <v>11.0</v>
      </c>
      <c r="V972" s="9" t="str">
        <f t="array" ref="V972">LET(
    _xlpm.thresholds, XLOOKUP('2. Результаты'!$D972, Sections!$A$27:$A$47, Sections!$B$27:$D$47),
    XLOOKUP('2. Результаты'!$U972, _xlpm.thresholds, Sections!$B$26:$D$26, "Ниже базового", -1)
)</f>
        <v>Средний</v>
      </c>
      <c r="W972" s="9">
        <v>17.0</v>
      </c>
      <c r="X972" s="9" t="str">
        <f t="array" ref="X972">LET(
    _xlpm.thresholds, XLOOKUP('2. Результаты'!$D972, Sections!$K$3:$K$23, Sections!$L$3:$N$23),
    XLOOKUP('2. Результаты'!$W972, _xlpm.thresholds, Sections!$L$2:$N$2, "Ниже базового", -1)
)</f>
        <v>Средний</v>
      </c>
    </row>
    <row r="973" ht="15.75" customHeight="1">
      <c r="A973" s="7">
        <v>5.3600622E8</v>
      </c>
      <c r="B973" s="6" t="s">
        <v>1213</v>
      </c>
      <c r="C973" s="6" t="s">
        <v>1225</v>
      </c>
      <c r="D973" s="9">
        <v>4.0</v>
      </c>
      <c r="E973" s="9">
        <v>87.0</v>
      </c>
      <c r="F973" s="9">
        <v>166.0</v>
      </c>
      <c r="G973" s="9">
        <v>2.0</v>
      </c>
      <c r="H973" s="9" t="s">
        <v>1467</v>
      </c>
      <c r="I973" s="9">
        <v>13.0</v>
      </c>
      <c r="J973" s="9" t="str">
        <f t="array" ref="J973">LET(
    _xlpm.thresholds, XLOOKUP('2. Результаты'!$D973, Sections!$F$27:$F$47, Sections!$G$27:$I$47),
    XLOOKUP('2. Результаты'!$I973, _xlpm.thresholds, Sections!$G$26:$I$26, "Ниже базового", -1)
)</f>
        <v>Базовый</v>
      </c>
      <c r="K973" s="9">
        <v>14.0</v>
      </c>
      <c r="L973" s="9" t="str">
        <f t="array" ref="L973">LET(
    _xlpm.thresholds, XLOOKUP('2. Результаты'!$D973, Sections!$P$27:$P$47, Sections!$Q$27:$S$47),
    XLOOKUP('2. Результаты'!$K973, _xlpm.thresholds, Sections!$Q$26:$S$26, "Ниже базового", -1)
)</f>
        <v>Средний</v>
      </c>
      <c r="M973" s="9">
        <v>7.0</v>
      </c>
      <c r="N973" s="9" t="str">
        <f t="array" ref="N973">LET(
    _xlpm.thresholds, XLOOKUP('2. Результаты'!$D973, Sections!$K$27:$K$47, Sections!$L$27:$N$47),
    XLOOKUP('2. Результаты'!$M973, _xlpm.thresholds, Sections!$L$26:$N$26, "Ниже базового", -1)
)</f>
        <v>Базовый</v>
      </c>
      <c r="O973" s="9">
        <v>11.0</v>
      </c>
      <c r="P973" s="9" t="str">
        <f t="array" ref="P973">LET(
    _xlpm.thresholds, XLOOKUP('2. Результаты'!$D973, Sections!$P$3:$P$23, Sections!$Q$3:$S$23),
    XLOOKUP('2. Результаты'!$O973, _xlpm.thresholds, Sections!$Q$2:$S$2, "Ниже базового", -1)
)</f>
        <v>Базовый</v>
      </c>
      <c r="Q973" s="9">
        <v>14.0</v>
      </c>
      <c r="R973" s="9" t="str">
        <f t="array" ref="R973">LET(
    _xlpm.thresholds, XLOOKUP('2. Результаты'!$D973, Sections!$F$3:$F$23, Sections!$G$3:$I$23),
    XLOOKUP('2. Результаты'!$Q973, _xlpm.thresholds, Sections!$G$2:$I$2, "Ниже базового", -1)
)</f>
        <v>Средний</v>
      </c>
      <c r="S973" s="9">
        <v>15.0</v>
      </c>
      <c r="T973" s="9" t="str">
        <f t="array" ref="T973">LET(
    _xlpm.thresholds, XLOOKUP('2. Результаты'!$D973, Sections!$A$3:$A$23, Sections!$B$3:$D$23),
    XLOOKUP('2. Результаты'!$S973, _xlpm.thresholds, Sections!$B$2:$D$2, "Ниже базового", -1)
)</f>
        <v>Базовый</v>
      </c>
      <c r="U973" s="9">
        <v>0.0</v>
      </c>
      <c r="V973" s="9" t="str">
        <f t="array" ref="V973">LET(
    _xlpm.thresholds, XLOOKUP('2. Результаты'!$D973, Sections!$A$27:$A$47, Sections!$B$27:$D$47),
    XLOOKUP('2. Результаты'!$U973, _xlpm.thresholds, Sections!$B$26:$D$26, "Ниже базового", -1)
)</f>
        <v>Базовый</v>
      </c>
      <c r="W973" s="9">
        <v>13.0</v>
      </c>
      <c r="X973" s="9" t="str">
        <f t="array" ref="X973">LET(
    _xlpm.thresholds, XLOOKUP('2. Результаты'!$D973, Sections!$K$3:$K$23, Sections!$L$3:$N$23),
    XLOOKUP('2. Результаты'!$W973, _xlpm.thresholds, Sections!$L$2:$N$2, "Ниже базового", -1)
)</f>
        <v>Базовый</v>
      </c>
    </row>
    <row r="974" ht="15.75" customHeight="1">
      <c r="A974" s="7">
        <v>5.360063E8</v>
      </c>
      <c r="B974" s="6" t="s">
        <v>1213</v>
      </c>
      <c r="C974" s="6" t="s">
        <v>1226</v>
      </c>
      <c r="D974" s="9">
        <v>4.0</v>
      </c>
      <c r="E974" s="9">
        <v>85.0</v>
      </c>
      <c r="F974" s="9">
        <v>166.0</v>
      </c>
      <c r="G974" s="9">
        <v>2.0</v>
      </c>
      <c r="H974" s="9" t="s">
        <v>1467</v>
      </c>
      <c r="I974" s="9">
        <v>14.0</v>
      </c>
      <c r="J974" s="9" t="str">
        <f t="array" ref="J974">LET(
    _xlpm.thresholds, XLOOKUP('2. Результаты'!$D974, Sections!$F$27:$F$47, Sections!$G$27:$I$47),
    XLOOKUP('2. Результаты'!$I974, _xlpm.thresholds, Sections!$G$26:$I$26, "Ниже базового", -1)
)</f>
        <v>Базовый</v>
      </c>
      <c r="K974" s="9">
        <v>13.0</v>
      </c>
      <c r="L974" s="9" t="str">
        <f t="array" ref="L974">LET(
    _xlpm.thresholds, XLOOKUP('2. Результаты'!$D974, Sections!$P$27:$P$47, Sections!$Q$27:$S$47),
    XLOOKUP('2. Результаты'!$K974, _xlpm.thresholds, Sections!$Q$26:$S$26, "Ниже базового", -1)
)</f>
        <v>Средний</v>
      </c>
      <c r="M974" s="9">
        <v>7.0</v>
      </c>
      <c r="N974" s="9" t="str">
        <f t="array" ref="N974">LET(
    _xlpm.thresholds, XLOOKUP('2. Результаты'!$D974, Sections!$K$27:$K$47, Sections!$L$27:$N$47),
    XLOOKUP('2. Результаты'!$M974, _xlpm.thresholds, Sections!$L$26:$N$26, "Ниже базового", -1)
)</f>
        <v>Базовый</v>
      </c>
      <c r="O974" s="9">
        <v>11.0</v>
      </c>
      <c r="P974" s="9" t="str">
        <f t="array" ref="P974">LET(
    _xlpm.thresholds, XLOOKUP('2. Результаты'!$D974, Sections!$P$3:$P$23, Sections!$Q$3:$S$23),
    XLOOKUP('2. Результаты'!$O974, _xlpm.thresholds, Sections!$Q$2:$S$2, "Ниже базового", -1)
)</f>
        <v>Базовый</v>
      </c>
      <c r="Q974" s="9">
        <v>14.0</v>
      </c>
      <c r="R974" s="9" t="str">
        <f t="array" ref="R974">LET(
    _xlpm.thresholds, XLOOKUP('2. Результаты'!$D974, Sections!$F$3:$F$23, Sections!$G$3:$I$23),
    XLOOKUP('2. Результаты'!$Q974, _xlpm.thresholds, Sections!$G$2:$I$2, "Ниже базового", -1)
)</f>
        <v>Средний</v>
      </c>
      <c r="S974" s="9">
        <v>14.0</v>
      </c>
      <c r="T974" s="9" t="str">
        <f t="array" ref="T974">LET(
    _xlpm.thresholds, XLOOKUP('2. Результаты'!$D974, Sections!$A$3:$A$23, Sections!$B$3:$D$23),
    XLOOKUP('2. Результаты'!$S974, _xlpm.thresholds, Sections!$B$2:$D$2, "Ниже базового", -1)
)</f>
        <v>Базовый</v>
      </c>
      <c r="U974" s="9">
        <v>0.0</v>
      </c>
      <c r="V974" s="9" t="str">
        <f t="array" ref="V974">LET(
    _xlpm.thresholds, XLOOKUP('2. Результаты'!$D974, Sections!$A$27:$A$47, Sections!$B$27:$D$47),
    XLOOKUP('2. Результаты'!$U974, _xlpm.thresholds, Sections!$B$26:$D$26, "Ниже базового", -1)
)</f>
        <v>Базовый</v>
      </c>
      <c r="W974" s="9">
        <v>12.0</v>
      </c>
      <c r="X974" s="9" t="str">
        <f t="array" ref="X974">LET(
    _xlpm.thresholds, XLOOKUP('2. Результаты'!$D974, Sections!$K$3:$K$23, Sections!$L$3:$N$23),
    XLOOKUP('2. Результаты'!$W974, _xlpm.thresholds, Sections!$L$2:$N$2, "Ниже базового", -1)
)</f>
        <v>Базовый</v>
      </c>
    </row>
    <row r="975" ht="15.75" customHeight="1">
      <c r="A975" s="7">
        <v>5.3600629E8</v>
      </c>
      <c r="B975" s="6" t="s">
        <v>1213</v>
      </c>
      <c r="C975" s="6" t="s">
        <v>1227</v>
      </c>
      <c r="D975" s="9">
        <v>4.0</v>
      </c>
      <c r="E975" s="9">
        <v>88.0</v>
      </c>
      <c r="F975" s="9">
        <v>166.0</v>
      </c>
      <c r="G975" s="9">
        <v>2.0</v>
      </c>
      <c r="H975" s="9" t="s">
        <v>1467</v>
      </c>
      <c r="I975" s="9">
        <v>14.0</v>
      </c>
      <c r="J975" s="9" t="str">
        <f t="array" ref="J975">LET(
    _xlpm.thresholds, XLOOKUP('2. Результаты'!$D975, Sections!$F$27:$F$47, Sections!$G$27:$I$47),
    XLOOKUP('2. Результаты'!$I975, _xlpm.thresholds, Sections!$G$26:$I$26, "Ниже базового", -1)
)</f>
        <v>Базовый</v>
      </c>
      <c r="K975" s="9">
        <v>14.0</v>
      </c>
      <c r="L975" s="9" t="str">
        <f t="array" ref="L975">LET(
    _xlpm.thresholds, XLOOKUP('2. Результаты'!$D975, Sections!$P$27:$P$47, Sections!$Q$27:$S$47),
    XLOOKUP('2. Результаты'!$K975, _xlpm.thresholds, Sections!$Q$26:$S$26, "Ниже базового", -1)
)</f>
        <v>Средний</v>
      </c>
      <c r="M975" s="9">
        <v>7.0</v>
      </c>
      <c r="N975" s="9" t="str">
        <f t="array" ref="N975">LET(
    _xlpm.thresholds, XLOOKUP('2. Результаты'!$D975, Sections!$K$27:$K$47, Sections!$L$27:$N$47),
    XLOOKUP('2. Результаты'!$M975, _xlpm.thresholds, Sections!$L$26:$N$26, "Ниже базового", -1)
)</f>
        <v>Базовый</v>
      </c>
      <c r="O975" s="9">
        <v>11.0</v>
      </c>
      <c r="P975" s="9" t="str">
        <f t="array" ref="P975">LET(
    _xlpm.thresholds, XLOOKUP('2. Результаты'!$D975, Sections!$P$3:$P$23, Sections!$Q$3:$S$23),
    XLOOKUP('2. Результаты'!$O975, _xlpm.thresholds, Sections!$Q$2:$S$2, "Ниже базового", -1)
)</f>
        <v>Базовый</v>
      </c>
      <c r="Q975" s="9">
        <v>14.0</v>
      </c>
      <c r="R975" s="9" t="str">
        <f t="array" ref="R975">LET(
    _xlpm.thresholds, XLOOKUP('2. Результаты'!$D975, Sections!$F$3:$F$23, Sections!$G$3:$I$23),
    XLOOKUP('2. Результаты'!$Q975, _xlpm.thresholds, Sections!$G$2:$I$2, "Ниже базового", -1)
)</f>
        <v>Средний</v>
      </c>
      <c r="S975" s="9">
        <v>16.0</v>
      </c>
      <c r="T975" s="9" t="str">
        <f t="array" ref="T975">LET(
    _xlpm.thresholds, XLOOKUP('2. Результаты'!$D975, Sections!$A$3:$A$23, Sections!$B$3:$D$23),
    XLOOKUP('2. Результаты'!$S975, _xlpm.thresholds, Sections!$B$2:$D$2, "Ниже базового", -1)
)</f>
        <v>Базовый</v>
      </c>
      <c r="U975" s="9">
        <v>0.0</v>
      </c>
      <c r="V975" s="9" t="str">
        <f t="array" ref="V975">LET(
    _xlpm.thresholds, XLOOKUP('2. Результаты'!$D975, Sections!$A$27:$A$47, Sections!$B$27:$D$47),
    XLOOKUP('2. Результаты'!$U975, _xlpm.thresholds, Sections!$B$26:$D$26, "Ниже базового", -1)
)</f>
        <v>Базовый</v>
      </c>
      <c r="W975" s="9">
        <v>12.0</v>
      </c>
      <c r="X975" s="9" t="str">
        <f t="array" ref="X975">LET(
    _xlpm.thresholds, XLOOKUP('2. Результаты'!$D975, Sections!$K$3:$K$23, Sections!$L$3:$N$23),
    XLOOKUP('2. Результаты'!$W975, _xlpm.thresholds, Sections!$L$2:$N$2, "Ниже базового", -1)
)</f>
        <v>Базовый</v>
      </c>
    </row>
    <row r="976" ht="15.75" customHeight="1">
      <c r="A976" s="7">
        <v>5.36007343E8</v>
      </c>
      <c r="B976" s="6" t="s">
        <v>1213</v>
      </c>
      <c r="C976" s="6" t="s">
        <v>1228</v>
      </c>
      <c r="D976" s="9">
        <v>11.0</v>
      </c>
      <c r="E976" s="9">
        <v>157.0</v>
      </c>
      <c r="F976" s="9">
        <v>210.0</v>
      </c>
      <c r="G976" s="9">
        <v>3.0</v>
      </c>
      <c r="H976" s="9" t="s">
        <v>1465</v>
      </c>
      <c r="I976" s="9">
        <v>20.0</v>
      </c>
      <c r="J976" s="9" t="str">
        <f t="array" ref="J976">LET(
    _xlpm.thresholds, XLOOKUP('2. Результаты'!$D976, Sections!$F$27:$F$47, Sections!$G$27:$I$47),
    XLOOKUP('2. Результаты'!$I976, _xlpm.thresholds, Sections!$G$26:$I$26, "Ниже базового", -1)
)</f>
        <v>Средний</v>
      </c>
      <c r="K976" s="9">
        <v>17.0</v>
      </c>
      <c r="L976" s="9" t="str">
        <f t="array" ref="L976">LET(
    _xlpm.thresholds, XLOOKUP('2. Результаты'!$D976, Sections!$P$27:$P$47, Sections!$Q$27:$S$47),
    XLOOKUP('2. Результаты'!$K976, _xlpm.thresholds, Sections!$Q$26:$S$26, "Ниже базового", -1)
)</f>
        <v>Высокий</v>
      </c>
      <c r="M976" s="9">
        <v>14.0</v>
      </c>
      <c r="N976" s="9" t="str">
        <f t="array" ref="N976">LET(
    _xlpm.thresholds, XLOOKUP('2. Результаты'!$D976, Sections!$K$27:$K$47, Sections!$L$27:$N$47),
    XLOOKUP('2. Результаты'!$M976, _xlpm.thresholds, Sections!$L$26:$N$26, "Ниже базового", -1)
)</f>
        <v>Средний</v>
      </c>
      <c r="O976" s="9">
        <v>19.0</v>
      </c>
      <c r="P976" s="9" t="str">
        <f t="array" ref="P976">LET(
    _xlpm.thresholds, XLOOKUP('2. Результаты'!$D976, Sections!$P$3:$P$23, Sections!$Q$3:$S$23),
    XLOOKUP('2. Результаты'!$O976, _xlpm.thresholds, Sections!$Q$2:$S$2, "Ниже базового", -1)
)</f>
        <v>Высокий</v>
      </c>
      <c r="Q976" s="9">
        <v>17.0</v>
      </c>
      <c r="R976" s="9" t="str">
        <f t="array" ref="R976">LET(
    _xlpm.thresholds, XLOOKUP('2. Результаты'!$D976, Sections!$F$3:$F$23, Sections!$G$3:$I$23),
    XLOOKUP('2. Результаты'!$Q976, _xlpm.thresholds, Sections!$G$2:$I$2, "Ниже базового", -1)
)</f>
        <v>Средний</v>
      </c>
      <c r="S976" s="9">
        <v>38.0</v>
      </c>
      <c r="T976" s="9" t="str">
        <f t="array" ref="T976">LET(
    _xlpm.thresholds, XLOOKUP('2. Результаты'!$D976, Sections!$A$3:$A$23, Sections!$B$3:$D$23),
    XLOOKUP('2. Результаты'!$S976, _xlpm.thresholds, Sections!$B$2:$D$2, "Ниже базового", -1)
)</f>
        <v>Средний</v>
      </c>
      <c r="U976" s="9">
        <v>11.0</v>
      </c>
      <c r="V976" s="9" t="str">
        <f t="array" ref="V976">LET(
    _xlpm.thresholds, XLOOKUP('2. Результаты'!$D976, Sections!$A$27:$A$47, Sections!$B$27:$D$47),
    XLOOKUP('2. Результаты'!$U976, _xlpm.thresholds, Sections!$B$26:$D$26, "Ниже базового", -1)
)</f>
        <v>Средний</v>
      </c>
      <c r="W976" s="9">
        <v>21.0</v>
      </c>
      <c r="X976" s="9" t="str">
        <f t="array" ref="X976">LET(
    _xlpm.thresholds, XLOOKUP('2. Результаты'!$D976, Sections!$K$3:$K$23, Sections!$L$3:$N$23),
    XLOOKUP('2. Результаты'!$W976, _xlpm.thresholds, Sections!$L$2:$N$2, "Ниже базового", -1)
)</f>
        <v>Средний</v>
      </c>
    </row>
    <row r="977" ht="15.75" customHeight="1">
      <c r="A977" s="7">
        <v>5.36006396E8</v>
      </c>
      <c r="B977" s="6" t="s">
        <v>1213</v>
      </c>
      <c r="C977" s="6" t="s">
        <v>1229</v>
      </c>
      <c r="D977" s="9">
        <v>5.0</v>
      </c>
      <c r="E977" s="9">
        <v>165.0</v>
      </c>
      <c r="F977" s="9">
        <v>208.0</v>
      </c>
      <c r="G977" s="9">
        <v>3.0</v>
      </c>
      <c r="H977" s="9" t="s">
        <v>1465</v>
      </c>
      <c r="I977" s="9">
        <v>23.0</v>
      </c>
      <c r="J977" s="9" t="str">
        <f t="array" ref="J977">LET(
    _xlpm.thresholds, XLOOKUP('2. Результаты'!$D977, Sections!$F$27:$F$47, Sections!$G$27:$I$47),
    XLOOKUP('2. Результаты'!$I977, _xlpm.thresholds, Sections!$G$26:$I$26, "Ниже базового", -1)
)</f>
        <v>Средний</v>
      </c>
      <c r="K977" s="9">
        <v>19.0</v>
      </c>
      <c r="L977" s="9" t="str">
        <f t="array" ref="L977">LET(
    _xlpm.thresholds, XLOOKUP('2. Результаты'!$D977, Sections!$P$27:$P$47, Sections!$Q$27:$S$47),
    XLOOKUP('2. Результаты'!$K977, _xlpm.thresholds, Sections!$Q$26:$S$26, "Ниже базового", -1)
)</f>
        <v>Высокий</v>
      </c>
      <c r="M977" s="9">
        <v>16.0</v>
      </c>
      <c r="N977" s="9" t="str">
        <f t="array" ref="N977">LET(
    _xlpm.thresholds, XLOOKUP('2. Результаты'!$D977, Sections!$K$27:$K$47, Sections!$L$27:$N$47),
    XLOOKUP('2. Результаты'!$M977, _xlpm.thresholds, Sections!$L$26:$N$26, "Ниже базового", -1)
)</f>
        <v>Средний</v>
      </c>
      <c r="O977" s="9">
        <v>21.0</v>
      </c>
      <c r="P977" s="9" t="str">
        <f t="array" ref="P977">LET(
    _xlpm.thresholds, XLOOKUP('2. Результаты'!$D977, Sections!$P$3:$P$23, Sections!$Q$3:$S$23),
    XLOOKUP('2. Результаты'!$O977, _xlpm.thresholds, Sections!$Q$2:$S$2, "Ниже базового", -1)
)</f>
        <v>Высокий</v>
      </c>
      <c r="Q977" s="9">
        <v>18.0</v>
      </c>
      <c r="R977" s="9" t="str">
        <f t="array" ref="R977">LET(
    _xlpm.thresholds, XLOOKUP('2. Результаты'!$D977, Sections!$F$3:$F$23, Sections!$G$3:$I$23),
    XLOOKUP('2. Результаты'!$Q977, _xlpm.thresholds, Sections!$G$2:$I$2, "Ниже базового", -1)
)</f>
        <v>Средний</v>
      </c>
      <c r="S977" s="9">
        <v>32.0</v>
      </c>
      <c r="T977" s="9" t="str">
        <f t="array" ref="T977">LET(
    _xlpm.thresholds, XLOOKUP('2. Результаты'!$D977, Sections!$A$3:$A$23, Sections!$B$3:$D$23),
    XLOOKUP('2. Результаты'!$S977, _xlpm.thresholds, Sections!$B$2:$D$2, "Ниже базового", -1)
)</f>
        <v>Средний</v>
      </c>
      <c r="U977" s="9">
        <v>14.0</v>
      </c>
      <c r="V977" s="9" t="str">
        <f t="array" ref="V977">LET(
    _xlpm.thresholds, XLOOKUP('2. Результаты'!$D977, Sections!$A$27:$A$47, Sections!$B$27:$D$47),
    XLOOKUP('2. Результаты'!$U977, _xlpm.thresholds, Sections!$B$26:$D$26, "Ниже базового", -1)
)</f>
        <v>Высокий</v>
      </c>
      <c r="W977" s="9">
        <v>22.0</v>
      </c>
      <c r="X977" s="9" t="str">
        <f t="array" ref="X977">LET(
    _xlpm.thresholds, XLOOKUP('2. Результаты'!$D977, Sections!$K$3:$K$23, Sections!$L$3:$N$23),
    XLOOKUP('2. Результаты'!$W977, _xlpm.thresholds, Sections!$L$2:$N$2, "Ниже базового", -1)
)</f>
        <v>Средний</v>
      </c>
    </row>
    <row r="978" ht="15.75" customHeight="1">
      <c r="A978" s="7">
        <v>5.36006491E8</v>
      </c>
      <c r="B978" s="6" t="s">
        <v>1213</v>
      </c>
      <c r="C978" s="6" t="s">
        <v>1230</v>
      </c>
      <c r="D978" s="9">
        <v>6.0</v>
      </c>
      <c r="E978" s="9">
        <v>156.0</v>
      </c>
      <c r="F978" s="9">
        <v>192.0</v>
      </c>
      <c r="G978" s="9">
        <v>3.0</v>
      </c>
      <c r="H978" s="9" t="s">
        <v>1465</v>
      </c>
      <c r="I978" s="9">
        <v>25.0</v>
      </c>
      <c r="J978" s="9" t="str">
        <f t="array" ref="J978">LET(
    _xlpm.thresholds, XLOOKUP('2. Результаты'!$D978, Sections!$F$27:$F$47, Sections!$G$27:$I$47),
    XLOOKUP('2. Результаты'!$I978, _xlpm.thresholds, Sections!$G$26:$I$26, "Ниже базового", -1)
)</f>
        <v>Средний</v>
      </c>
      <c r="K978" s="9">
        <v>17.0</v>
      </c>
      <c r="L978" s="9" t="str">
        <f t="array" ref="L978">LET(
    _xlpm.thresholds, XLOOKUP('2. Результаты'!$D978, Sections!$P$27:$P$47, Sections!$Q$27:$S$47),
    XLOOKUP('2. Результаты'!$K978, _xlpm.thresholds, Sections!$Q$26:$S$26, "Ниже базового", -1)
)</f>
        <v>Высокий</v>
      </c>
      <c r="M978" s="9">
        <v>14.0</v>
      </c>
      <c r="N978" s="9" t="str">
        <f t="array" ref="N978">LET(
    _xlpm.thresholds, XLOOKUP('2. Результаты'!$D978, Sections!$K$27:$K$47, Sections!$L$27:$N$47),
    XLOOKUP('2. Результаты'!$M978, _xlpm.thresholds, Sections!$L$26:$N$26, "Ниже базового", -1)
)</f>
        <v>Средний</v>
      </c>
      <c r="O978" s="9">
        <v>20.0</v>
      </c>
      <c r="P978" s="9" t="str">
        <f t="array" ref="P978">LET(
    _xlpm.thresholds, XLOOKUP('2. Результаты'!$D978, Sections!$P$3:$P$23, Sections!$Q$3:$S$23),
    XLOOKUP('2. Результаты'!$O978, _xlpm.thresholds, Sections!$Q$2:$S$2, "Ниже базового", -1)
)</f>
        <v>Высокий</v>
      </c>
      <c r="Q978" s="9">
        <v>16.0</v>
      </c>
      <c r="R978" s="9" t="str">
        <f t="array" ref="R978">LET(
    _xlpm.thresholds, XLOOKUP('2. Результаты'!$D978, Sections!$F$3:$F$23, Sections!$G$3:$I$23),
    XLOOKUP('2. Результаты'!$Q978, _xlpm.thresholds, Sections!$G$2:$I$2, "Ниже базового", -1)
)</f>
        <v>Средний</v>
      </c>
      <c r="S978" s="9">
        <v>27.0</v>
      </c>
      <c r="T978" s="9" t="str">
        <f t="array" ref="T978">LET(
    _xlpm.thresholds, XLOOKUP('2. Результаты'!$D978, Sections!$A$3:$A$23, Sections!$B$3:$D$23),
    XLOOKUP('2. Результаты'!$S978, _xlpm.thresholds, Sections!$B$2:$D$2, "Ниже базового", -1)
)</f>
        <v>Средний</v>
      </c>
      <c r="U978" s="9">
        <v>13.0</v>
      </c>
      <c r="V978" s="9" t="str">
        <f t="array" ref="V978">LET(
    _xlpm.thresholds, XLOOKUP('2. Результаты'!$D978, Sections!$A$27:$A$47, Sections!$B$27:$D$47),
    XLOOKUP('2. Результаты'!$U978, _xlpm.thresholds, Sections!$B$26:$D$26, "Ниже базового", -1)
)</f>
        <v>Высокий</v>
      </c>
      <c r="W978" s="9">
        <v>24.0</v>
      </c>
      <c r="X978" s="9" t="str">
        <f t="array" ref="X978">LET(
    _xlpm.thresholds, XLOOKUP('2. Результаты'!$D978, Sections!$K$3:$K$23, Sections!$L$3:$N$23),
    XLOOKUP('2. Результаты'!$W978, _xlpm.thresholds, Sections!$L$2:$N$2, "Ниже базового", -1)
)</f>
        <v>Средний</v>
      </c>
    </row>
    <row r="979" ht="15.75" customHeight="1">
      <c r="A979" s="7">
        <v>5.3600671E8</v>
      </c>
      <c r="B979" s="6" t="s">
        <v>1213</v>
      </c>
      <c r="C979" s="6" t="s">
        <v>1231</v>
      </c>
      <c r="D979" s="9">
        <v>4.0</v>
      </c>
      <c r="E979" s="9">
        <v>108.0</v>
      </c>
      <c r="F979" s="9">
        <v>166.0</v>
      </c>
      <c r="G979" s="9">
        <v>2.0</v>
      </c>
      <c r="H979" s="9" t="s">
        <v>1467</v>
      </c>
      <c r="I979" s="9">
        <v>22.0</v>
      </c>
      <c r="J979" s="9" t="str">
        <f t="array" ref="J979">LET(
    _xlpm.thresholds, XLOOKUP('2. Результаты'!$D979, Sections!$F$27:$F$47, Sections!$G$27:$I$47),
    XLOOKUP('2. Результаты'!$I979, _xlpm.thresholds, Sections!$G$26:$I$26, "Ниже базового", -1)
)</f>
        <v>Средний</v>
      </c>
      <c r="K979" s="9">
        <v>14.0</v>
      </c>
      <c r="L979" s="9" t="str">
        <f t="array" ref="L979">LET(
    _xlpm.thresholds, XLOOKUP('2. Результаты'!$D979, Sections!$P$27:$P$47, Sections!$Q$27:$S$47),
    XLOOKUP('2. Результаты'!$K979, _xlpm.thresholds, Sections!$Q$26:$S$26, "Ниже базового", -1)
)</f>
        <v>Средний</v>
      </c>
      <c r="M979" s="9">
        <v>9.0</v>
      </c>
      <c r="N979" s="9" t="str">
        <f t="array" ref="N979">LET(
    _xlpm.thresholds, XLOOKUP('2. Результаты'!$D979, Sections!$K$27:$K$47, Sections!$L$27:$N$47),
    XLOOKUP('2. Результаты'!$M979, _xlpm.thresholds, Sections!$L$26:$N$26, "Ниже базового", -1)
)</f>
        <v>Базовый</v>
      </c>
      <c r="O979" s="9">
        <v>14.0</v>
      </c>
      <c r="P979" s="9" t="str">
        <f t="array" ref="P979">LET(
    _xlpm.thresholds, XLOOKUP('2. Результаты'!$D979, Sections!$P$3:$P$23, Sections!$Q$3:$S$23),
    XLOOKUP('2. Результаты'!$O979, _xlpm.thresholds, Sections!$Q$2:$S$2, "Ниже базового", -1)
)</f>
        <v>Базовый</v>
      </c>
      <c r="Q979" s="9">
        <v>15.0</v>
      </c>
      <c r="R979" s="9" t="str">
        <f t="array" ref="R979">LET(
    _xlpm.thresholds, XLOOKUP('2. Результаты'!$D979, Sections!$F$3:$F$23, Sections!$G$3:$I$23),
    XLOOKUP('2. Результаты'!$Q979, _xlpm.thresholds, Sections!$G$2:$I$2, "Ниже базового", -1)
)</f>
        <v>Средний</v>
      </c>
      <c r="S979" s="9">
        <v>19.0</v>
      </c>
      <c r="T979" s="9" t="str">
        <f t="array" ref="T979">LET(
    _xlpm.thresholds, XLOOKUP('2. Результаты'!$D979, Sections!$A$3:$A$23, Sections!$B$3:$D$23),
    XLOOKUP('2. Результаты'!$S979, _xlpm.thresholds, Sections!$B$2:$D$2, "Ниже базового", -1)
)</f>
        <v>Средний</v>
      </c>
      <c r="U979" s="9">
        <v>0.0</v>
      </c>
      <c r="V979" s="9" t="str">
        <f t="array" ref="V979">LET(
    _xlpm.thresholds, XLOOKUP('2. Результаты'!$D979, Sections!$A$27:$A$47, Sections!$B$27:$D$47),
    XLOOKUP('2. Результаты'!$U979, _xlpm.thresholds, Sections!$B$26:$D$26, "Ниже базового", -1)
)</f>
        <v>Базовый</v>
      </c>
      <c r="W979" s="9">
        <v>15.0</v>
      </c>
      <c r="X979" s="9" t="str">
        <f t="array" ref="X979">LET(
    _xlpm.thresholds, XLOOKUP('2. Результаты'!$D979, Sections!$K$3:$K$23, Sections!$L$3:$N$23),
    XLOOKUP('2. Результаты'!$W979, _xlpm.thresholds, Sections!$L$2:$N$2, "Ниже базового", -1)
)</f>
        <v>Базовый</v>
      </c>
    </row>
    <row r="980" ht="15.75" customHeight="1">
      <c r="A980" s="7">
        <v>5.36006251E8</v>
      </c>
      <c r="B980" s="6" t="s">
        <v>1213</v>
      </c>
      <c r="C980" s="6" t="s">
        <v>1232</v>
      </c>
      <c r="D980" s="9">
        <v>1.0</v>
      </c>
      <c r="E980" s="9">
        <v>160.0</v>
      </c>
      <c r="F980" s="9">
        <v>213.0</v>
      </c>
      <c r="G980" s="9">
        <v>3.0</v>
      </c>
      <c r="H980" s="9" t="s">
        <v>1465</v>
      </c>
      <c r="I980" s="9">
        <v>21.0</v>
      </c>
      <c r="J980" s="9" t="str">
        <f t="array" ref="J980">LET(
    _xlpm.thresholds, XLOOKUP('2. Результаты'!$D980, Sections!$F$27:$F$47, Sections!$G$27:$I$47),
    XLOOKUP('2. Результаты'!$I980, _xlpm.thresholds, Sections!$G$26:$I$26, "Ниже базового", -1)
)</f>
        <v>Средний</v>
      </c>
      <c r="K980" s="9">
        <v>16.0</v>
      </c>
      <c r="L980" s="9" t="str">
        <f t="array" ref="L980">LET(
    _xlpm.thresholds, XLOOKUP('2. Результаты'!$D980, Sections!$P$27:$P$47, Sections!$Q$27:$S$47),
    XLOOKUP('2. Результаты'!$K980, _xlpm.thresholds, Sections!$Q$26:$S$26, "Ниже базового", -1)
)</f>
        <v>Высокий</v>
      </c>
      <c r="M980" s="9">
        <v>16.0</v>
      </c>
      <c r="N980" s="9" t="str">
        <f t="array" ref="N980">LET(
    _xlpm.thresholds, XLOOKUP('2. Результаты'!$D980, Sections!$K$27:$K$47, Sections!$L$27:$N$47),
    XLOOKUP('2. Результаты'!$M980, _xlpm.thresholds, Sections!$L$26:$N$26, "Ниже базового", -1)
)</f>
        <v>Средний</v>
      </c>
      <c r="O980" s="9">
        <v>17.0</v>
      </c>
      <c r="P980" s="9" t="str">
        <f t="array" ref="P980">LET(
    _xlpm.thresholds, XLOOKUP('2. Результаты'!$D980, Sections!$P$3:$P$23, Sections!$Q$3:$S$23),
    XLOOKUP('2. Результаты'!$O980, _xlpm.thresholds, Sections!$Q$2:$S$2, "Ниже базового", -1)
)</f>
        <v>Средний</v>
      </c>
      <c r="Q980" s="9">
        <v>17.0</v>
      </c>
      <c r="R980" s="9" t="str">
        <f t="array" ref="R980">LET(
    _xlpm.thresholds, XLOOKUP('2. Результаты'!$D980, Sections!$F$3:$F$23, Sections!$G$3:$I$23),
    XLOOKUP('2. Результаты'!$Q980, _xlpm.thresholds, Sections!$G$2:$I$2, "Ниже базового", -1)
)</f>
        <v>Средний</v>
      </c>
      <c r="S980" s="9">
        <v>40.0</v>
      </c>
      <c r="T980" s="9" t="str">
        <f t="array" ref="T980">LET(
    _xlpm.thresholds, XLOOKUP('2. Результаты'!$D980, Sections!$A$3:$A$23, Sections!$B$3:$D$23),
    XLOOKUP('2. Результаты'!$S980, _xlpm.thresholds, Sections!$B$2:$D$2, "Ниже базового", -1)
)</f>
        <v>Высокий</v>
      </c>
      <c r="U980" s="9">
        <v>10.0</v>
      </c>
      <c r="V980" s="9" t="str">
        <f t="array" ref="V980">LET(
    _xlpm.thresholds, XLOOKUP('2. Результаты'!$D980, Sections!$A$27:$A$47, Sections!$B$27:$D$47),
    XLOOKUP('2. Результаты'!$U980, _xlpm.thresholds, Sections!$B$26:$D$26, "Ниже базового", -1)
)</f>
        <v>Средний</v>
      </c>
      <c r="W980" s="9">
        <v>23.0</v>
      </c>
      <c r="X980" s="9" t="str">
        <f t="array" ref="X980">LET(
    _xlpm.thresholds, XLOOKUP('2. Результаты'!$D980, Sections!$K$3:$K$23, Sections!$L$3:$N$23),
    XLOOKUP('2. Результаты'!$W980, _xlpm.thresholds, Sections!$L$2:$N$2, "Ниже базового", -1)
)</f>
        <v>Средний</v>
      </c>
    </row>
    <row r="981" ht="15.75" customHeight="1">
      <c r="A981" s="7">
        <v>5.36006406E8</v>
      </c>
      <c r="B981" s="6" t="s">
        <v>1213</v>
      </c>
      <c r="C981" s="6" t="s">
        <v>1234</v>
      </c>
      <c r="D981" s="9">
        <v>1.0</v>
      </c>
      <c r="E981" s="9">
        <v>158.0</v>
      </c>
      <c r="F981" s="9">
        <v>213.0</v>
      </c>
      <c r="G981" s="9">
        <v>3.0</v>
      </c>
      <c r="H981" s="9" t="s">
        <v>1465</v>
      </c>
      <c r="I981" s="9">
        <v>24.0</v>
      </c>
      <c r="J981" s="9" t="str">
        <f t="array" ref="J981">LET(
    _xlpm.thresholds, XLOOKUP('2. Результаты'!$D981, Sections!$F$27:$F$47, Sections!$G$27:$I$47),
    XLOOKUP('2. Результаты'!$I981, _xlpm.thresholds, Sections!$G$26:$I$26, "Ниже базового", -1)
)</f>
        <v>Средний</v>
      </c>
      <c r="K981" s="9">
        <v>19.0</v>
      </c>
      <c r="L981" s="9" t="str">
        <f t="array" ref="L981">LET(
    _xlpm.thresholds, XLOOKUP('2. Результаты'!$D981, Sections!$P$27:$P$47, Sections!$Q$27:$S$47),
    XLOOKUP('2. Результаты'!$K981, _xlpm.thresholds, Sections!$Q$26:$S$26, "Ниже базового", -1)
)</f>
        <v>Высокий</v>
      </c>
      <c r="M981" s="9">
        <v>14.0</v>
      </c>
      <c r="N981" s="9" t="str">
        <f t="array" ref="N981">LET(
    _xlpm.thresholds, XLOOKUP('2. Результаты'!$D981, Sections!$K$27:$K$47, Sections!$L$27:$N$47),
    XLOOKUP('2. Результаты'!$M981, _xlpm.thresholds, Sections!$L$26:$N$26, "Ниже базового", -1)
)</f>
        <v>Средний</v>
      </c>
      <c r="O981" s="9">
        <v>18.0</v>
      </c>
      <c r="P981" s="9" t="str">
        <f t="array" ref="P981">LET(
    _xlpm.thresholds, XLOOKUP('2. Результаты'!$D981, Sections!$P$3:$P$23, Sections!$Q$3:$S$23),
    XLOOKUP('2. Результаты'!$O981, _xlpm.thresholds, Sections!$Q$2:$S$2, "Ниже базового", -1)
)</f>
        <v>Средний</v>
      </c>
      <c r="Q981" s="9">
        <v>17.0</v>
      </c>
      <c r="R981" s="9" t="str">
        <f t="array" ref="R981">LET(
    _xlpm.thresholds, XLOOKUP('2. Результаты'!$D981, Sections!$F$3:$F$23, Sections!$G$3:$I$23),
    XLOOKUP('2. Результаты'!$Q981, _xlpm.thresholds, Sections!$G$2:$I$2, "Ниже базового", -1)
)</f>
        <v>Средний</v>
      </c>
      <c r="S981" s="9">
        <v>30.0</v>
      </c>
      <c r="T981" s="9" t="str">
        <f t="array" ref="T981">LET(
    _xlpm.thresholds, XLOOKUP('2. Результаты'!$D981, Sections!$A$3:$A$23, Sections!$B$3:$D$23),
    XLOOKUP('2. Результаты'!$S981, _xlpm.thresholds, Sections!$B$2:$D$2, "Ниже базового", -1)
)</f>
        <v>Средний</v>
      </c>
      <c r="U981" s="9">
        <v>9.0</v>
      </c>
      <c r="V981" s="9" t="str">
        <f t="array" ref="V981">LET(
    _xlpm.thresholds, XLOOKUP('2. Результаты'!$D981, Sections!$A$27:$A$47, Sections!$B$27:$D$47),
    XLOOKUP('2. Результаты'!$U981, _xlpm.thresholds, Sections!$B$26:$D$26, "Ниже базового", -1)
)</f>
        <v>Средний</v>
      </c>
      <c r="W981" s="9">
        <v>27.0</v>
      </c>
      <c r="X981" s="9" t="str">
        <f t="array" ref="X981">LET(
    _xlpm.thresholds, XLOOKUP('2. Результаты'!$D981, Sections!$K$3:$K$23, Sections!$L$3:$N$23),
    XLOOKUP('2. Результаты'!$W981, _xlpm.thresholds, Sections!$L$2:$N$2, "Ниже базового", -1)
)</f>
        <v>Высокий</v>
      </c>
    </row>
    <row r="982" ht="15.75" customHeight="1">
      <c r="A982" s="7">
        <v>5.3600642E8</v>
      </c>
      <c r="B982" s="6" t="s">
        <v>1213</v>
      </c>
      <c r="C982" s="6" t="s">
        <v>1235</v>
      </c>
      <c r="D982" s="9">
        <v>4.0</v>
      </c>
      <c r="E982" s="9">
        <v>105.0</v>
      </c>
      <c r="F982" s="9">
        <v>166.0</v>
      </c>
      <c r="G982" s="9">
        <v>3.0</v>
      </c>
      <c r="H982" s="9" t="s">
        <v>1465</v>
      </c>
      <c r="I982" s="9">
        <v>17.0</v>
      </c>
      <c r="J982" s="9" t="str">
        <f t="array" ref="J982">LET(
    _xlpm.thresholds, XLOOKUP('2. Результаты'!$D982, Sections!$F$27:$F$47, Sections!$G$27:$I$47),
    XLOOKUP('2. Результаты'!$I982, _xlpm.thresholds, Sections!$G$26:$I$26, "Ниже базового", -1)
)</f>
        <v>Средний</v>
      </c>
      <c r="K982" s="9">
        <v>12.0</v>
      </c>
      <c r="L982" s="9" t="str">
        <f t="array" ref="L982">LET(
    _xlpm.thresholds, XLOOKUP('2. Результаты'!$D982, Sections!$P$27:$P$47, Sections!$Q$27:$S$47),
    XLOOKUP('2. Результаты'!$K982, _xlpm.thresholds, Sections!$Q$26:$S$26, "Ниже базового", -1)
)</f>
        <v>Базовый</v>
      </c>
      <c r="M982" s="9">
        <v>12.0</v>
      </c>
      <c r="N982" s="9" t="str">
        <f t="array" ref="N982">LET(
    _xlpm.thresholds, XLOOKUP('2. Результаты'!$D982, Sections!$K$27:$K$47, Sections!$L$27:$N$47),
    XLOOKUP('2. Результаты'!$M982, _xlpm.thresholds, Sections!$L$26:$N$26, "Ниже базового", -1)
)</f>
        <v>Средний</v>
      </c>
      <c r="O982" s="9">
        <v>15.0</v>
      </c>
      <c r="P982" s="9" t="str">
        <f t="array" ref="P982">LET(
    _xlpm.thresholds, XLOOKUP('2. Результаты'!$D982, Sections!$P$3:$P$23, Sections!$Q$3:$S$23),
    XLOOKUP('2. Результаты'!$O982, _xlpm.thresholds, Sections!$Q$2:$S$2, "Ниже базового", -1)
)</f>
        <v>Средний</v>
      </c>
      <c r="Q982" s="9">
        <v>14.0</v>
      </c>
      <c r="R982" s="9" t="str">
        <f t="array" ref="R982">LET(
    _xlpm.thresholds, XLOOKUP('2. Результаты'!$D982, Sections!$F$3:$F$23, Sections!$G$3:$I$23),
    XLOOKUP('2. Результаты'!$Q982, _xlpm.thresholds, Sections!$G$2:$I$2, "Ниже базового", -1)
)</f>
        <v>Средний</v>
      </c>
      <c r="S982" s="9">
        <v>16.0</v>
      </c>
      <c r="T982" s="9" t="str">
        <f t="array" ref="T982">LET(
    _xlpm.thresholds, XLOOKUP('2. Результаты'!$D982, Sections!$A$3:$A$23, Sections!$B$3:$D$23),
    XLOOKUP('2. Результаты'!$S982, _xlpm.thresholds, Sections!$B$2:$D$2, "Ниже базового", -1)
)</f>
        <v>Базовый</v>
      </c>
      <c r="U982" s="9">
        <v>1.0</v>
      </c>
      <c r="V982" s="9" t="str">
        <f t="array" ref="V982">LET(
    _xlpm.thresholds, XLOOKUP('2. Результаты'!$D982, Sections!$A$27:$A$47, Sections!$B$27:$D$47),
    XLOOKUP('2. Результаты'!$U982, _xlpm.thresholds, Sections!$B$26:$D$26, "Ниже базового", -1)
)</f>
        <v>Высокий</v>
      </c>
      <c r="W982" s="9">
        <v>18.0</v>
      </c>
      <c r="X982" s="9" t="str">
        <f t="array" ref="X982">LET(
    _xlpm.thresholds, XLOOKUP('2. Результаты'!$D982, Sections!$K$3:$K$23, Sections!$L$3:$N$23),
    XLOOKUP('2. Результаты'!$W982, _xlpm.thresholds, Sections!$L$2:$N$2, "Ниже базового", -1)
)</f>
        <v>Средний</v>
      </c>
    </row>
    <row r="983" ht="15.75" customHeight="1">
      <c r="A983" s="7">
        <v>5.36006389E8</v>
      </c>
      <c r="B983" s="6" t="s">
        <v>1213</v>
      </c>
      <c r="C983" s="6" t="s">
        <v>1236</v>
      </c>
      <c r="D983" s="9">
        <v>2.0</v>
      </c>
      <c r="E983" s="9">
        <v>129.0</v>
      </c>
      <c r="F983" s="9">
        <v>197.0</v>
      </c>
      <c r="G983" s="9">
        <v>2.0</v>
      </c>
      <c r="H983" s="9" t="s">
        <v>1467</v>
      </c>
      <c r="I983" s="9">
        <v>23.0</v>
      </c>
      <c r="J983" s="9" t="str">
        <f t="array" ref="J983">LET(
    _xlpm.thresholds, XLOOKUP('2. Результаты'!$D983, Sections!$F$27:$F$47, Sections!$G$27:$I$47),
    XLOOKUP('2. Результаты'!$I983, _xlpm.thresholds, Sections!$G$26:$I$26, "Ниже базового", -1)
)</f>
        <v>Средний</v>
      </c>
      <c r="K983" s="9">
        <v>15.0</v>
      </c>
      <c r="L983" s="9" t="str">
        <f t="array" ref="L983">LET(
    _xlpm.thresholds, XLOOKUP('2. Результаты'!$D983, Sections!$P$27:$P$47, Sections!$Q$27:$S$47),
    XLOOKUP('2. Результаты'!$K983, _xlpm.thresholds, Sections!$Q$26:$S$26, "Ниже базового", -1)
)</f>
        <v>Средний</v>
      </c>
      <c r="M983" s="9">
        <v>16.0</v>
      </c>
      <c r="N983" s="9" t="str">
        <f t="array" ref="N983">LET(
    _xlpm.thresholds, XLOOKUP('2. Результаты'!$D983, Sections!$K$27:$K$47, Sections!$L$27:$N$47),
    XLOOKUP('2. Результаты'!$M983, _xlpm.thresholds, Sections!$L$26:$N$26, "Ниже базового", -1)
)</f>
        <v>Высокий</v>
      </c>
      <c r="O983" s="9">
        <v>20.0</v>
      </c>
      <c r="P983" s="9" t="str">
        <f t="array" ref="P983">LET(
    _xlpm.thresholds, XLOOKUP('2. Результаты'!$D983, Sections!$P$3:$P$23, Sections!$Q$3:$S$23),
    XLOOKUP('2. Результаты'!$O983, _xlpm.thresholds, Sections!$Q$2:$S$2, "Ниже базового", -1)
)</f>
        <v>Высокий</v>
      </c>
      <c r="Q983" s="9">
        <v>15.0</v>
      </c>
      <c r="R983" s="9" t="str">
        <f t="array" ref="R983">LET(
    _xlpm.thresholds, XLOOKUP('2. Результаты'!$D983, Sections!$F$3:$F$23, Sections!$G$3:$I$23),
    XLOOKUP('2. Результаты'!$Q983, _xlpm.thresholds, Sections!$G$2:$I$2, "Ниже базового", -1)
)</f>
        <v>Средний</v>
      </c>
      <c r="S983" s="9">
        <v>20.0</v>
      </c>
      <c r="T983" s="9" t="str">
        <f t="array" ref="T983">LET(
    _xlpm.thresholds, XLOOKUP('2. Результаты'!$D983, Sections!$A$3:$A$23, Sections!$B$3:$D$23),
    XLOOKUP('2. Результаты'!$S983, _xlpm.thresholds, Sections!$B$2:$D$2, "Ниже базового", -1)
)</f>
        <v>Базовый</v>
      </c>
      <c r="U983" s="9">
        <v>9.0</v>
      </c>
      <c r="V983" s="9" t="str">
        <f t="array" ref="V983">LET(
    _xlpm.thresholds, XLOOKUP('2. Результаты'!$D983, Sections!$A$27:$A$47, Sections!$B$27:$D$47),
    XLOOKUP('2. Результаты'!$U983, _xlpm.thresholds, Sections!$B$26:$D$26, "Ниже базового", -1)
)</f>
        <v>Средний</v>
      </c>
      <c r="W983" s="9">
        <v>11.0</v>
      </c>
      <c r="X983" s="9" t="str">
        <f t="array" ref="X983">LET(
    _xlpm.thresholds, XLOOKUP('2. Результаты'!$D983, Sections!$K$3:$K$23, Sections!$L$3:$N$23),
    XLOOKUP('2. Результаты'!$W983, _xlpm.thresholds, Sections!$L$2:$N$2, "Ниже базового", -1)
)</f>
        <v>Базовый</v>
      </c>
    </row>
    <row r="984" ht="15.75" customHeight="1">
      <c r="A984" s="7">
        <v>5.36006452E8</v>
      </c>
      <c r="B984" s="6" t="s">
        <v>1213</v>
      </c>
      <c r="C984" s="6" t="s">
        <v>1237</v>
      </c>
      <c r="D984" s="9">
        <v>3.0</v>
      </c>
      <c r="E984" s="9">
        <v>120.0</v>
      </c>
      <c r="F984" s="9">
        <v>182.0</v>
      </c>
      <c r="G984" s="9">
        <v>2.0</v>
      </c>
      <c r="H984" s="9" t="s">
        <v>1467</v>
      </c>
      <c r="I984" s="9">
        <v>19.0</v>
      </c>
      <c r="J984" s="9" t="str">
        <f t="array" ref="J984">LET(
    _xlpm.thresholds, XLOOKUP('2. Результаты'!$D984, Sections!$F$27:$F$47, Sections!$G$27:$I$47),
    XLOOKUP('2. Результаты'!$I984, _xlpm.thresholds, Sections!$G$26:$I$26, "Ниже базового", -1)
)</f>
        <v>Средний</v>
      </c>
      <c r="K984" s="9">
        <v>16.0</v>
      </c>
      <c r="L984" s="9" t="str">
        <f t="array" ref="L984">LET(
    _xlpm.thresholds, XLOOKUP('2. Результаты'!$D984, Sections!$P$27:$P$47, Sections!$Q$27:$S$47),
    XLOOKUP('2. Результаты'!$K984, _xlpm.thresholds, Sections!$Q$26:$S$26, "Ниже базового", -1)
)</f>
        <v>Высокий</v>
      </c>
      <c r="M984" s="9">
        <v>7.0</v>
      </c>
      <c r="N984" s="9" t="str">
        <f t="array" ref="N984">LET(
    _xlpm.thresholds, XLOOKUP('2. Результаты'!$D984, Sections!$K$27:$K$47, Sections!$L$27:$N$47),
    XLOOKUP('2. Результаты'!$M984, _xlpm.thresholds, Sections!$L$26:$N$26, "Ниже базового", -1)
)</f>
        <v>Базовый</v>
      </c>
      <c r="O984" s="9">
        <v>15.0</v>
      </c>
      <c r="P984" s="9" t="str">
        <f t="array" ref="P984">LET(
    _xlpm.thresholds, XLOOKUP('2. Результаты'!$D984, Sections!$P$3:$P$23, Sections!$Q$3:$S$23),
    XLOOKUP('2. Результаты'!$O984, _xlpm.thresholds, Sections!$Q$2:$S$2, "Ниже базового", -1)
)</f>
        <v>Средний</v>
      </c>
      <c r="Q984" s="9">
        <v>15.0</v>
      </c>
      <c r="R984" s="9" t="str">
        <f t="array" ref="R984">LET(
    _xlpm.thresholds, XLOOKUP('2. Результаты'!$D984, Sections!$F$3:$F$23, Sections!$G$3:$I$23),
    XLOOKUP('2. Результаты'!$Q984, _xlpm.thresholds, Sections!$G$2:$I$2, "Ниже базового", -1)
)</f>
        <v>Средний</v>
      </c>
      <c r="S984" s="9">
        <v>29.0</v>
      </c>
      <c r="T984" s="9" t="str">
        <f t="array" ref="T984">LET(
    _xlpm.thresholds, XLOOKUP('2. Результаты'!$D984, Sections!$A$3:$A$23, Sections!$B$3:$D$23),
    XLOOKUP('2. Результаты'!$S984, _xlpm.thresholds, Sections!$B$2:$D$2, "Ниже базового", -1)
)</f>
        <v>Средний</v>
      </c>
      <c r="U984" s="9">
        <v>0.0</v>
      </c>
      <c r="V984" s="9" t="str">
        <f t="array" ref="V984">LET(
    _xlpm.thresholds, XLOOKUP('2. Результаты'!$D984, Sections!$A$27:$A$47, Sections!$B$27:$D$47),
    XLOOKUP('2. Результаты'!$U984, _xlpm.thresholds, Sections!$B$26:$D$26, "Ниже базового", -1)
)</f>
        <v>Базовый</v>
      </c>
      <c r="W984" s="9">
        <v>19.0</v>
      </c>
      <c r="X984" s="9" t="str">
        <f t="array" ref="X984">LET(
    _xlpm.thresholds, XLOOKUP('2. Результаты'!$D984, Sections!$K$3:$K$23, Sections!$L$3:$N$23),
    XLOOKUP('2. Результаты'!$W984, _xlpm.thresholds, Sections!$L$2:$N$2, "Ниже базового", -1)
)</f>
        <v>Средний</v>
      </c>
    </row>
    <row r="985" ht="15.75" customHeight="1">
      <c r="A985" s="7">
        <v>5.36006484E8</v>
      </c>
      <c r="B985" s="6" t="s">
        <v>1213</v>
      </c>
      <c r="C985" s="6" t="s">
        <v>1239</v>
      </c>
      <c r="D985" s="9">
        <v>2.0</v>
      </c>
      <c r="E985" s="9">
        <v>125.0</v>
      </c>
      <c r="F985" s="9">
        <v>197.0</v>
      </c>
      <c r="G985" s="9">
        <v>2.0</v>
      </c>
      <c r="H985" s="9" t="s">
        <v>1467</v>
      </c>
      <c r="I985" s="9">
        <v>20.0</v>
      </c>
      <c r="J985" s="9" t="str">
        <f t="array" ref="J985">LET(
    _xlpm.thresholds, XLOOKUP('2. Результаты'!$D985, Sections!$F$27:$F$47, Sections!$G$27:$I$47),
    XLOOKUP('2. Результаты'!$I985, _xlpm.thresholds, Sections!$G$26:$I$26, "Ниже базового", -1)
)</f>
        <v>Средний</v>
      </c>
      <c r="K985" s="9">
        <v>14.0</v>
      </c>
      <c r="L985" s="9" t="str">
        <f t="array" ref="L985">LET(
    _xlpm.thresholds, XLOOKUP('2. Результаты'!$D985, Sections!$P$27:$P$47, Sections!$Q$27:$S$47),
    XLOOKUP('2. Результаты'!$K985, _xlpm.thresholds, Sections!$Q$26:$S$26, "Ниже базового", -1)
)</f>
        <v>Средний</v>
      </c>
      <c r="M985" s="9">
        <v>14.0</v>
      </c>
      <c r="N985" s="9" t="str">
        <f t="array" ref="N985">LET(
    _xlpm.thresholds, XLOOKUP('2. Результаты'!$D985, Sections!$K$27:$K$47, Sections!$L$27:$N$47),
    XLOOKUP('2. Результаты'!$M985, _xlpm.thresholds, Sections!$L$26:$N$26, "Ниже базового", -1)
)</f>
        <v>Средний</v>
      </c>
      <c r="O985" s="9">
        <v>18.0</v>
      </c>
      <c r="P985" s="9" t="str">
        <f t="array" ref="P985">LET(
    _xlpm.thresholds, XLOOKUP('2. Результаты'!$D985, Sections!$P$3:$P$23, Sections!$Q$3:$S$23),
    XLOOKUP('2. Результаты'!$O985, _xlpm.thresholds, Sections!$Q$2:$S$2, "Ниже базового", -1)
)</f>
        <v>Средний</v>
      </c>
      <c r="Q985" s="9">
        <v>15.0</v>
      </c>
      <c r="R985" s="9" t="str">
        <f t="array" ref="R985">LET(
    _xlpm.thresholds, XLOOKUP('2. Результаты'!$D985, Sections!$F$3:$F$23, Sections!$G$3:$I$23),
    XLOOKUP('2. Результаты'!$Q985, _xlpm.thresholds, Sections!$G$2:$I$2, "Ниже базового", -1)
)</f>
        <v>Средний</v>
      </c>
      <c r="S985" s="9">
        <v>18.0</v>
      </c>
      <c r="T985" s="9" t="str">
        <f t="array" ref="T985">LET(
    _xlpm.thresholds, XLOOKUP('2. Результаты'!$D985, Sections!$A$3:$A$23, Sections!$B$3:$D$23),
    XLOOKUP('2. Результаты'!$S985, _xlpm.thresholds, Sections!$B$2:$D$2, "Ниже базового", -1)
)</f>
        <v>Базовый</v>
      </c>
      <c r="U985" s="9">
        <v>10.0</v>
      </c>
      <c r="V985" s="9" t="str">
        <f t="array" ref="V985">LET(
    _xlpm.thresholds, XLOOKUP('2. Результаты'!$D985, Sections!$A$27:$A$47, Sections!$B$27:$D$47),
    XLOOKUP('2. Результаты'!$U985, _xlpm.thresholds, Sections!$B$26:$D$26, "Ниже базового", -1)
)</f>
        <v>Средний</v>
      </c>
      <c r="W985" s="9">
        <v>16.0</v>
      </c>
      <c r="X985" s="9" t="str">
        <f t="array" ref="X985">LET(
    _xlpm.thresholds, XLOOKUP('2. Результаты'!$D985, Sections!$K$3:$K$23, Sections!$L$3:$N$23),
    XLOOKUP('2. Результаты'!$W985, _xlpm.thresholds, Sections!$L$2:$N$2, "Ниже базового", -1)
)</f>
        <v>Базовый</v>
      </c>
    </row>
    <row r="986" ht="15.75" customHeight="1">
      <c r="A986" s="7">
        <v>5.36006276E8</v>
      </c>
      <c r="B986" s="6" t="s">
        <v>1213</v>
      </c>
      <c r="C986" s="6" t="s">
        <v>1240</v>
      </c>
      <c r="D986" s="9">
        <v>2.0</v>
      </c>
      <c r="E986" s="9">
        <v>165.0</v>
      </c>
      <c r="F986" s="9">
        <v>197.0</v>
      </c>
      <c r="G986" s="9">
        <v>4.0</v>
      </c>
      <c r="H986" s="9" t="s">
        <v>1466</v>
      </c>
      <c r="I986" s="9">
        <v>28.0</v>
      </c>
      <c r="J986" s="9" t="str">
        <f t="array" ref="J986">LET(
    _xlpm.thresholds, XLOOKUP('2. Результаты'!$D986, Sections!$F$27:$F$47, Sections!$G$27:$I$47),
    XLOOKUP('2. Результаты'!$I986, _xlpm.thresholds, Sections!$G$26:$I$26, "Ниже базового", -1)
)</f>
        <v>Высокий</v>
      </c>
      <c r="K986" s="9">
        <v>18.0</v>
      </c>
      <c r="L986" s="9" t="str">
        <f t="array" ref="L986">LET(
    _xlpm.thresholds, XLOOKUP('2. Результаты'!$D986, Sections!$P$27:$P$47, Sections!$Q$27:$S$47),
    XLOOKUP('2. Результаты'!$K986, _xlpm.thresholds, Sections!$Q$26:$S$26, "Ниже базового", -1)
)</f>
        <v>Высокий</v>
      </c>
      <c r="M986" s="9">
        <v>16.0</v>
      </c>
      <c r="N986" s="9" t="str">
        <f t="array" ref="N986">LET(
    _xlpm.thresholds, XLOOKUP('2. Результаты'!$D986, Sections!$K$27:$K$47, Sections!$L$27:$N$47),
    XLOOKUP('2. Результаты'!$M986, _xlpm.thresholds, Sections!$L$26:$N$26, "Ниже базового", -1)
)</f>
        <v>Высокий</v>
      </c>
      <c r="O986" s="9">
        <v>18.0</v>
      </c>
      <c r="P986" s="9" t="str">
        <f t="array" ref="P986">LET(
    _xlpm.thresholds, XLOOKUP('2. Результаты'!$D986, Sections!$P$3:$P$23, Sections!$Q$3:$S$23),
    XLOOKUP('2. Результаты'!$O986, _xlpm.thresholds, Sections!$Q$2:$S$2, "Ниже базового", -1)
)</f>
        <v>Средний</v>
      </c>
      <c r="Q986" s="9">
        <v>18.0</v>
      </c>
      <c r="R986" s="9" t="str">
        <f t="array" ref="R986">LET(
    _xlpm.thresholds, XLOOKUP('2. Результаты'!$D986, Sections!$F$3:$F$23, Sections!$G$3:$I$23),
    XLOOKUP('2. Результаты'!$Q986, _xlpm.thresholds, Sections!$G$2:$I$2, "Ниже базового", -1)
)</f>
        <v>Средний</v>
      </c>
      <c r="S986" s="9">
        <v>32.0</v>
      </c>
      <c r="T986" s="9" t="str">
        <f t="array" ref="T986">LET(
    _xlpm.thresholds, XLOOKUP('2. Результаты'!$D986, Sections!$A$3:$A$23, Sections!$B$3:$D$23),
    XLOOKUP('2. Результаты'!$S986, _xlpm.thresholds, Sections!$B$2:$D$2, "Ниже базового", -1)
)</f>
        <v>Высокий</v>
      </c>
      <c r="U986" s="9">
        <v>11.0</v>
      </c>
      <c r="V986" s="9" t="str">
        <f t="array" ref="V986">LET(
    _xlpm.thresholds, XLOOKUP('2. Результаты'!$D986, Sections!$A$27:$A$47, Sections!$B$27:$D$47),
    XLOOKUP('2. Результаты'!$U986, _xlpm.thresholds, Sections!$B$26:$D$26, "Ниже базового", -1)
)</f>
        <v>Средний</v>
      </c>
      <c r="W986" s="9">
        <v>24.0</v>
      </c>
      <c r="X986" s="9" t="str">
        <f t="array" ref="X986">LET(
    _xlpm.thresholds, XLOOKUP('2. Результаты'!$D986, Sections!$K$3:$K$23, Sections!$L$3:$N$23),
    XLOOKUP('2. Результаты'!$W986, _xlpm.thresholds, Sections!$L$2:$N$2, "Ниже базового", -1)
)</f>
        <v>Средний</v>
      </c>
    </row>
    <row r="987" ht="15.75" customHeight="1">
      <c r="A987" s="7">
        <v>5.36006477E8</v>
      </c>
      <c r="B987" s="6" t="s">
        <v>1213</v>
      </c>
      <c r="C987" s="6" t="s">
        <v>1241</v>
      </c>
      <c r="D987" s="9">
        <v>1.0</v>
      </c>
      <c r="E987" s="9">
        <v>123.0</v>
      </c>
      <c r="F987" s="9">
        <v>213.0</v>
      </c>
      <c r="G987" s="9">
        <v>3.0</v>
      </c>
      <c r="H987" s="9" t="s">
        <v>1465</v>
      </c>
      <c r="I987" s="9">
        <v>16.0</v>
      </c>
      <c r="J987" s="9" t="str">
        <f t="array" ref="J987">LET(
    _xlpm.thresholds, XLOOKUP('2. Результаты'!$D987, Sections!$F$27:$F$47, Sections!$G$27:$I$47),
    XLOOKUP('2. Результаты'!$I987, _xlpm.thresholds, Sections!$G$26:$I$26, "Ниже базового", -1)
)</f>
        <v>Базовый</v>
      </c>
      <c r="K987" s="9">
        <v>12.0</v>
      </c>
      <c r="L987" s="9" t="str">
        <f t="array" ref="L987">LET(
    _xlpm.thresholds, XLOOKUP('2. Результаты'!$D987, Sections!$P$27:$P$47, Sections!$Q$27:$S$47),
    XLOOKUP('2. Результаты'!$K987, _xlpm.thresholds, Sections!$Q$26:$S$26, "Ниже базового", -1)
)</f>
        <v>Базовый</v>
      </c>
      <c r="M987" s="9">
        <v>11.0</v>
      </c>
      <c r="N987" s="9" t="str">
        <f t="array" ref="N987">LET(
    _xlpm.thresholds, XLOOKUP('2. Результаты'!$D987, Sections!$K$27:$K$47, Sections!$L$27:$N$47),
    XLOOKUP('2. Результаты'!$M987, _xlpm.thresholds, Sections!$L$26:$N$26, "Ниже базового", -1)
)</f>
        <v>Базовый</v>
      </c>
      <c r="O987" s="9">
        <v>17.0</v>
      </c>
      <c r="P987" s="9" t="str">
        <f t="array" ref="P987">LET(
    _xlpm.thresholds, XLOOKUP('2. Результаты'!$D987, Sections!$P$3:$P$23, Sections!$Q$3:$S$23),
    XLOOKUP('2. Результаты'!$O987, _xlpm.thresholds, Sections!$Q$2:$S$2, "Ниже базового", -1)
)</f>
        <v>Средний</v>
      </c>
      <c r="Q987" s="9">
        <v>13.0</v>
      </c>
      <c r="R987" s="9" t="str">
        <f t="array" ref="R987">LET(
    _xlpm.thresholds, XLOOKUP('2. Результаты'!$D987, Sections!$F$3:$F$23, Sections!$G$3:$I$23),
    XLOOKUP('2. Результаты'!$Q987, _xlpm.thresholds, Sections!$G$2:$I$2, "Ниже базового", -1)
)</f>
        <v>Средний</v>
      </c>
      <c r="S987" s="9">
        <v>28.0</v>
      </c>
      <c r="T987" s="9" t="str">
        <f t="array" ref="T987">LET(
    _xlpm.thresholds, XLOOKUP('2. Результаты'!$D987, Sections!$A$3:$A$23, Sections!$B$3:$D$23),
    XLOOKUP('2. Результаты'!$S987, _xlpm.thresholds, Sections!$B$2:$D$2, "Ниже базового", -1)
)</f>
        <v>Базовый</v>
      </c>
      <c r="U987" s="9">
        <v>9.0</v>
      </c>
      <c r="V987" s="9" t="str">
        <f t="array" ref="V987">LET(
    _xlpm.thresholds, XLOOKUP('2. Результаты'!$D987, Sections!$A$27:$A$47, Sections!$B$27:$D$47),
    XLOOKUP('2. Результаты'!$U987, _xlpm.thresholds, Sections!$B$26:$D$26, "Ниже базового", -1)
)</f>
        <v>Средний</v>
      </c>
      <c r="W987" s="9">
        <v>17.0</v>
      </c>
      <c r="X987" s="9" t="str">
        <f t="array" ref="X987">LET(
    _xlpm.thresholds, XLOOKUP('2. Результаты'!$D987, Sections!$K$3:$K$23, Sections!$L$3:$N$23),
    XLOOKUP('2. Результаты'!$W987, _xlpm.thresholds, Sections!$L$2:$N$2, "Ниже базового", -1)
)</f>
        <v>Средний</v>
      </c>
    </row>
    <row r="988" ht="15.75" customHeight="1">
      <c r="A988" s="7">
        <v>5.36007791E8</v>
      </c>
      <c r="B988" s="6" t="s">
        <v>1213</v>
      </c>
      <c r="C988" s="6" t="s">
        <v>1242</v>
      </c>
      <c r="D988" s="9">
        <v>1.0</v>
      </c>
      <c r="E988" s="9">
        <v>104.0</v>
      </c>
      <c r="F988" s="9">
        <v>213.0</v>
      </c>
      <c r="G988" s="9">
        <v>1.0</v>
      </c>
      <c r="H988" s="9" t="s">
        <v>1468</v>
      </c>
      <c r="I988" s="9">
        <v>14.0</v>
      </c>
      <c r="J988" s="9" t="str">
        <f t="array" ref="J988">LET(
    _xlpm.thresholds, XLOOKUP('2. Результаты'!$D988, Sections!$F$27:$F$47, Sections!$G$27:$I$47),
    XLOOKUP('2. Результаты'!$I988, _xlpm.thresholds, Sections!$G$26:$I$26, "Ниже базового", -1)
)</f>
        <v>Базовый</v>
      </c>
      <c r="K988" s="9">
        <v>16.0</v>
      </c>
      <c r="L988" s="9" t="str">
        <f t="array" ref="L988">LET(
    _xlpm.thresholds, XLOOKUP('2. Результаты'!$D988, Sections!$P$27:$P$47, Sections!$Q$27:$S$47),
    XLOOKUP('2. Результаты'!$K988, _xlpm.thresholds, Sections!$Q$26:$S$26, "Ниже базового", -1)
)</f>
        <v>Высокий</v>
      </c>
      <c r="M988" s="9">
        <v>12.0</v>
      </c>
      <c r="N988" s="9" t="str">
        <f t="array" ref="N988">LET(
    _xlpm.thresholds, XLOOKUP('2. Результаты'!$D988, Sections!$K$27:$K$47, Sections!$L$27:$N$47),
    XLOOKUP('2. Результаты'!$M988, _xlpm.thresholds, Sections!$L$26:$N$26, "Ниже базового", -1)
)</f>
        <v>Базовый</v>
      </c>
      <c r="O988" s="9">
        <v>17.0</v>
      </c>
      <c r="P988" s="9" t="str">
        <f t="array" ref="P988">LET(
    _xlpm.thresholds, XLOOKUP('2. Результаты'!$D988, Sections!$P$3:$P$23, Sections!$Q$3:$S$23),
    XLOOKUP('2. Результаты'!$O988, _xlpm.thresholds, Sections!$Q$2:$S$2, "Ниже базового", -1)
)</f>
        <v>Средний</v>
      </c>
      <c r="Q988" s="9">
        <v>14.0</v>
      </c>
      <c r="R988" s="9" t="str">
        <f t="array" ref="R988">LET(
    _xlpm.thresholds, XLOOKUP('2. Результаты'!$D988, Sections!$F$3:$F$23, Sections!$G$3:$I$23),
    XLOOKUP('2. Результаты'!$Q988, _xlpm.thresholds, Sections!$G$2:$I$2, "Ниже базового", -1)
)</f>
        <v>Средний</v>
      </c>
      <c r="S988" s="9">
        <v>23.0</v>
      </c>
      <c r="T988" s="9" t="str">
        <f t="array" ref="T988">LET(
    _xlpm.thresholds, XLOOKUP('2. Результаты'!$D988, Sections!$A$3:$A$23, Sections!$B$3:$D$23),
    XLOOKUP('2. Результаты'!$S988, _xlpm.thresholds, Sections!$B$2:$D$2, "Ниже базового", -1)
)</f>
        <v>Базовый</v>
      </c>
      <c r="U988" s="9">
        <v>8.0</v>
      </c>
      <c r="V988" s="9" t="str">
        <f t="array" ref="V988">LET(
    _xlpm.thresholds, XLOOKUP('2. Результаты'!$D988, Sections!$A$27:$A$47, Sections!$B$27:$D$47),
    XLOOKUP('2. Результаты'!$U988, _xlpm.thresholds, Sections!$B$26:$D$26, "Ниже базового", -1)
)</f>
        <v>Средний</v>
      </c>
      <c r="W988" s="9">
        <v>0.0</v>
      </c>
      <c r="X988" s="9" t="str">
        <f t="array" ref="X988">LET(
    _xlpm.thresholds, XLOOKUP('2. Результаты'!$D988, Sections!$K$3:$K$23, Sections!$L$3:$N$23),
    XLOOKUP('2. Результаты'!$W988, _xlpm.thresholds, Sections!$L$2:$N$2, "Ниже базового", -1)
)</f>
        <v>Ниже базового</v>
      </c>
    </row>
    <row r="989" ht="15.75" customHeight="1">
      <c r="A989" s="7">
        <v>5.36006332E8</v>
      </c>
      <c r="B989" s="6" t="s">
        <v>1213</v>
      </c>
      <c r="C989" s="6" t="s">
        <v>1243</v>
      </c>
      <c r="D989" s="9">
        <v>1.0</v>
      </c>
      <c r="E989" s="9">
        <v>157.0</v>
      </c>
      <c r="F989" s="9">
        <v>213.0</v>
      </c>
      <c r="G989" s="9">
        <v>3.0</v>
      </c>
      <c r="H989" s="9" t="s">
        <v>1465</v>
      </c>
      <c r="I989" s="9">
        <v>23.0</v>
      </c>
      <c r="J989" s="9" t="str">
        <f t="array" ref="J989">LET(
    _xlpm.thresholds, XLOOKUP('2. Результаты'!$D989, Sections!$F$27:$F$47, Sections!$G$27:$I$47),
    XLOOKUP('2. Результаты'!$I989, _xlpm.thresholds, Sections!$G$26:$I$26, "Ниже базового", -1)
)</f>
        <v>Средний</v>
      </c>
      <c r="K989" s="9">
        <v>16.0</v>
      </c>
      <c r="L989" s="9" t="str">
        <f t="array" ref="L989">LET(
    _xlpm.thresholds, XLOOKUP('2. Результаты'!$D989, Sections!$P$27:$P$47, Sections!$Q$27:$S$47),
    XLOOKUP('2. Результаты'!$K989, _xlpm.thresholds, Sections!$Q$26:$S$26, "Ниже базового", -1)
)</f>
        <v>Высокий</v>
      </c>
      <c r="M989" s="9">
        <v>16.0</v>
      </c>
      <c r="N989" s="9" t="str">
        <f t="array" ref="N989">LET(
    _xlpm.thresholds, XLOOKUP('2. Результаты'!$D989, Sections!$K$27:$K$47, Sections!$L$27:$N$47),
    XLOOKUP('2. Результаты'!$M989, _xlpm.thresholds, Sections!$L$26:$N$26, "Ниже базового", -1)
)</f>
        <v>Средний</v>
      </c>
      <c r="O989" s="9">
        <v>18.0</v>
      </c>
      <c r="P989" s="9" t="str">
        <f t="array" ref="P989">LET(
    _xlpm.thresholds, XLOOKUP('2. Результаты'!$D989, Sections!$P$3:$P$23, Sections!$Q$3:$S$23),
    XLOOKUP('2. Результаты'!$O989, _xlpm.thresholds, Sections!$Q$2:$S$2, "Ниже базового", -1)
)</f>
        <v>Средний</v>
      </c>
      <c r="Q989" s="9">
        <v>17.0</v>
      </c>
      <c r="R989" s="9" t="str">
        <f t="array" ref="R989">LET(
    _xlpm.thresholds, XLOOKUP('2. Результаты'!$D989, Sections!$F$3:$F$23, Sections!$G$3:$I$23),
    XLOOKUP('2. Результаты'!$Q989, _xlpm.thresholds, Sections!$G$2:$I$2, "Ниже базового", -1)
)</f>
        <v>Средний</v>
      </c>
      <c r="S989" s="9">
        <v>36.0</v>
      </c>
      <c r="T989" s="9" t="str">
        <f t="array" ref="T989">LET(
    _xlpm.thresholds, XLOOKUP('2. Результаты'!$D989, Sections!$A$3:$A$23, Sections!$B$3:$D$23),
    XLOOKUP('2. Результаты'!$S989, _xlpm.thresholds, Sections!$B$2:$D$2, "Ниже базового", -1)
)</f>
        <v>Средний</v>
      </c>
      <c r="U989" s="9">
        <v>11.0</v>
      </c>
      <c r="V989" s="9" t="str">
        <f t="array" ref="V989">LET(
    _xlpm.thresholds, XLOOKUP('2. Результаты'!$D989, Sections!$A$27:$A$47, Sections!$B$27:$D$47),
    XLOOKUP('2. Результаты'!$U989, _xlpm.thresholds, Sections!$B$26:$D$26, "Ниже базового", -1)
)</f>
        <v>Средний</v>
      </c>
      <c r="W989" s="9">
        <v>20.0</v>
      </c>
      <c r="X989" s="9" t="str">
        <f t="array" ref="X989">LET(
    _xlpm.thresholds, XLOOKUP('2. Результаты'!$D989, Sections!$K$3:$K$23, Sections!$L$3:$N$23),
    XLOOKUP('2. Результаты'!$W989, _xlpm.thresholds, Sections!$L$2:$N$2, "Ниже базового", -1)
)</f>
        <v>Средний</v>
      </c>
    </row>
    <row r="990" ht="15.75" customHeight="1">
      <c r="A990" s="7">
        <v>5.36006283E8</v>
      </c>
      <c r="B990" s="6" t="s">
        <v>1213</v>
      </c>
      <c r="C990" s="6" t="s">
        <v>1244</v>
      </c>
      <c r="D990" s="9">
        <v>1.0</v>
      </c>
      <c r="E990" s="9">
        <v>133.0</v>
      </c>
      <c r="F990" s="9">
        <v>213.0</v>
      </c>
      <c r="G990" s="9">
        <v>3.0</v>
      </c>
      <c r="H990" s="9" t="s">
        <v>1465</v>
      </c>
      <c r="I990" s="9">
        <v>20.0</v>
      </c>
      <c r="J990" s="9" t="str">
        <f t="array" ref="J990">LET(
    _xlpm.thresholds, XLOOKUP('2. Результаты'!$D990, Sections!$F$27:$F$47, Sections!$G$27:$I$47),
    XLOOKUP('2. Результаты'!$I990, _xlpm.thresholds, Sections!$G$26:$I$26, "Ниже базового", -1)
)</f>
        <v>Средний</v>
      </c>
      <c r="K990" s="9">
        <v>13.0</v>
      </c>
      <c r="L990" s="9" t="str">
        <f t="array" ref="L990">LET(
    _xlpm.thresholds, XLOOKUP('2. Результаты'!$D990, Sections!$P$27:$P$47, Sections!$Q$27:$S$47),
    XLOOKUP('2. Результаты'!$K990, _xlpm.thresholds, Sections!$Q$26:$S$26, "Ниже базового", -1)
)</f>
        <v>Средний</v>
      </c>
      <c r="M990" s="9">
        <v>13.0</v>
      </c>
      <c r="N990" s="9" t="str">
        <f t="array" ref="N990">LET(
    _xlpm.thresholds, XLOOKUP('2. Результаты'!$D990, Sections!$K$27:$K$47, Sections!$L$27:$N$47),
    XLOOKUP('2. Результаты'!$M990, _xlpm.thresholds, Sections!$L$26:$N$26, "Ниже базового", -1)
)</f>
        <v>Базовый</v>
      </c>
      <c r="O990" s="9">
        <v>18.0</v>
      </c>
      <c r="P990" s="9" t="str">
        <f t="array" ref="P990">LET(
    _xlpm.thresholds, XLOOKUP('2. Результаты'!$D990, Sections!$P$3:$P$23, Sections!$Q$3:$S$23),
    XLOOKUP('2. Результаты'!$O990, _xlpm.thresholds, Sections!$Q$2:$S$2, "Ниже базового", -1)
)</f>
        <v>Средний</v>
      </c>
      <c r="Q990" s="9">
        <v>12.0</v>
      </c>
      <c r="R990" s="9" t="str">
        <f t="array" ref="R990">LET(
    _xlpm.thresholds, XLOOKUP('2. Результаты'!$D990, Sections!$F$3:$F$23, Sections!$G$3:$I$23),
    XLOOKUP('2. Результаты'!$Q990, _xlpm.thresholds, Sections!$G$2:$I$2, "Ниже базового", -1)
)</f>
        <v>Базовый</v>
      </c>
      <c r="S990" s="9">
        <v>33.0</v>
      </c>
      <c r="T990" s="9" t="str">
        <f t="array" ref="T990">LET(
    _xlpm.thresholds, XLOOKUP('2. Результаты'!$D990, Sections!$A$3:$A$23, Sections!$B$3:$D$23),
    XLOOKUP('2. Результаты'!$S990, _xlpm.thresholds, Sections!$B$2:$D$2, "Ниже базового", -1)
)</f>
        <v>Средний</v>
      </c>
      <c r="U990" s="9">
        <v>9.0</v>
      </c>
      <c r="V990" s="9" t="str">
        <f t="array" ref="V990">LET(
    _xlpm.thresholds, XLOOKUP('2. Результаты'!$D990, Sections!$A$27:$A$47, Sections!$B$27:$D$47),
    XLOOKUP('2. Результаты'!$U990, _xlpm.thresholds, Sections!$B$26:$D$26, "Ниже базового", -1)
)</f>
        <v>Средний</v>
      </c>
      <c r="W990" s="9">
        <v>15.0</v>
      </c>
      <c r="X990" s="9" t="str">
        <f t="array" ref="X990">LET(
    _xlpm.thresholds, XLOOKUP('2. Результаты'!$D990, Sections!$K$3:$K$23, Sections!$L$3:$N$23),
    XLOOKUP('2. Результаты'!$W990, _xlpm.thresholds, Sections!$L$2:$N$2, "Ниже базового", -1)
)</f>
        <v>Базовый</v>
      </c>
    </row>
    <row r="991" ht="15.75" customHeight="1">
      <c r="A991" s="7">
        <v>5.36006188E8</v>
      </c>
      <c r="B991" s="6" t="s">
        <v>1213</v>
      </c>
      <c r="C991" s="6" t="s">
        <v>1245</v>
      </c>
      <c r="D991" s="9">
        <v>1.0</v>
      </c>
      <c r="E991" s="9">
        <v>140.0</v>
      </c>
      <c r="F991" s="9">
        <v>213.0</v>
      </c>
      <c r="G991" s="9">
        <v>3.0</v>
      </c>
      <c r="H991" s="9" t="s">
        <v>1465</v>
      </c>
      <c r="I991" s="9">
        <v>19.0</v>
      </c>
      <c r="J991" s="9" t="str">
        <f t="array" ref="J991">LET(
    _xlpm.thresholds, XLOOKUP('2. Результаты'!$D991, Sections!$F$27:$F$47, Sections!$G$27:$I$47),
    XLOOKUP('2. Результаты'!$I991, _xlpm.thresholds, Sections!$G$26:$I$26, "Ниже базового", -1)
)</f>
        <v>Средний</v>
      </c>
      <c r="K991" s="9">
        <v>16.0</v>
      </c>
      <c r="L991" s="9" t="str">
        <f t="array" ref="L991">LET(
    _xlpm.thresholds, XLOOKUP('2. Результаты'!$D991, Sections!$P$27:$P$47, Sections!$Q$27:$S$47),
    XLOOKUP('2. Результаты'!$K991, _xlpm.thresholds, Sections!$Q$26:$S$26, "Ниже базового", -1)
)</f>
        <v>Высокий</v>
      </c>
      <c r="M991" s="9">
        <v>11.0</v>
      </c>
      <c r="N991" s="9" t="str">
        <f t="array" ref="N991">LET(
    _xlpm.thresholds, XLOOKUP('2. Результаты'!$D991, Sections!$K$27:$K$47, Sections!$L$27:$N$47),
    XLOOKUP('2. Результаты'!$M991, _xlpm.thresholds, Sections!$L$26:$N$26, "Ниже базового", -1)
)</f>
        <v>Базовый</v>
      </c>
      <c r="O991" s="9">
        <v>16.0</v>
      </c>
      <c r="P991" s="9" t="str">
        <f t="array" ref="P991">LET(
    _xlpm.thresholds, XLOOKUP('2. Результаты'!$D991, Sections!$P$3:$P$23, Sections!$Q$3:$S$23),
    XLOOKUP('2. Результаты'!$O991, _xlpm.thresholds, Sections!$Q$2:$S$2, "Ниже базового", -1)
)</f>
        <v>Средний</v>
      </c>
      <c r="Q991" s="9">
        <v>15.0</v>
      </c>
      <c r="R991" s="9" t="str">
        <f t="array" ref="R991">LET(
    _xlpm.thresholds, XLOOKUP('2. Результаты'!$D991, Sections!$F$3:$F$23, Sections!$G$3:$I$23),
    XLOOKUP('2. Результаты'!$Q991, _xlpm.thresholds, Sections!$G$2:$I$2, "Ниже базового", -1)
)</f>
        <v>Средний</v>
      </c>
      <c r="S991" s="9">
        <v>36.0</v>
      </c>
      <c r="T991" s="9" t="str">
        <f t="array" ref="T991">LET(
    _xlpm.thresholds, XLOOKUP('2. Результаты'!$D991, Sections!$A$3:$A$23, Sections!$B$3:$D$23),
    XLOOKUP('2. Результаты'!$S991, _xlpm.thresholds, Sections!$B$2:$D$2, "Ниже базового", -1)
)</f>
        <v>Средний</v>
      </c>
      <c r="U991" s="9">
        <v>10.0</v>
      </c>
      <c r="V991" s="9" t="str">
        <f t="array" ref="V991">LET(
    _xlpm.thresholds, XLOOKUP('2. Результаты'!$D991, Sections!$A$27:$A$47, Sections!$B$27:$D$47),
    XLOOKUP('2. Результаты'!$U991, _xlpm.thresholds, Sections!$B$26:$D$26, "Ниже базового", -1)
)</f>
        <v>Средний</v>
      </c>
      <c r="W991" s="9">
        <v>17.0</v>
      </c>
      <c r="X991" s="9" t="str">
        <f t="array" ref="X991">LET(
    _xlpm.thresholds, XLOOKUP('2. Результаты'!$D991, Sections!$K$3:$K$23, Sections!$L$3:$N$23),
    XLOOKUP('2. Результаты'!$W991, _xlpm.thresholds, Sections!$L$2:$N$2, "Ниже базового", -1)
)</f>
        <v>Средний</v>
      </c>
    </row>
    <row r="992" ht="15.75" customHeight="1">
      <c r="A992" s="7">
        <v>5.36006195E8</v>
      </c>
      <c r="B992" s="6" t="s">
        <v>1213</v>
      </c>
      <c r="C992" s="6" t="s">
        <v>1246</v>
      </c>
      <c r="D992" s="9">
        <v>4.0</v>
      </c>
      <c r="E992" s="9">
        <v>107.0</v>
      </c>
      <c r="F992" s="9">
        <v>166.0</v>
      </c>
      <c r="G992" s="9">
        <v>2.0</v>
      </c>
      <c r="H992" s="9" t="s">
        <v>1467</v>
      </c>
      <c r="I992" s="9">
        <v>22.0</v>
      </c>
      <c r="J992" s="9" t="str">
        <f t="array" ref="J992">LET(
    _xlpm.thresholds, XLOOKUP('2. Результаты'!$D992, Sections!$F$27:$F$47, Sections!$G$27:$I$47),
    XLOOKUP('2. Результаты'!$I992, _xlpm.thresholds, Sections!$G$26:$I$26, "Ниже базового", -1)
)</f>
        <v>Средний</v>
      </c>
      <c r="K992" s="9">
        <v>13.0</v>
      </c>
      <c r="L992" s="9" t="str">
        <f t="array" ref="L992">LET(
    _xlpm.thresholds, XLOOKUP('2. Результаты'!$D992, Sections!$P$27:$P$47, Sections!$Q$27:$S$47),
    XLOOKUP('2. Результаты'!$K992, _xlpm.thresholds, Sections!$Q$26:$S$26, "Ниже базового", -1)
)</f>
        <v>Средний</v>
      </c>
      <c r="M992" s="9">
        <v>9.0</v>
      </c>
      <c r="N992" s="9" t="str">
        <f t="array" ref="N992">LET(
    _xlpm.thresholds, XLOOKUP('2. Результаты'!$D992, Sections!$K$27:$K$47, Sections!$L$27:$N$47),
    XLOOKUP('2. Результаты'!$M992, _xlpm.thresholds, Sections!$L$26:$N$26, "Ниже базового", -1)
)</f>
        <v>Базовый</v>
      </c>
      <c r="O992" s="9">
        <v>14.0</v>
      </c>
      <c r="P992" s="9" t="str">
        <f t="array" ref="P992">LET(
    _xlpm.thresholds, XLOOKUP('2. Результаты'!$D992, Sections!$P$3:$P$23, Sections!$Q$3:$S$23),
    XLOOKUP('2. Результаты'!$O992, _xlpm.thresholds, Sections!$Q$2:$S$2, "Ниже базового", -1)
)</f>
        <v>Базовый</v>
      </c>
      <c r="Q992" s="9">
        <v>15.0</v>
      </c>
      <c r="R992" s="9" t="str">
        <f t="array" ref="R992">LET(
    _xlpm.thresholds, XLOOKUP('2. Результаты'!$D992, Sections!$F$3:$F$23, Sections!$G$3:$I$23),
    XLOOKUP('2. Результаты'!$Q992, _xlpm.thresholds, Sections!$G$2:$I$2, "Ниже базового", -1)
)</f>
        <v>Средний</v>
      </c>
      <c r="S992" s="9">
        <v>18.0</v>
      </c>
      <c r="T992" s="9" t="str">
        <f t="array" ref="T992">LET(
    _xlpm.thresholds, XLOOKUP('2. Результаты'!$D992, Sections!$A$3:$A$23, Sections!$B$3:$D$23),
    XLOOKUP('2. Результаты'!$S992, _xlpm.thresholds, Sections!$B$2:$D$2, "Ниже базового", -1)
)</f>
        <v>Средний</v>
      </c>
      <c r="U992" s="9">
        <v>0.0</v>
      </c>
      <c r="V992" s="9" t="str">
        <f t="array" ref="V992">LET(
    _xlpm.thresholds, XLOOKUP('2. Результаты'!$D992, Sections!$A$27:$A$47, Sections!$B$27:$D$47),
    XLOOKUP('2. Результаты'!$U992, _xlpm.thresholds, Sections!$B$26:$D$26, "Ниже базового", -1)
)</f>
        <v>Базовый</v>
      </c>
      <c r="W992" s="9">
        <v>16.0</v>
      </c>
      <c r="X992" s="9" t="str">
        <f t="array" ref="X992">LET(
    _xlpm.thresholds, XLOOKUP('2. Результаты'!$D992, Sections!$K$3:$K$23, Sections!$L$3:$N$23),
    XLOOKUP('2. Результаты'!$W992, _xlpm.thresholds, Sections!$L$2:$N$2, "Ниже базового", -1)
)</f>
        <v>Базовый</v>
      </c>
    </row>
    <row r="993" ht="15.75" customHeight="1">
      <c r="A993" s="7">
        <v>5.36006519E8</v>
      </c>
      <c r="B993" s="6" t="s">
        <v>1213</v>
      </c>
      <c r="C993" s="6" t="s">
        <v>1247</v>
      </c>
      <c r="D993" s="9">
        <v>1.0</v>
      </c>
      <c r="E993" s="9">
        <v>130.0</v>
      </c>
      <c r="F993" s="9">
        <v>213.0</v>
      </c>
      <c r="G993" s="9">
        <v>1.0</v>
      </c>
      <c r="H993" s="9" t="s">
        <v>1468</v>
      </c>
      <c r="I993" s="9">
        <v>21.0</v>
      </c>
      <c r="J993" s="9" t="str">
        <f t="array" ref="J993">LET(
    _xlpm.thresholds, XLOOKUP('2. Результаты'!$D993, Sections!$F$27:$F$47, Sections!$G$27:$I$47),
    XLOOKUP('2. Результаты'!$I993, _xlpm.thresholds, Sections!$G$26:$I$26, "Ниже базового", -1)
)</f>
        <v>Средний</v>
      </c>
      <c r="K993" s="9">
        <v>18.0</v>
      </c>
      <c r="L993" s="9" t="str">
        <f t="array" ref="L993">LET(
    _xlpm.thresholds, XLOOKUP('2. Результаты'!$D993, Sections!$P$27:$P$47, Sections!$Q$27:$S$47),
    XLOOKUP('2. Результаты'!$K993, _xlpm.thresholds, Sections!$Q$26:$S$26, "Ниже базового", -1)
)</f>
        <v>Высокий</v>
      </c>
      <c r="M993" s="9">
        <v>16.0</v>
      </c>
      <c r="N993" s="9" t="str">
        <f t="array" ref="N993">LET(
    _xlpm.thresholds, XLOOKUP('2. Результаты'!$D993, Sections!$K$27:$K$47, Sections!$L$27:$N$47),
    XLOOKUP('2. Результаты'!$M993, _xlpm.thresholds, Sections!$L$26:$N$26, "Ниже базового", -1)
)</f>
        <v>Средний</v>
      </c>
      <c r="O993" s="9">
        <v>19.0</v>
      </c>
      <c r="P993" s="9" t="str">
        <f t="array" ref="P993">LET(
    _xlpm.thresholds, XLOOKUP('2. Результаты'!$D993, Sections!$P$3:$P$23, Sections!$Q$3:$S$23),
    XLOOKUP('2. Результаты'!$O993, _xlpm.thresholds, Sections!$Q$2:$S$2, "Ниже базового", -1)
)</f>
        <v>Средний</v>
      </c>
      <c r="Q993" s="9">
        <v>19.0</v>
      </c>
      <c r="R993" s="9" t="str">
        <f t="array" ref="R993">LET(
    _xlpm.thresholds, XLOOKUP('2. Результаты'!$D993, Sections!$F$3:$F$23, Sections!$G$3:$I$23),
    XLOOKUP('2. Результаты'!$Q993, _xlpm.thresholds, Sections!$G$2:$I$2, "Ниже базового", -1)
)</f>
        <v>Средний</v>
      </c>
      <c r="S993" s="9">
        <v>0.0</v>
      </c>
      <c r="T993" s="9" t="str">
        <f t="array" ref="T993">LET(
    _xlpm.thresholds, XLOOKUP('2. Результаты'!$D993, Sections!$A$3:$A$23, Sections!$B$3:$D$23),
    XLOOKUP('2. Результаты'!$S993, _xlpm.thresholds, Sections!$B$2:$D$2, "Ниже базового", -1)
)</f>
        <v>Ниже базового</v>
      </c>
      <c r="U993" s="9">
        <v>13.0</v>
      </c>
      <c r="V993" s="9" t="str">
        <f t="array" ref="V993">LET(
    _xlpm.thresholds, XLOOKUP('2. Результаты'!$D993, Sections!$A$27:$A$47, Sections!$B$27:$D$47),
    XLOOKUP('2. Результаты'!$U993, _xlpm.thresholds, Sections!$B$26:$D$26, "Ниже базового", -1)
)</f>
        <v>Высокий</v>
      </c>
      <c r="W993" s="9">
        <v>24.0</v>
      </c>
      <c r="X993" s="9" t="str">
        <f t="array" ref="X993">LET(
    _xlpm.thresholds, XLOOKUP('2. Результаты'!$D993, Sections!$K$3:$K$23, Sections!$L$3:$N$23),
    XLOOKUP('2. Результаты'!$W993, _xlpm.thresholds, Sections!$L$2:$N$2, "Ниже базового", -1)
)</f>
        <v>Средний</v>
      </c>
    </row>
    <row r="994" ht="15.75" customHeight="1">
      <c r="A994" s="7">
        <v>5.3600617E8</v>
      </c>
      <c r="B994" s="6" t="s">
        <v>1213</v>
      </c>
      <c r="C994" s="6" t="s">
        <v>1248</v>
      </c>
      <c r="D994" s="9">
        <v>1.0</v>
      </c>
      <c r="E994" s="9">
        <v>157.0</v>
      </c>
      <c r="F994" s="9">
        <v>213.0</v>
      </c>
      <c r="G994" s="9">
        <v>3.0</v>
      </c>
      <c r="H994" s="9" t="s">
        <v>1465</v>
      </c>
      <c r="I994" s="9">
        <v>19.0</v>
      </c>
      <c r="J994" s="9" t="str">
        <f t="array" ref="J994">LET(
    _xlpm.thresholds, XLOOKUP('2. Результаты'!$D994, Sections!$F$27:$F$47, Sections!$G$27:$I$47),
    XLOOKUP('2. Результаты'!$I994, _xlpm.thresholds, Sections!$G$26:$I$26, "Ниже базового", -1)
)</f>
        <v>Средний</v>
      </c>
      <c r="K994" s="9">
        <v>16.0</v>
      </c>
      <c r="L994" s="9" t="str">
        <f t="array" ref="L994">LET(
    _xlpm.thresholds, XLOOKUP('2. Результаты'!$D994, Sections!$P$27:$P$47, Sections!$Q$27:$S$47),
    XLOOKUP('2. Результаты'!$K994, _xlpm.thresholds, Sections!$Q$26:$S$26, "Ниже базового", -1)
)</f>
        <v>Высокий</v>
      </c>
      <c r="M994" s="9">
        <v>14.0</v>
      </c>
      <c r="N994" s="9" t="str">
        <f t="array" ref="N994">LET(
    _xlpm.thresholds, XLOOKUP('2. Результаты'!$D994, Sections!$K$27:$K$47, Sections!$L$27:$N$47),
    XLOOKUP('2. Результаты'!$M994, _xlpm.thresholds, Sections!$L$26:$N$26, "Ниже базового", -1)
)</f>
        <v>Средний</v>
      </c>
      <c r="O994" s="9">
        <v>17.0</v>
      </c>
      <c r="P994" s="9" t="str">
        <f t="array" ref="P994">LET(
    _xlpm.thresholds, XLOOKUP('2. Результаты'!$D994, Sections!$P$3:$P$23, Sections!$Q$3:$S$23),
    XLOOKUP('2. Результаты'!$O994, _xlpm.thresholds, Sections!$Q$2:$S$2, "Ниже базового", -1)
)</f>
        <v>Средний</v>
      </c>
      <c r="Q994" s="9">
        <v>19.0</v>
      </c>
      <c r="R994" s="9" t="str">
        <f t="array" ref="R994">LET(
    _xlpm.thresholds, XLOOKUP('2. Результаты'!$D994, Sections!$F$3:$F$23, Sections!$G$3:$I$23),
    XLOOKUP('2. Результаты'!$Q994, _xlpm.thresholds, Sections!$G$2:$I$2, "Ниже базового", -1)
)</f>
        <v>Средний</v>
      </c>
      <c r="S994" s="9">
        <v>37.0</v>
      </c>
      <c r="T994" s="9" t="str">
        <f t="array" ref="T994">LET(
    _xlpm.thresholds, XLOOKUP('2. Результаты'!$D994, Sections!$A$3:$A$23, Sections!$B$3:$D$23),
    XLOOKUP('2. Результаты'!$S994, _xlpm.thresholds, Sections!$B$2:$D$2, "Ниже базового", -1)
)</f>
        <v>Средний</v>
      </c>
      <c r="U994" s="9">
        <v>11.0</v>
      </c>
      <c r="V994" s="9" t="str">
        <f t="array" ref="V994">LET(
    _xlpm.thresholds, XLOOKUP('2. Результаты'!$D994, Sections!$A$27:$A$47, Sections!$B$27:$D$47),
    XLOOKUP('2. Результаты'!$U994, _xlpm.thresholds, Sections!$B$26:$D$26, "Ниже базового", -1)
)</f>
        <v>Средний</v>
      </c>
      <c r="W994" s="9">
        <v>24.0</v>
      </c>
      <c r="X994" s="9" t="str">
        <f t="array" ref="X994">LET(
    _xlpm.thresholds, XLOOKUP('2. Результаты'!$D994, Sections!$K$3:$K$23, Sections!$L$3:$N$23),
    XLOOKUP('2. Результаты'!$W994, _xlpm.thresholds, Sections!$L$2:$N$2, "Ниже базового", -1)
)</f>
        <v>Средний</v>
      </c>
    </row>
    <row r="995" ht="15.75" customHeight="1">
      <c r="A995" s="7">
        <v>5.36006364E8</v>
      </c>
      <c r="B995" s="6" t="s">
        <v>1213</v>
      </c>
      <c r="C995" s="6" t="s">
        <v>1249</v>
      </c>
      <c r="D995" s="9">
        <v>4.0</v>
      </c>
      <c r="E995" s="9">
        <v>89.0</v>
      </c>
      <c r="F995" s="9">
        <v>166.0</v>
      </c>
      <c r="G995" s="9">
        <v>2.0</v>
      </c>
      <c r="H995" s="9" t="s">
        <v>1467</v>
      </c>
      <c r="I995" s="9">
        <v>15.0</v>
      </c>
      <c r="J995" s="9" t="str">
        <f t="array" ref="J995">LET(
    _xlpm.thresholds, XLOOKUP('2. Результаты'!$D995, Sections!$F$27:$F$47, Sections!$G$27:$I$47),
    XLOOKUP('2. Результаты'!$I995, _xlpm.thresholds, Sections!$G$26:$I$26, "Ниже базового", -1)
)</f>
        <v>Базовый</v>
      </c>
      <c r="K995" s="9">
        <v>14.0</v>
      </c>
      <c r="L995" s="9" t="str">
        <f t="array" ref="L995">LET(
    _xlpm.thresholds, XLOOKUP('2. Результаты'!$D995, Sections!$P$27:$P$47, Sections!$Q$27:$S$47),
    XLOOKUP('2. Результаты'!$K995, _xlpm.thresholds, Sections!$Q$26:$S$26, "Ниже базового", -1)
)</f>
        <v>Средний</v>
      </c>
      <c r="M995" s="9">
        <v>7.0</v>
      </c>
      <c r="N995" s="9" t="str">
        <f t="array" ref="N995">LET(
    _xlpm.thresholds, XLOOKUP('2. Результаты'!$D995, Sections!$K$27:$K$47, Sections!$L$27:$N$47),
    XLOOKUP('2. Результаты'!$M995, _xlpm.thresholds, Sections!$L$26:$N$26, "Ниже базового", -1)
)</f>
        <v>Базовый</v>
      </c>
      <c r="O995" s="9">
        <v>11.0</v>
      </c>
      <c r="P995" s="9" t="str">
        <f t="array" ref="P995">LET(
    _xlpm.thresholds, XLOOKUP('2. Результаты'!$D995, Sections!$P$3:$P$23, Sections!$Q$3:$S$23),
    XLOOKUP('2. Результаты'!$O995, _xlpm.thresholds, Sections!$Q$2:$S$2, "Ниже базового", -1)
)</f>
        <v>Базовый</v>
      </c>
      <c r="Q995" s="9">
        <v>14.0</v>
      </c>
      <c r="R995" s="9" t="str">
        <f t="array" ref="R995">LET(
    _xlpm.thresholds, XLOOKUP('2. Результаты'!$D995, Sections!$F$3:$F$23, Sections!$G$3:$I$23),
    XLOOKUP('2. Результаты'!$Q995, _xlpm.thresholds, Sections!$G$2:$I$2, "Ниже базового", -1)
)</f>
        <v>Средний</v>
      </c>
      <c r="S995" s="9">
        <v>15.0</v>
      </c>
      <c r="T995" s="9" t="str">
        <f t="array" ref="T995">LET(
    _xlpm.thresholds, XLOOKUP('2. Результаты'!$D995, Sections!$A$3:$A$23, Sections!$B$3:$D$23),
    XLOOKUP('2. Результаты'!$S995, _xlpm.thresholds, Sections!$B$2:$D$2, "Ниже базового", -1)
)</f>
        <v>Базовый</v>
      </c>
      <c r="U995" s="9">
        <v>0.0</v>
      </c>
      <c r="V995" s="9" t="str">
        <f t="array" ref="V995">LET(
    _xlpm.thresholds, XLOOKUP('2. Результаты'!$D995, Sections!$A$27:$A$47, Sections!$B$27:$D$47),
    XLOOKUP('2. Результаты'!$U995, _xlpm.thresholds, Sections!$B$26:$D$26, "Ниже базового", -1)
)</f>
        <v>Базовый</v>
      </c>
      <c r="W995" s="9">
        <v>13.0</v>
      </c>
      <c r="X995" s="9" t="str">
        <f t="array" ref="X995">LET(
    _xlpm.thresholds, XLOOKUP('2. Результаты'!$D995, Sections!$K$3:$K$23, Sections!$L$3:$N$23),
    XLOOKUP('2. Результаты'!$W995, _xlpm.thresholds, Sections!$L$2:$N$2, "Ниже базового", -1)
)</f>
        <v>Базовый</v>
      </c>
    </row>
    <row r="996" ht="15.75" customHeight="1">
      <c r="A996" s="7">
        <v>5.36006156E8</v>
      </c>
      <c r="B996" s="6" t="s">
        <v>1213</v>
      </c>
      <c r="C996" s="6" t="s">
        <v>1250</v>
      </c>
      <c r="D996" s="9">
        <v>4.0</v>
      </c>
      <c r="E996" s="9">
        <v>107.0</v>
      </c>
      <c r="F996" s="9">
        <v>166.0</v>
      </c>
      <c r="G996" s="9">
        <v>2.0</v>
      </c>
      <c r="H996" s="9" t="s">
        <v>1467</v>
      </c>
      <c r="I996" s="9">
        <v>22.0</v>
      </c>
      <c r="J996" s="9" t="str">
        <f t="array" ref="J996">LET(
    _xlpm.thresholds, XLOOKUP('2. Результаты'!$D996, Sections!$F$27:$F$47, Sections!$G$27:$I$47),
    XLOOKUP('2. Результаты'!$I996, _xlpm.thresholds, Sections!$G$26:$I$26, "Ниже базового", -1)
)</f>
        <v>Средний</v>
      </c>
      <c r="K996" s="9">
        <v>13.0</v>
      </c>
      <c r="L996" s="9" t="str">
        <f t="array" ref="L996">LET(
    _xlpm.thresholds, XLOOKUP('2. Результаты'!$D996, Sections!$P$27:$P$47, Sections!$Q$27:$S$47),
    XLOOKUP('2. Результаты'!$K996, _xlpm.thresholds, Sections!$Q$26:$S$26, "Ниже базового", -1)
)</f>
        <v>Средний</v>
      </c>
      <c r="M996" s="9">
        <v>8.0</v>
      </c>
      <c r="N996" s="9" t="str">
        <f t="array" ref="N996">LET(
    _xlpm.thresholds, XLOOKUP('2. Результаты'!$D996, Sections!$K$27:$K$47, Sections!$L$27:$N$47),
    XLOOKUP('2. Результаты'!$M996, _xlpm.thresholds, Sections!$L$26:$N$26, "Ниже базового", -1)
)</f>
        <v>Базовый</v>
      </c>
      <c r="O996" s="9">
        <v>14.0</v>
      </c>
      <c r="P996" s="9" t="str">
        <f t="array" ref="P996">LET(
    _xlpm.thresholds, XLOOKUP('2. Результаты'!$D996, Sections!$P$3:$P$23, Sections!$Q$3:$S$23),
    XLOOKUP('2. Результаты'!$O996, _xlpm.thresholds, Sections!$Q$2:$S$2, "Ниже базового", -1)
)</f>
        <v>Базовый</v>
      </c>
      <c r="Q996" s="9">
        <v>15.0</v>
      </c>
      <c r="R996" s="9" t="str">
        <f t="array" ref="R996">LET(
    _xlpm.thresholds, XLOOKUP('2. Результаты'!$D996, Sections!$F$3:$F$23, Sections!$G$3:$I$23),
    XLOOKUP('2. Результаты'!$Q996, _xlpm.thresholds, Sections!$G$2:$I$2, "Ниже базового", -1)
)</f>
        <v>Средний</v>
      </c>
      <c r="S996" s="9">
        <v>20.0</v>
      </c>
      <c r="T996" s="9" t="str">
        <f t="array" ref="T996">LET(
    _xlpm.thresholds, XLOOKUP('2. Результаты'!$D996, Sections!$A$3:$A$23, Sections!$B$3:$D$23),
    XLOOKUP('2. Результаты'!$S996, _xlpm.thresholds, Sections!$B$2:$D$2, "Ниже базового", -1)
)</f>
        <v>Средний</v>
      </c>
      <c r="U996" s="9">
        <v>0.0</v>
      </c>
      <c r="V996" s="9" t="str">
        <f t="array" ref="V996">LET(
    _xlpm.thresholds, XLOOKUP('2. Результаты'!$D996, Sections!$A$27:$A$47, Sections!$B$27:$D$47),
    XLOOKUP('2. Результаты'!$U996, _xlpm.thresholds, Sections!$B$26:$D$26, "Ниже базового", -1)
)</f>
        <v>Базовый</v>
      </c>
      <c r="W996" s="9">
        <v>15.0</v>
      </c>
      <c r="X996" s="9" t="str">
        <f t="array" ref="X996">LET(
    _xlpm.thresholds, XLOOKUP('2. Результаты'!$D996, Sections!$K$3:$K$23, Sections!$L$3:$N$23),
    XLOOKUP('2. Результаты'!$W996, _xlpm.thresholds, Sections!$L$2:$N$2, "Ниже базового", -1)
)</f>
        <v>Базовый</v>
      </c>
    </row>
    <row r="997" ht="15.75" customHeight="1">
      <c r="A997" s="7">
        <v>5.36006565E8</v>
      </c>
      <c r="B997" s="6" t="s">
        <v>1213</v>
      </c>
      <c r="C997" s="6" t="s">
        <v>1251</v>
      </c>
      <c r="D997" s="9">
        <v>6.0</v>
      </c>
      <c r="E997" s="9">
        <v>129.0</v>
      </c>
      <c r="F997" s="9">
        <v>192.0</v>
      </c>
      <c r="G997" s="9">
        <v>3.0</v>
      </c>
      <c r="H997" s="9" t="s">
        <v>1465</v>
      </c>
      <c r="I997" s="9">
        <v>21.0</v>
      </c>
      <c r="J997" s="9" t="str">
        <f t="array" ref="J997">LET(
    _xlpm.thresholds, XLOOKUP('2. Результаты'!$D997, Sections!$F$27:$F$47, Sections!$G$27:$I$47),
    XLOOKUP('2. Результаты'!$I997, _xlpm.thresholds, Sections!$G$26:$I$26, "Ниже базового", -1)
)</f>
        <v>Средний</v>
      </c>
      <c r="K997" s="9">
        <v>18.0</v>
      </c>
      <c r="L997" s="9" t="str">
        <f t="array" ref="L997">LET(
    _xlpm.thresholds, XLOOKUP('2. Результаты'!$D997, Sections!$P$27:$P$47, Sections!$Q$27:$S$47),
    XLOOKUP('2. Результаты'!$K997, _xlpm.thresholds, Sections!$Q$26:$S$26, "Ниже базового", -1)
)</f>
        <v>Высокий</v>
      </c>
      <c r="M997" s="9">
        <v>13.0</v>
      </c>
      <c r="N997" s="9" t="str">
        <f t="array" ref="N997">LET(
    _xlpm.thresholds, XLOOKUP('2. Результаты'!$D997, Sections!$K$27:$K$47, Sections!$L$27:$N$47),
    XLOOKUP('2. Результаты'!$M997, _xlpm.thresholds, Sections!$L$26:$N$26, "Ниже базового", -1)
)</f>
        <v>Средний</v>
      </c>
      <c r="O997" s="9">
        <v>16.0</v>
      </c>
      <c r="P997" s="9" t="str">
        <f t="array" ref="P997">LET(
    _xlpm.thresholds, XLOOKUP('2. Результаты'!$D997, Sections!$P$3:$P$23, Sections!$Q$3:$S$23),
    XLOOKUP('2. Результаты'!$O997, _xlpm.thresholds, Sections!$Q$2:$S$2, "Ниже базового", -1)
)</f>
        <v>Средний</v>
      </c>
      <c r="Q997" s="9">
        <v>15.0</v>
      </c>
      <c r="R997" s="9" t="str">
        <f t="array" ref="R997">LET(
    _xlpm.thresholds, XLOOKUP('2. Результаты'!$D997, Sections!$F$3:$F$23, Sections!$G$3:$I$23),
    XLOOKUP('2. Результаты'!$Q997, _xlpm.thresholds, Sections!$G$2:$I$2, "Ниже базового", -1)
)</f>
        <v>Средний</v>
      </c>
      <c r="S997" s="9">
        <v>18.0</v>
      </c>
      <c r="T997" s="9" t="str">
        <f t="array" ref="T997">LET(
    _xlpm.thresholds, XLOOKUP('2. Результаты'!$D997, Sections!$A$3:$A$23, Sections!$B$3:$D$23),
    XLOOKUP('2. Результаты'!$S997, _xlpm.thresholds, Sections!$B$2:$D$2, "Ниже базового", -1)
)</f>
        <v>Базовый</v>
      </c>
      <c r="U997" s="9">
        <v>9.0</v>
      </c>
      <c r="V997" s="9" t="str">
        <f t="array" ref="V997">LET(
    _xlpm.thresholds, XLOOKUP('2. Результаты'!$D997, Sections!$A$27:$A$47, Sections!$B$27:$D$47),
    XLOOKUP('2. Результаты'!$U997, _xlpm.thresholds, Sections!$B$26:$D$26, "Ниже базового", -1)
)</f>
        <v>Средний</v>
      </c>
      <c r="W997" s="9">
        <v>19.0</v>
      </c>
      <c r="X997" s="9" t="str">
        <f t="array" ref="X997">LET(
    _xlpm.thresholds, XLOOKUP('2. Результаты'!$D997, Sections!$K$3:$K$23, Sections!$L$3:$N$23),
    XLOOKUP('2. Результаты'!$W997, _xlpm.thresholds, Sections!$L$2:$N$2, "Ниже базового", -1)
)</f>
        <v>Средний</v>
      </c>
    </row>
    <row r="998" ht="15.75" customHeight="1">
      <c r="A998" s="7">
        <v>5.36006413E8</v>
      </c>
      <c r="B998" s="6" t="s">
        <v>1213</v>
      </c>
      <c r="C998" s="6" t="s">
        <v>1252</v>
      </c>
      <c r="D998" s="9">
        <v>4.0</v>
      </c>
      <c r="E998" s="9">
        <v>82.0</v>
      </c>
      <c r="F998" s="9">
        <v>166.0</v>
      </c>
      <c r="G998" s="9">
        <v>2.0</v>
      </c>
      <c r="H998" s="9" t="s">
        <v>1467</v>
      </c>
      <c r="I998" s="9">
        <v>13.0</v>
      </c>
      <c r="J998" s="9" t="str">
        <f t="array" ref="J998">LET(
    _xlpm.thresholds, XLOOKUP('2. Результаты'!$D998, Sections!$F$27:$F$47, Sections!$G$27:$I$47),
    XLOOKUP('2. Результаты'!$I998, _xlpm.thresholds, Sections!$G$26:$I$26, "Ниже базового", -1)
)</f>
        <v>Базовый</v>
      </c>
      <c r="K998" s="9">
        <v>11.0</v>
      </c>
      <c r="L998" s="9" t="str">
        <f t="array" ref="L998">LET(
    _xlpm.thresholds, XLOOKUP('2. Результаты'!$D998, Sections!$P$27:$P$47, Sections!$Q$27:$S$47),
    XLOOKUP('2. Результаты'!$K998, _xlpm.thresholds, Sections!$Q$26:$S$26, "Ниже базового", -1)
)</f>
        <v>Базовый</v>
      </c>
      <c r="M998" s="9">
        <v>7.0</v>
      </c>
      <c r="N998" s="9" t="str">
        <f t="array" ref="N998">LET(
    _xlpm.thresholds, XLOOKUP('2. Результаты'!$D998, Sections!$K$27:$K$47, Sections!$L$27:$N$47),
    XLOOKUP('2. Результаты'!$M998, _xlpm.thresholds, Sections!$L$26:$N$26, "Ниже базового", -1)
)</f>
        <v>Базовый</v>
      </c>
      <c r="O998" s="9">
        <v>13.0</v>
      </c>
      <c r="P998" s="9" t="str">
        <f t="array" ref="P998">LET(
    _xlpm.thresholds, XLOOKUP('2. Результаты'!$D998, Sections!$P$3:$P$23, Sections!$Q$3:$S$23),
    XLOOKUP('2. Результаты'!$O998, _xlpm.thresholds, Sections!$Q$2:$S$2, "Ниже базового", -1)
)</f>
        <v>Базовый</v>
      </c>
      <c r="Q998" s="9">
        <v>13.0</v>
      </c>
      <c r="R998" s="9" t="str">
        <f t="array" ref="R998">LET(
    _xlpm.thresholds, XLOOKUP('2. Результаты'!$D998, Sections!$F$3:$F$23, Sections!$G$3:$I$23),
    XLOOKUP('2. Результаты'!$Q998, _xlpm.thresholds, Sections!$G$2:$I$2, "Ниже базового", -1)
)</f>
        <v>Средний</v>
      </c>
      <c r="S998" s="9">
        <v>13.0</v>
      </c>
      <c r="T998" s="9" t="str">
        <f t="array" ref="T998">LET(
    _xlpm.thresholds, XLOOKUP('2. Результаты'!$D998, Sections!$A$3:$A$23, Sections!$B$3:$D$23),
    XLOOKUP('2. Результаты'!$S998, _xlpm.thresholds, Sections!$B$2:$D$2, "Ниже базового", -1)
)</f>
        <v>Базовый</v>
      </c>
      <c r="U998" s="9">
        <v>0.0</v>
      </c>
      <c r="V998" s="9" t="str">
        <f t="array" ref="V998">LET(
    _xlpm.thresholds, XLOOKUP('2. Результаты'!$D998, Sections!$A$27:$A$47, Sections!$B$27:$D$47),
    XLOOKUP('2. Результаты'!$U998, _xlpm.thresholds, Sections!$B$26:$D$26, "Ниже базового", -1)
)</f>
        <v>Базовый</v>
      </c>
      <c r="W998" s="9">
        <v>12.0</v>
      </c>
      <c r="X998" s="9" t="str">
        <f t="array" ref="X998">LET(
    _xlpm.thresholds, XLOOKUP('2. Результаты'!$D998, Sections!$K$3:$K$23, Sections!$L$3:$N$23),
    XLOOKUP('2. Результаты'!$W998, _xlpm.thresholds, Sections!$L$2:$N$2, "Ниже базового", -1)
)</f>
        <v>Базовый</v>
      </c>
    </row>
    <row r="999" ht="15.75" customHeight="1">
      <c r="A999" s="7">
        <v>5.36004663E8</v>
      </c>
      <c r="B999" s="6" t="s">
        <v>1213</v>
      </c>
      <c r="C999" s="6" t="s">
        <v>1253</v>
      </c>
      <c r="D999" s="9">
        <v>10.0</v>
      </c>
      <c r="E999" s="9">
        <v>61.0</v>
      </c>
      <c r="F999" s="9">
        <v>195.0</v>
      </c>
      <c r="G999" s="9">
        <v>1.0</v>
      </c>
      <c r="H999" s="9" t="s">
        <v>1468</v>
      </c>
      <c r="I999" s="9">
        <v>8.0</v>
      </c>
      <c r="J999" s="9" t="str">
        <f t="array" ref="J999">LET(
    _xlpm.thresholds, XLOOKUP('2. Результаты'!$D999, Sections!$F$27:$F$47, Sections!$G$27:$I$47),
    XLOOKUP('2. Результаты'!$I999, _xlpm.thresholds, Sections!$G$26:$I$26, "Ниже базового", -1)
)</f>
        <v>Ниже базового</v>
      </c>
      <c r="K999" s="9">
        <v>11.0</v>
      </c>
      <c r="L999" s="9" t="str">
        <f t="array" ref="L999">LET(
    _xlpm.thresholds, XLOOKUP('2. Результаты'!$D999, Sections!$P$27:$P$47, Sections!$Q$27:$S$47),
    XLOOKUP('2. Результаты'!$K999, _xlpm.thresholds, Sections!$Q$26:$S$26, "Ниже базового", -1)
)</f>
        <v>Базовый</v>
      </c>
      <c r="M999" s="9">
        <v>10.0</v>
      </c>
      <c r="N999" s="9" t="str">
        <f t="array" ref="N999">LET(
    _xlpm.thresholds, XLOOKUP('2. Результаты'!$D999, Sections!$K$27:$K$47, Sections!$L$27:$N$47),
    XLOOKUP('2. Результаты'!$M999, _xlpm.thresholds, Sections!$L$26:$N$26, "Ниже базового", -1)
)</f>
        <v>Базовый</v>
      </c>
      <c r="O999" s="9">
        <v>12.0</v>
      </c>
      <c r="P999" s="9" t="str">
        <f t="array" ref="P999">LET(
    _xlpm.thresholds, XLOOKUP('2. Результаты'!$D999, Sections!$P$3:$P$23, Sections!$Q$3:$S$23),
    XLOOKUP('2. Результаты'!$O999, _xlpm.thresholds, Sections!$Q$2:$S$2, "Ниже базового", -1)
)</f>
        <v>Базовый</v>
      </c>
      <c r="Q999" s="9">
        <v>7.0</v>
      </c>
      <c r="R999" s="9" t="str">
        <f t="array" ref="R999">LET(
    _xlpm.thresholds, XLOOKUP('2. Результаты'!$D999, Sections!$F$3:$F$23, Sections!$G$3:$I$23),
    XLOOKUP('2. Результаты'!$Q999, _xlpm.thresholds, Sections!$G$2:$I$2, "Ниже базового", -1)
)</f>
        <v>Базовый</v>
      </c>
      <c r="S999" s="9">
        <v>0.0</v>
      </c>
      <c r="T999" s="9" t="str">
        <f t="array" ref="T999">LET(
    _xlpm.thresholds, XLOOKUP('2. Результаты'!$D999, Sections!$A$3:$A$23, Sections!$B$3:$D$23),
    XLOOKUP('2. Результаты'!$S999, _xlpm.thresholds, Sections!$B$2:$D$2, "Ниже базового", -1)
)</f>
        <v>Ниже базового</v>
      </c>
      <c r="U999" s="9">
        <v>6.0</v>
      </c>
      <c r="V999" s="9" t="str">
        <f t="array" ref="V999">LET(
    _xlpm.thresholds, XLOOKUP('2. Результаты'!$D999, Sections!$A$27:$A$47, Sections!$B$27:$D$47),
    XLOOKUP('2. Результаты'!$U999, _xlpm.thresholds, Sections!$B$26:$D$26, "Ниже базового", -1)
)</f>
        <v>Базовый</v>
      </c>
      <c r="W999" s="9">
        <v>7.0</v>
      </c>
      <c r="X999" s="9" t="str">
        <f t="array" ref="X999">LET(
    _xlpm.thresholds, XLOOKUP('2. Результаты'!$D999, Sections!$K$3:$K$23, Sections!$L$3:$N$23),
    XLOOKUP('2. Результаты'!$W999, _xlpm.thresholds, Sections!$L$2:$N$2, "Ниже базового", -1)
)</f>
        <v>Ниже базового</v>
      </c>
    </row>
    <row r="1000" ht="15.75" customHeight="1">
      <c r="A1000" s="7">
        <v>5.16008525E8</v>
      </c>
      <c r="B1000" s="6" t="s">
        <v>1254</v>
      </c>
      <c r="C1000" s="6" t="s">
        <v>1255</v>
      </c>
      <c r="D1000" s="9">
        <v>1.0</v>
      </c>
      <c r="E1000" s="9">
        <v>168.0</v>
      </c>
      <c r="F1000" s="9">
        <v>213.0</v>
      </c>
      <c r="G1000" s="9">
        <v>3.0</v>
      </c>
      <c r="H1000" s="9" t="s">
        <v>1465</v>
      </c>
      <c r="I1000" s="9">
        <v>27.0</v>
      </c>
      <c r="J1000" s="9" t="str">
        <f t="array" ref="J1000">LET(
    _xlpm.thresholds, XLOOKUP('2. Результаты'!$D1000, Sections!$F$27:$F$47, Sections!$G$27:$I$47),
    XLOOKUP('2. Результаты'!$I1000, _xlpm.thresholds, Sections!$G$26:$I$26, "Ниже базового", -1)
)</f>
        <v>Высокий</v>
      </c>
      <c r="K1000" s="9">
        <v>19.0</v>
      </c>
      <c r="L1000" s="9" t="str">
        <f t="array" ref="L1000">LET(
    _xlpm.thresholds, XLOOKUP('2. Результаты'!$D1000, Sections!$P$27:$P$47, Sections!$Q$27:$S$47),
    XLOOKUP('2. Результаты'!$K1000, _xlpm.thresholds, Sections!$Q$26:$S$26, "Ниже базового", -1)
)</f>
        <v>Высокий</v>
      </c>
      <c r="M1000" s="9">
        <v>15.0</v>
      </c>
      <c r="N1000" s="9" t="str">
        <f t="array" ref="N1000">LET(
    _xlpm.thresholds, XLOOKUP('2. Результаты'!$D1000, Sections!$K$27:$K$47, Sections!$L$27:$N$47),
    XLOOKUP('2. Результаты'!$M1000, _xlpm.thresholds, Sections!$L$26:$N$26, "Ниже базового", -1)
)</f>
        <v>Средний</v>
      </c>
      <c r="O1000" s="9">
        <v>18.0</v>
      </c>
      <c r="P1000" s="9" t="str">
        <f t="array" ref="P1000">LET(
    _xlpm.thresholds, XLOOKUP('2. Результаты'!$D1000, Sections!$P$3:$P$23, Sections!$Q$3:$S$23),
    XLOOKUP('2. Результаты'!$O1000, _xlpm.thresholds, Sections!$Q$2:$S$2, "Ниже базового", -1)
)</f>
        <v>Средний</v>
      </c>
      <c r="Q1000" s="9">
        <v>15.0</v>
      </c>
      <c r="R1000" s="9" t="str">
        <f t="array" ref="R1000">LET(
    _xlpm.thresholds, XLOOKUP('2. Результаты'!$D1000, Sections!$F$3:$F$23, Sections!$G$3:$I$23),
    XLOOKUP('2. Результаты'!$Q1000, _xlpm.thresholds, Sections!$G$2:$I$2, "Ниже базового", -1)
)</f>
        <v>Средний</v>
      </c>
      <c r="S1000" s="9">
        <v>37.0</v>
      </c>
      <c r="T1000" s="9" t="str">
        <f t="array" ref="T1000">LET(
    _xlpm.thresholds, XLOOKUP('2. Результаты'!$D1000, Sections!$A$3:$A$23, Sections!$B$3:$D$23),
    XLOOKUP('2. Результаты'!$S1000, _xlpm.thresholds, Sections!$B$2:$D$2, "Ниже базового", -1)
)</f>
        <v>Средний</v>
      </c>
      <c r="U1000" s="9">
        <v>12.0</v>
      </c>
      <c r="V1000" s="9" t="str">
        <f t="array" ref="V1000">LET(
    _xlpm.thresholds, XLOOKUP('2. Результаты'!$D1000, Sections!$A$27:$A$47, Sections!$B$27:$D$47),
    XLOOKUP('2. Результаты'!$U1000, _xlpm.thresholds, Sections!$B$26:$D$26, "Ниже базового", -1)
)</f>
        <v>Высокий</v>
      </c>
      <c r="W1000" s="9">
        <v>25.0</v>
      </c>
      <c r="X1000" s="9" t="str">
        <f t="array" ref="X1000">LET(
    _xlpm.thresholds, XLOOKUP('2. Результаты'!$D1000, Sections!$K$3:$K$23, Sections!$L$3:$N$23),
    XLOOKUP('2. Результаты'!$W1000, _xlpm.thresholds, Sections!$L$2:$N$2, "Ниже базового", -1)
)</f>
        <v>Высокий</v>
      </c>
    </row>
    <row r="1001" ht="15.75" customHeight="1">
      <c r="A1001" s="7">
        <v>5.09105454E8</v>
      </c>
      <c r="B1001" s="6" t="s">
        <v>1254</v>
      </c>
      <c r="C1001" s="6" t="s">
        <v>1256</v>
      </c>
      <c r="D1001" s="9">
        <v>2.0</v>
      </c>
      <c r="E1001" s="9">
        <v>122.0</v>
      </c>
      <c r="F1001" s="9">
        <v>197.0</v>
      </c>
      <c r="G1001" s="9">
        <v>2.0</v>
      </c>
      <c r="H1001" s="9" t="s">
        <v>1467</v>
      </c>
      <c r="I1001" s="9">
        <v>26.0</v>
      </c>
      <c r="J1001" s="9" t="str">
        <f t="array" ref="J1001">LET(
    _xlpm.thresholds, XLOOKUP('2. Результаты'!$D1001, Sections!$F$27:$F$47, Sections!$G$27:$I$47),
    XLOOKUP('2. Результаты'!$I1001, _xlpm.thresholds, Sections!$G$26:$I$26, "Ниже базового", -1)
)</f>
        <v>Средний</v>
      </c>
      <c r="K1001" s="9">
        <v>12.0</v>
      </c>
      <c r="L1001" s="9" t="str">
        <f t="array" ref="L1001">LET(
    _xlpm.thresholds, XLOOKUP('2. Результаты'!$D1001, Sections!$P$27:$P$47, Sections!$Q$27:$S$47),
    XLOOKUP('2. Результаты'!$K1001, _xlpm.thresholds, Sections!$Q$26:$S$26, "Ниже базового", -1)
)</f>
        <v>Базовый</v>
      </c>
      <c r="M1001" s="9">
        <v>10.0</v>
      </c>
      <c r="N1001" s="9" t="str">
        <f t="array" ref="N1001">LET(
    _xlpm.thresholds, XLOOKUP('2. Результаты'!$D1001, Sections!$K$27:$K$47, Sections!$L$27:$N$47),
    XLOOKUP('2. Результаты'!$M1001, _xlpm.thresholds, Sections!$L$26:$N$26, "Ниже базового", -1)
)</f>
        <v>Базовый</v>
      </c>
      <c r="O1001" s="9">
        <v>17.0</v>
      </c>
      <c r="P1001" s="9" t="str">
        <f t="array" ref="P1001">LET(
    _xlpm.thresholds, XLOOKUP('2. Результаты'!$D1001, Sections!$P$3:$P$23, Sections!$Q$3:$S$23),
    XLOOKUP('2. Результаты'!$O1001, _xlpm.thresholds, Sections!$Q$2:$S$2, "Ниже базового", -1)
)</f>
        <v>Средний</v>
      </c>
      <c r="Q1001" s="9">
        <v>14.0</v>
      </c>
      <c r="R1001" s="9" t="str">
        <f t="array" ref="R1001">LET(
    _xlpm.thresholds, XLOOKUP('2. Результаты'!$D1001, Sections!$F$3:$F$23, Sections!$G$3:$I$23),
    XLOOKUP('2. Результаты'!$Q1001, _xlpm.thresholds, Sections!$G$2:$I$2, "Ниже базового", -1)
)</f>
        <v>Средний</v>
      </c>
      <c r="S1001" s="9">
        <v>15.0</v>
      </c>
      <c r="T1001" s="9" t="str">
        <f t="array" ref="T1001">LET(
    _xlpm.thresholds, XLOOKUP('2. Результаты'!$D1001, Sections!$A$3:$A$23, Sections!$B$3:$D$23),
    XLOOKUP('2. Результаты'!$S1001, _xlpm.thresholds, Sections!$B$2:$D$2, "Ниже базового", -1)
)</f>
        <v>Базовый</v>
      </c>
      <c r="U1001" s="9">
        <v>11.0</v>
      </c>
      <c r="V1001" s="9" t="str">
        <f t="array" ref="V1001">LET(
    _xlpm.thresholds, XLOOKUP('2. Результаты'!$D1001, Sections!$A$27:$A$47, Sections!$B$27:$D$47),
    XLOOKUP('2. Результаты'!$U1001, _xlpm.thresholds, Sections!$B$26:$D$26, "Ниже базового", -1)
)</f>
        <v>Средний</v>
      </c>
      <c r="W1001" s="9">
        <v>17.0</v>
      </c>
      <c r="X1001" s="9" t="str">
        <f t="array" ref="X1001">LET(
    _xlpm.thresholds, XLOOKUP('2. Результаты'!$D1001, Sections!$K$3:$K$23, Sections!$L$3:$N$23),
    XLOOKUP('2. Результаты'!$W1001, _xlpm.thresholds, Sections!$L$2:$N$2, "Ниже базового", -1)
)</f>
        <v>Средний</v>
      </c>
    </row>
    <row r="1002" ht="15.75" customHeight="1">
      <c r="A1002" s="7">
        <v>5.05008114E8</v>
      </c>
      <c r="B1002" s="6" t="s">
        <v>1254</v>
      </c>
      <c r="C1002" s="6" t="s">
        <v>1257</v>
      </c>
      <c r="D1002" s="9">
        <v>2.0</v>
      </c>
      <c r="E1002" s="9">
        <v>169.0</v>
      </c>
      <c r="F1002" s="9">
        <v>197.0</v>
      </c>
      <c r="G1002" s="9">
        <v>4.0</v>
      </c>
      <c r="H1002" s="9" t="s">
        <v>1466</v>
      </c>
      <c r="I1002" s="9">
        <v>25.0</v>
      </c>
      <c r="J1002" s="9" t="str">
        <f t="array" ref="J1002">LET(
    _xlpm.thresholds, XLOOKUP('2. Результаты'!$D1002, Sections!$F$27:$F$47, Sections!$G$27:$I$47),
    XLOOKUP('2. Результаты'!$I1002, _xlpm.thresholds, Sections!$G$26:$I$26, "Ниже базового", -1)
)</f>
        <v>Средний</v>
      </c>
      <c r="K1002" s="9">
        <v>17.0</v>
      </c>
      <c r="L1002" s="9" t="str">
        <f t="array" ref="L1002">LET(
    _xlpm.thresholds, XLOOKUP('2. Результаты'!$D1002, Sections!$P$27:$P$47, Sections!$Q$27:$S$47),
    XLOOKUP('2. Результаты'!$K1002, _xlpm.thresholds, Sections!$Q$26:$S$26, "Ниже базового", -1)
)</f>
        <v>Высокий</v>
      </c>
      <c r="M1002" s="9">
        <v>14.0</v>
      </c>
      <c r="N1002" s="9" t="str">
        <f t="array" ref="N1002">LET(
    _xlpm.thresholds, XLOOKUP('2. Результаты'!$D1002, Sections!$K$27:$K$47, Sections!$L$27:$N$47),
    XLOOKUP('2. Результаты'!$M1002, _xlpm.thresholds, Sections!$L$26:$N$26, "Ниже базового", -1)
)</f>
        <v>Средний</v>
      </c>
      <c r="O1002" s="9">
        <v>20.0</v>
      </c>
      <c r="P1002" s="9" t="str">
        <f t="array" ref="P1002">LET(
    _xlpm.thresholds, XLOOKUP('2. Результаты'!$D1002, Sections!$P$3:$P$23, Sections!$Q$3:$S$23),
    XLOOKUP('2. Результаты'!$O1002, _xlpm.thresholds, Sections!$Q$2:$S$2, "Ниже базового", -1)
)</f>
        <v>Высокий</v>
      </c>
      <c r="Q1002" s="9">
        <v>20.0</v>
      </c>
      <c r="R1002" s="9" t="str">
        <f t="array" ref="R1002">LET(
    _xlpm.thresholds, XLOOKUP('2. Результаты'!$D1002, Sections!$F$3:$F$23, Sections!$G$3:$I$23),
    XLOOKUP('2. Результаты'!$Q1002, _xlpm.thresholds, Sections!$G$2:$I$2, "Ниже базового", -1)
)</f>
        <v>Высокий</v>
      </c>
      <c r="S1002" s="9">
        <v>33.0</v>
      </c>
      <c r="T1002" s="9" t="str">
        <f t="array" ref="T1002">LET(
    _xlpm.thresholds, XLOOKUP('2. Результаты'!$D1002, Sections!$A$3:$A$23, Sections!$B$3:$D$23),
    XLOOKUP('2. Результаты'!$S1002, _xlpm.thresholds, Sections!$B$2:$D$2, "Ниже базового", -1)
)</f>
        <v>Высокий</v>
      </c>
      <c r="U1002" s="9">
        <v>14.0</v>
      </c>
      <c r="V1002" s="9" t="str">
        <f t="array" ref="V1002">LET(
    _xlpm.thresholds, XLOOKUP('2. Результаты'!$D1002, Sections!$A$27:$A$47, Sections!$B$27:$D$47),
    XLOOKUP('2. Результаты'!$U1002, _xlpm.thresholds, Sections!$B$26:$D$26, "Ниже базового", -1)
)</f>
        <v>Высокий</v>
      </c>
      <c r="W1002" s="9">
        <v>26.0</v>
      </c>
      <c r="X1002" s="9" t="str">
        <f t="array" ref="X1002">LET(
    _xlpm.thresholds, XLOOKUP('2. Результаты'!$D1002, Sections!$K$3:$K$23, Sections!$L$3:$N$23),
    XLOOKUP('2. Результаты'!$W1002, _xlpm.thresholds, Sections!$L$2:$N$2, "Ниже базового", -1)
)</f>
        <v>Высокий</v>
      </c>
    </row>
    <row r="1003" ht="15.75" customHeight="1">
      <c r="A1003" s="7">
        <v>5.10008889E8</v>
      </c>
      <c r="B1003" s="6" t="s">
        <v>1254</v>
      </c>
      <c r="C1003" s="6" t="s">
        <v>1258</v>
      </c>
      <c r="D1003" s="9">
        <v>6.0</v>
      </c>
      <c r="E1003" s="9">
        <v>125.0</v>
      </c>
      <c r="F1003" s="9">
        <v>192.0</v>
      </c>
      <c r="G1003" s="9">
        <v>3.0</v>
      </c>
      <c r="H1003" s="9" t="s">
        <v>1465</v>
      </c>
      <c r="I1003" s="9">
        <v>17.0</v>
      </c>
      <c r="J1003" s="9" t="str">
        <f t="array" ref="J1003">LET(
    _xlpm.thresholds, XLOOKUP('2. Результаты'!$D1003, Sections!$F$27:$F$47, Sections!$G$27:$I$47),
    XLOOKUP('2. Результаты'!$I1003, _xlpm.thresholds, Sections!$G$26:$I$26, "Ниже базового", -1)
)</f>
        <v>Средний</v>
      </c>
      <c r="K1003" s="9">
        <v>12.0</v>
      </c>
      <c r="L1003" s="9" t="str">
        <f t="array" ref="L1003">LET(
    _xlpm.thresholds, XLOOKUP('2. Результаты'!$D1003, Sections!$P$27:$P$47, Sections!$Q$27:$S$47),
    XLOOKUP('2. Результаты'!$K1003, _xlpm.thresholds, Sections!$Q$26:$S$26, "Ниже базового", -1)
)</f>
        <v>Базовый</v>
      </c>
      <c r="M1003" s="9">
        <v>12.0</v>
      </c>
      <c r="N1003" s="9" t="str">
        <f t="array" ref="N1003">LET(
    _xlpm.thresholds, XLOOKUP('2. Результаты'!$D1003, Sections!$K$27:$K$47, Sections!$L$27:$N$47),
    XLOOKUP('2. Результаты'!$M1003, _xlpm.thresholds, Sections!$L$26:$N$26, "Ниже базового", -1)
)</f>
        <v>Базовый</v>
      </c>
      <c r="O1003" s="9">
        <v>19.0</v>
      </c>
      <c r="P1003" s="9" t="str">
        <f t="array" ref="P1003">LET(
    _xlpm.thresholds, XLOOKUP('2. Результаты'!$D1003, Sections!$P$3:$P$23, Sections!$Q$3:$S$23),
    XLOOKUP('2. Результаты'!$O1003, _xlpm.thresholds, Sections!$Q$2:$S$2, "Ниже базового", -1)
)</f>
        <v>Средний</v>
      </c>
      <c r="Q1003" s="9">
        <v>15.0</v>
      </c>
      <c r="R1003" s="9" t="str">
        <f t="array" ref="R1003">LET(
    _xlpm.thresholds, XLOOKUP('2. Результаты'!$D1003, Sections!$F$3:$F$23, Sections!$G$3:$I$23),
    XLOOKUP('2. Результаты'!$Q1003, _xlpm.thresholds, Sections!$G$2:$I$2, "Ниже базового", -1)
)</f>
        <v>Средний</v>
      </c>
      <c r="S1003" s="9">
        <v>20.0</v>
      </c>
      <c r="T1003" s="9" t="str">
        <f t="array" ref="T1003">LET(
    _xlpm.thresholds, XLOOKUP('2. Результаты'!$D1003, Sections!$A$3:$A$23, Sections!$B$3:$D$23),
    XLOOKUP('2. Результаты'!$S1003, _xlpm.thresholds, Sections!$B$2:$D$2, "Ниже базового", -1)
)</f>
        <v>Базовый</v>
      </c>
      <c r="U1003" s="9">
        <v>12.0</v>
      </c>
      <c r="V1003" s="9" t="str">
        <f t="array" ref="V1003">LET(
    _xlpm.thresholds, XLOOKUP('2. Результаты'!$D1003, Sections!$A$27:$A$47, Sections!$B$27:$D$47),
    XLOOKUP('2. Результаты'!$U1003, _xlpm.thresholds, Sections!$B$26:$D$26, "Ниже базового", -1)
)</f>
        <v>Высокий</v>
      </c>
      <c r="W1003" s="9">
        <v>18.0</v>
      </c>
      <c r="X1003" s="9" t="str">
        <f t="array" ref="X1003">LET(
    _xlpm.thresholds, XLOOKUP('2. Результаты'!$D1003, Sections!$K$3:$K$23, Sections!$L$3:$N$23),
    XLOOKUP('2. Результаты'!$W1003, _xlpm.thresholds, Sections!$L$2:$N$2, "Ниже базового", -1)
)</f>
        <v>Средний</v>
      </c>
    </row>
    <row r="1004" ht="15.75" customHeight="1">
      <c r="A1004" s="7">
        <v>5.3214113E8</v>
      </c>
      <c r="B1004" s="6" t="s">
        <v>1254</v>
      </c>
      <c r="C1004" s="6" t="s">
        <v>1259</v>
      </c>
      <c r="D1004" s="9">
        <v>6.0</v>
      </c>
      <c r="E1004" s="9">
        <v>119.0</v>
      </c>
      <c r="F1004" s="9">
        <v>192.0</v>
      </c>
      <c r="G1004" s="9">
        <v>3.0</v>
      </c>
      <c r="H1004" s="9" t="s">
        <v>1465</v>
      </c>
      <c r="I1004" s="9">
        <v>16.0</v>
      </c>
      <c r="J1004" s="9" t="str">
        <f t="array" ref="J1004">LET(
    _xlpm.thresholds, XLOOKUP('2. Результаты'!$D1004, Sections!$F$27:$F$47, Sections!$G$27:$I$47),
    XLOOKUP('2. Результаты'!$I1004, _xlpm.thresholds, Sections!$G$26:$I$26, "Ниже базового", -1)
)</f>
        <v>Базовый</v>
      </c>
      <c r="K1004" s="9">
        <v>16.0</v>
      </c>
      <c r="L1004" s="9" t="str">
        <f t="array" ref="L1004">LET(
    _xlpm.thresholds, XLOOKUP('2. Результаты'!$D1004, Sections!$P$27:$P$47, Sections!$Q$27:$S$47),
    XLOOKUP('2. Результаты'!$K1004, _xlpm.thresholds, Sections!$Q$26:$S$26, "Ниже базового", -1)
)</f>
        <v>Высокий</v>
      </c>
      <c r="M1004" s="9">
        <v>12.0</v>
      </c>
      <c r="N1004" s="9" t="str">
        <f t="array" ref="N1004">LET(
    _xlpm.thresholds, XLOOKUP('2. Результаты'!$D1004, Sections!$K$27:$K$47, Sections!$L$27:$N$47),
    XLOOKUP('2. Результаты'!$M1004, _xlpm.thresholds, Sections!$L$26:$N$26, "Ниже базового", -1)
)</f>
        <v>Базовый</v>
      </c>
      <c r="O1004" s="9">
        <v>18.0</v>
      </c>
      <c r="P1004" s="9" t="str">
        <f t="array" ref="P1004">LET(
    _xlpm.thresholds, XLOOKUP('2. Результаты'!$D1004, Sections!$P$3:$P$23, Sections!$Q$3:$S$23),
    XLOOKUP('2. Результаты'!$O1004, _xlpm.thresholds, Sections!$Q$2:$S$2, "Ниже базового", -1)
)</f>
        <v>Средний</v>
      </c>
      <c r="Q1004" s="9">
        <v>13.0</v>
      </c>
      <c r="R1004" s="9" t="str">
        <f t="array" ref="R1004">LET(
    _xlpm.thresholds, XLOOKUP('2. Результаты'!$D1004, Sections!$F$3:$F$23, Sections!$G$3:$I$23),
    XLOOKUP('2. Результаты'!$Q1004, _xlpm.thresholds, Sections!$G$2:$I$2, "Ниже базового", -1)
)</f>
        <v>Средний</v>
      </c>
      <c r="S1004" s="9">
        <v>18.0</v>
      </c>
      <c r="T1004" s="9" t="str">
        <f t="array" ref="T1004">LET(
    _xlpm.thresholds, XLOOKUP('2. Результаты'!$D1004, Sections!$A$3:$A$23, Sections!$B$3:$D$23),
    XLOOKUP('2. Результаты'!$S1004, _xlpm.thresholds, Sections!$B$2:$D$2, "Ниже базового", -1)
)</f>
        <v>Базовый</v>
      </c>
      <c r="U1004" s="9">
        <v>10.0</v>
      </c>
      <c r="V1004" s="9" t="str">
        <f t="array" ref="V1004">LET(
    _xlpm.thresholds, XLOOKUP('2. Результаты'!$D1004, Sections!$A$27:$A$47, Sections!$B$27:$D$47),
    XLOOKUP('2. Результаты'!$U1004, _xlpm.thresholds, Sections!$B$26:$D$26, "Ниже базового", -1)
)</f>
        <v>Средний</v>
      </c>
      <c r="W1004" s="9">
        <v>16.0</v>
      </c>
      <c r="X1004" s="9" t="str">
        <f t="array" ref="X1004">LET(
    _xlpm.thresholds, XLOOKUP('2. Результаты'!$D1004, Sections!$K$3:$K$23, Sections!$L$3:$N$23),
    XLOOKUP('2. Результаты'!$W1004, _xlpm.thresholds, Sections!$L$2:$N$2, "Ниже базового", -1)
)</f>
        <v>Базовый</v>
      </c>
    </row>
    <row r="1005" ht="15.75" customHeight="1">
      <c r="A1005" s="7">
        <v>5.05008107E8</v>
      </c>
      <c r="B1005" s="6" t="s">
        <v>1254</v>
      </c>
      <c r="C1005" s="6" t="s">
        <v>1260</v>
      </c>
      <c r="D1005" s="9">
        <v>1.0</v>
      </c>
      <c r="E1005" s="9">
        <v>123.0</v>
      </c>
      <c r="F1005" s="9">
        <v>213.0</v>
      </c>
      <c r="G1005" s="9">
        <v>1.0</v>
      </c>
      <c r="H1005" s="9" t="s">
        <v>1468</v>
      </c>
      <c r="I1005" s="9">
        <v>21.0</v>
      </c>
      <c r="J1005" s="9" t="str">
        <f t="array" ref="J1005">LET(
    _xlpm.thresholds, XLOOKUP('2. Результаты'!$D1005, Sections!$F$27:$F$47, Sections!$G$27:$I$47),
    XLOOKUP('2. Результаты'!$I1005, _xlpm.thresholds, Sections!$G$26:$I$26, "Ниже базового", -1)
)</f>
        <v>Средний</v>
      </c>
      <c r="K1005" s="9">
        <v>18.0</v>
      </c>
      <c r="L1005" s="9" t="str">
        <f t="array" ref="L1005">LET(
    _xlpm.thresholds, XLOOKUP('2. Результаты'!$D1005, Sections!$P$27:$P$47, Sections!$Q$27:$S$47),
    XLOOKUP('2. Результаты'!$K1005, _xlpm.thresholds, Sections!$Q$26:$S$26, "Ниже базового", -1)
)</f>
        <v>Высокий</v>
      </c>
      <c r="M1005" s="9">
        <v>0.0</v>
      </c>
      <c r="N1005" s="9" t="str">
        <f t="array" ref="N1005">LET(
    _xlpm.thresholds, XLOOKUP('2. Результаты'!$D1005, Sections!$K$27:$K$47, Sections!$L$27:$N$47),
    XLOOKUP('2. Результаты'!$M1005, _xlpm.thresholds, Sections!$L$26:$N$26, "Ниже базового", -1)
)</f>
        <v>Ниже базового</v>
      </c>
      <c r="O1005" s="9">
        <v>19.0</v>
      </c>
      <c r="P1005" s="9" t="str">
        <f t="array" ref="P1005">LET(
    _xlpm.thresholds, XLOOKUP('2. Результаты'!$D1005, Sections!$P$3:$P$23, Sections!$Q$3:$S$23),
    XLOOKUP('2. Результаты'!$O1005, _xlpm.thresholds, Sections!$Q$2:$S$2, "Ниже базового", -1)
)</f>
        <v>Средний</v>
      </c>
      <c r="Q1005" s="9">
        <v>16.0</v>
      </c>
      <c r="R1005" s="9" t="str">
        <f t="array" ref="R1005">LET(
    _xlpm.thresholds, XLOOKUP('2. Результаты'!$D1005, Sections!$F$3:$F$23, Sections!$G$3:$I$23),
    XLOOKUP('2. Результаты'!$Q1005, _xlpm.thresholds, Sections!$G$2:$I$2, "Ниже базового", -1)
)</f>
        <v>Средний</v>
      </c>
      <c r="S1005" s="9">
        <v>35.0</v>
      </c>
      <c r="T1005" s="9" t="str">
        <f t="array" ref="T1005">LET(
    _xlpm.thresholds, XLOOKUP('2. Результаты'!$D1005, Sections!$A$3:$A$23, Sections!$B$3:$D$23),
    XLOOKUP('2. Результаты'!$S1005, _xlpm.thresholds, Sections!$B$2:$D$2, "Ниже базового", -1)
)</f>
        <v>Средний</v>
      </c>
      <c r="U1005" s="9">
        <v>14.0</v>
      </c>
      <c r="V1005" s="9" t="str">
        <f t="array" ref="V1005">LET(
    _xlpm.thresholds, XLOOKUP('2. Результаты'!$D1005, Sections!$A$27:$A$47, Sections!$B$27:$D$47),
    XLOOKUP('2. Результаты'!$U1005, _xlpm.thresholds, Sections!$B$26:$D$26, "Ниже базового", -1)
)</f>
        <v>Высокий</v>
      </c>
      <c r="W1005" s="9">
        <v>0.0</v>
      </c>
      <c r="X1005" s="9" t="str">
        <f t="array" ref="X1005">LET(
    _xlpm.thresholds, XLOOKUP('2. Результаты'!$D1005, Sections!$K$3:$K$23, Sections!$L$3:$N$23),
    XLOOKUP('2. Результаты'!$W1005, _xlpm.thresholds, Sections!$L$2:$N$2, "Ниже базового", -1)
)</f>
        <v>Ниже базового</v>
      </c>
    </row>
    <row r="1006" ht="15.75" customHeight="1">
      <c r="A1006" s="7">
        <v>5.34029743E8</v>
      </c>
      <c r="B1006" s="6" t="s">
        <v>1254</v>
      </c>
      <c r="C1006" s="6" t="s">
        <v>1261</v>
      </c>
      <c r="D1006" s="9">
        <v>6.0</v>
      </c>
      <c r="E1006" s="9">
        <v>135.0</v>
      </c>
      <c r="F1006" s="9">
        <v>192.0</v>
      </c>
      <c r="G1006" s="9">
        <v>3.0</v>
      </c>
      <c r="H1006" s="9" t="s">
        <v>1465</v>
      </c>
      <c r="I1006" s="9">
        <v>21.0</v>
      </c>
      <c r="J1006" s="9" t="str">
        <f t="array" ref="J1006">LET(
    _xlpm.thresholds, XLOOKUP('2. Результаты'!$D1006, Sections!$F$27:$F$47, Sections!$G$27:$I$47),
    XLOOKUP('2. Результаты'!$I1006, _xlpm.thresholds, Sections!$G$26:$I$26, "Ниже базового", -1)
)</f>
        <v>Средний</v>
      </c>
      <c r="K1006" s="9">
        <v>19.0</v>
      </c>
      <c r="L1006" s="9" t="str">
        <f t="array" ref="L1006">LET(
    _xlpm.thresholds, XLOOKUP('2. Результаты'!$D1006, Sections!$P$27:$P$47, Sections!$Q$27:$S$47),
    XLOOKUP('2. Результаты'!$K1006, _xlpm.thresholds, Sections!$Q$26:$S$26, "Ниже базового", -1)
)</f>
        <v>Высокий</v>
      </c>
      <c r="M1006" s="9">
        <v>9.0</v>
      </c>
      <c r="N1006" s="9" t="str">
        <f t="array" ref="N1006">LET(
    _xlpm.thresholds, XLOOKUP('2. Результаты'!$D1006, Sections!$K$27:$K$47, Sections!$L$27:$N$47),
    XLOOKUP('2. Результаты'!$M1006, _xlpm.thresholds, Sections!$L$26:$N$26, "Ниже базового", -1)
)</f>
        <v>Базовый</v>
      </c>
      <c r="O1006" s="9">
        <v>17.0</v>
      </c>
      <c r="P1006" s="9" t="str">
        <f t="array" ref="P1006">LET(
    _xlpm.thresholds, XLOOKUP('2. Результаты'!$D1006, Sections!$P$3:$P$23, Sections!$Q$3:$S$23),
    XLOOKUP('2. Результаты'!$O1006, _xlpm.thresholds, Sections!$Q$2:$S$2, "Ниже базового", -1)
)</f>
        <v>Средний</v>
      </c>
      <c r="Q1006" s="9">
        <v>14.0</v>
      </c>
      <c r="R1006" s="9" t="str">
        <f t="array" ref="R1006">LET(
    _xlpm.thresholds, XLOOKUP('2. Результаты'!$D1006, Sections!$F$3:$F$23, Sections!$G$3:$I$23),
    XLOOKUP('2. Результаты'!$Q1006, _xlpm.thresholds, Sections!$G$2:$I$2, "Ниже базового", -1)
)</f>
        <v>Средний</v>
      </c>
      <c r="S1006" s="9">
        <v>23.0</v>
      </c>
      <c r="T1006" s="9" t="str">
        <f t="array" ref="T1006">LET(
    _xlpm.thresholds, XLOOKUP('2. Результаты'!$D1006, Sections!$A$3:$A$23, Sections!$B$3:$D$23),
    XLOOKUP('2. Результаты'!$S1006, _xlpm.thresholds, Sections!$B$2:$D$2, "Ниже базового", -1)
)</f>
        <v>Средний</v>
      </c>
      <c r="U1006" s="9">
        <v>11.0</v>
      </c>
      <c r="V1006" s="9" t="str">
        <f t="array" ref="V1006">LET(
    _xlpm.thresholds, XLOOKUP('2. Результаты'!$D1006, Sections!$A$27:$A$47, Sections!$B$27:$D$47),
    XLOOKUP('2. Результаты'!$U1006, _xlpm.thresholds, Sections!$B$26:$D$26, "Ниже базового", -1)
)</f>
        <v>Средний</v>
      </c>
      <c r="W1006" s="9">
        <v>21.0</v>
      </c>
      <c r="X1006" s="9" t="str">
        <f t="array" ref="X1006">LET(
    _xlpm.thresholds, XLOOKUP('2. Результаты'!$D1006, Sections!$K$3:$K$23, Sections!$L$3:$N$23),
    XLOOKUP('2. Результаты'!$W1006, _xlpm.thresholds, Sections!$L$2:$N$2, "Ниже базового", -1)
)</f>
        <v>Средний</v>
      </c>
    </row>
    <row r="1007" ht="15.75" customHeight="1">
      <c r="A1007" s="7">
        <v>5.34029711E8</v>
      </c>
      <c r="B1007" s="6" t="s">
        <v>1254</v>
      </c>
      <c r="C1007" s="6" t="s">
        <v>1263</v>
      </c>
      <c r="D1007" s="9">
        <v>1.0</v>
      </c>
      <c r="E1007" s="9">
        <v>156.0</v>
      </c>
      <c r="F1007" s="9">
        <v>213.0</v>
      </c>
      <c r="G1007" s="9">
        <v>3.0</v>
      </c>
      <c r="H1007" s="9" t="s">
        <v>1465</v>
      </c>
      <c r="I1007" s="9">
        <v>22.0</v>
      </c>
      <c r="J1007" s="9" t="str">
        <f t="array" ref="J1007">LET(
    _xlpm.thresholds, XLOOKUP('2. Результаты'!$D1007, Sections!$F$27:$F$47, Sections!$G$27:$I$47),
    XLOOKUP('2. Результаты'!$I1007, _xlpm.thresholds, Sections!$G$26:$I$26, "Ниже базового", -1)
)</f>
        <v>Средний</v>
      </c>
      <c r="K1007" s="9">
        <v>17.0</v>
      </c>
      <c r="L1007" s="9" t="str">
        <f t="array" ref="L1007">LET(
    _xlpm.thresholds, XLOOKUP('2. Результаты'!$D1007, Sections!$P$27:$P$47, Sections!$Q$27:$S$47),
    XLOOKUP('2. Результаты'!$K1007, _xlpm.thresholds, Sections!$Q$26:$S$26, "Ниже базового", -1)
)</f>
        <v>Высокий</v>
      </c>
      <c r="M1007" s="9">
        <v>17.0</v>
      </c>
      <c r="N1007" s="9" t="str">
        <f t="array" ref="N1007">LET(
    _xlpm.thresholds, XLOOKUP('2. Результаты'!$D1007, Sections!$K$27:$K$47, Sections!$L$27:$N$47),
    XLOOKUP('2. Результаты'!$M1007, _xlpm.thresholds, Sections!$L$26:$N$26, "Ниже базового", -1)
)</f>
        <v>Высокий</v>
      </c>
      <c r="O1007" s="9">
        <v>18.0</v>
      </c>
      <c r="P1007" s="9" t="str">
        <f t="array" ref="P1007">LET(
    _xlpm.thresholds, XLOOKUP('2. Результаты'!$D1007, Sections!$P$3:$P$23, Sections!$Q$3:$S$23),
    XLOOKUP('2. Результаты'!$O1007, _xlpm.thresholds, Sections!$Q$2:$S$2, "Ниже базового", -1)
)</f>
        <v>Средний</v>
      </c>
      <c r="Q1007" s="9">
        <v>17.0</v>
      </c>
      <c r="R1007" s="9" t="str">
        <f t="array" ref="R1007">LET(
    _xlpm.thresholds, XLOOKUP('2. Результаты'!$D1007, Sections!$F$3:$F$23, Sections!$G$3:$I$23),
    XLOOKUP('2. Результаты'!$Q1007, _xlpm.thresholds, Sections!$G$2:$I$2, "Ниже базового", -1)
)</f>
        <v>Средний</v>
      </c>
      <c r="S1007" s="9">
        <v>31.0</v>
      </c>
      <c r="T1007" s="9" t="str">
        <f t="array" ref="T1007">LET(
    _xlpm.thresholds, XLOOKUP('2. Результаты'!$D1007, Sections!$A$3:$A$23, Sections!$B$3:$D$23),
    XLOOKUP('2. Результаты'!$S1007, _xlpm.thresholds, Sections!$B$2:$D$2, "Ниже базового", -1)
)</f>
        <v>Средний</v>
      </c>
      <c r="U1007" s="9">
        <v>12.0</v>
      </c>
      <c r="V1007" s="9" t="str">
        <f t="array" ref="V1007">LET(
    _xlpm.thresholds, XLOOKUP('2. Результаты'!$D1007, Sections!$A$27:$A$47, Sections!$B$27:$D$47),
    XLOOKUP('2. Результаты'!$U1007, _xlpm.thresholds, Sections!$B$26:$D$26, "Ниже базового", -1)
)</f>
        <v>Высокий</v>
      </c>
      <c r="W1007" s="9">
        <v>22.0</v>
      </c>
      <c r="X1007" s="9" t="str">
        <f t="array" ref="X1007">LET(
    _xlpm.thresholds, XLOOKUP('2. Результаты'!$D1007, Sections!$K$3:$K$23, Sections!$L$3:$N$23),
    XLOOKUP('2. Результаты'!$W1007, _xlpm.thresholds, Sections!$L$2:$N$2, "Ниже базового", -1)
)</f>
        <v>Средний</v>
      </c>
    </row>
    <row r="1008" ht="15.75" customHeight="1">
      <c r="A1008" s="7">
        <v>5.1600849E8</v>
      </c>
      <c r="B1008" s="6" t="s">
        <v>1254</v>
      </c>
      <c r="C1008" s="6" t="s">
        <v>1262</v>
      </c>
      <c r="D1008" s="9">
        <v>1.0</v>
      </c>
      <c r="E1008" s="9">
        <v>165.0</v>
      </c>
      <c r="F1008" s="9">
        <v>213.0</v>
      </c>
      <c r="G1008" s="9">
        <v>3.0</v>
      </c>
      <c r="H1008" s="9" t="s">
        <v>1465</v>
      </c>
      <c r="I1008" s="9">
        <v>23.0</v>
      </c>
      <c r="J1008" s="9" t="str">
        <f t="array" ref="J1008">LET(
    _xlpm.thresholds, XLOOKUP('2. Результаты'!$D1008, Sections!$F$27:$F$47, Sections!$G$27:$I$47),
    XLOOKUP('2. Результаты'!$I1008, _xlpm.thresholds, Sections!$G$26:$I$26, "Ниже базового", -1)
)</f>
        <v>Средний</v>
      </c>
      <c r="K1008" s="9">
        <v>19.0</v>
      </c>
      <c r="L1008" s="9" t="str">
        <f t="array" ref="L1008">LET(
    _xlpm.thresholds, XLOOKUP('2. Результаты'!$D1008, Sections!$P$27:$P$47, Sections!$Q$27:$S$47),
    XLOOKUP('2. Результаты'!$K1008, _xlpm.thresholds, Sections!$Q$26:$S$26, "Ниже базового", -1)
)</f>
        <v>Высокий</v>
      </c>
      <c r="M1008" s="9">
        <v>14.0</v>
      </c>
      <c r="N1008" s="9" t="str">
        <f t="array" ref="N1008">LET(
    _xlpm.thresholds, XLOOKUP('2. Результаты'!$D1008, Sections!$K$27:$K$47, Sections!$L$27:$N$47),
    XLOOKUP('2. Результаты'!$M1008, _xlpm.thresholds, Sections!$L$26:$N$26, "Ниже базового", -1)
)</f>
        <v>Средний</v>
      </c>
      <c r="O1008" s="9">
        <v>19.0</v>
      </c>
      <c r="P1008" s="9" t="str">
        <f t="array" ref="P1008">LET(
    _xlpm.thresholds, XLOOKUP('2. Результаты'!$D1008, Sections!$P$3:$P$23, Sections!$Q$3:$S$23),
    XLOOKUP('2. Результаты'!$O1008, _xlpm.thresholds, Sections!$Q$2:$S$2, "Ниже базового", -1)
)</f>
        <v>Средний</v>
      </c>
      <c r="Q1008" s="9">
        <v>13.0</v>
      </c>
      <c r="R1008" s="9" t="str">
        <f t="array" ref="R1008">LET(
    _xlpm.thresholds, XLOOKUP('2. Результаты'!$D1008, Sections!$F$3:$F$23, Sections!$G$3:$I$23),
    XLOOKUP('2. Результаты'!$Q1008, _xlpm.thresholds, Sections!$G$2:$I$2, "Ниже базового", -1)
)</f>
        <v>Средний</v>
      </c>
      <c r="S1008" s="9">
        <v>38.0</v>
      </c>
      <c r="T1008" s="9" t="str">
        <f t="array" ref="T1008">LET(
    _xlpm.thresholds, XLOOKUP('2. Результаты'!$D1008, Sections!$A$3:$A$23, Sections!$B$3:$D$23),
    XLOOKUP('2. Результаты'!$S1008, _xlpm.thresholds, Sections!$B$2:$D$2, "Ниже базового", -1)
)</f>
        <v>Средний</v>
      </c>
      <c r="U1008" s="9">
        <v>12.0</v>
      </c>
      <c r="V1008" s="9" t="str">
        <f t="array" ref="V1008">LET(
    _xlpm.thresholds, XLOOKUP('2. Результаты'!$D1008, Sections!$A$27:$A$47, Sections!$B$27:$D$47),
    XLOOKUP('2. Результаты'!$U1008, _xlpm.thresholds, Sections!$B$26:$D$26, "Ниже базового", -1)
)</f>
        <v>Высокий</v>
      </c>
      <c r="W1008" s="9">
        <v>27.0</v>
      </c>
      <c r="X1008" s="9" t="str">
        <f t="array" ref="X1008">LET(
    _xlpm.thresholds, XLOOKUP('2. Результаты'!$D1008, Sections!$K$3:$K$23, Sections!$L$3:$N$23),
    XLOOKUP('2. Результаты'!$W1008, _xlpm.thresholds, Sections!$L$2:$N$2, "Ниже базового", -1)
)</f>
        <v>Высокий</v>
      </c>
    </row>
    <row r="1009" ht="15.75" customHeight="1">
      <c r="A1009" s="7">
        <v>5.05007872E8</v>
      </c>
      <c r="B1009" s="6" t="s">
        <v>1254</v>
      </c>
      <c r="C1009" s="6" t="s">
        <v>1264</v>
      </c>
      <c r="D1009" s="9">
        <v>6.0</v>
      </c>
      <c r="E1009" s="9">
        <v>162.0</v>
      </c>
      <c r="F1009" s="9">
        <v>192.0</v>
      </c>
      <c r="G1009" s="9">
        <v>4.0</v>
      </c>
      <c r="H1009" s="9" t="s">
        <v>1466</v>
      </c>
      <c r="I1009" s="9">
        <v>26.0</v>
      </c>
      <c r="J1009" s="9" t="str">
        <f t="array" ref="J1009">LET(
    _xlpm.thresholds, XLOOKUP('2. Результаты'!$D1009, Sections!$F$27:$F$47, Sections!$G$27:$I$47),
    XLOOKUP('2. Результаты'!$I1009, _xlpm.thresholds, Sections!$G$26:$I$26, "Ниже базового", -1)
)</f>
        <v>Средний</v>
      </c>
      <c r="K1009" s="9">
        <v>16.0</v>
      </c>
      <c r="L1009" s="9" t="str">
        <f t="array" ref="L1009">LET(
    _xlpm.thresholds, XLOOKUP('2. Результаты'!$D1009, Sections!$P$27:$P$47, Sections!$Q$27:$S$47),
    XLOOKUP('2. Результаты'!$K1009, _xlpm.thresholds, Sections!$Q$26:$S$26, "Ниже базового", -1)
)</f>
        <v>Высокий</v>
      </c>
      <c r="M1009" s="9">
        <v>16.0</v>
      </c>
      <c r="N1009" s="9" t="str">
        <f t="array" ref="N1009">LET(
    _xlpm.thresholds, XLOOKUP('2. Результаты'!$D1009, Sections!$K$27:$K$47, Sections!$L$27:$N$47),
    XLOOKUP('2. Результаты'!$M1009, _xlpm.thresholds, Sections!$L$26:$N$26, "Ниже базового", -1)
)</f>
        <v>Высокий</v>
      </c>
      <c r="O1009" s="9">
        <v>19.0</v>
      </c>
      <c r="P1009" s="9" t="str">
        <f t="array" ref="P1009">LET(
    _xlpm.thresholds, XLOOKUP('2. Результаты'!$D1009, Sections!$P$3:$P$23, Sections!$Q$3:$S$23),
    XLOOKUP('2. Результаты'!$O1009, _xlpm.thresholds, Sections!$Q$2:$S$2, "Ниже базового", -1)
)</f>
        <v>Средний</v>
      </c>
      <c r="Q1009" s="9">
        <v>18.0</v>
      </c>
      <c r="R1009" s="9" t="str">
        <f t="array" ref="R1009">LET(
    _xlpm.thresholds, XLOOKUP('2. Результаты'!$D1009, Sections!$F$3:$F$23, Sections!$G$3:$I$23),
    XLOOKUP('2. Результаты'!$Q1009, _xlpm.thresholds, Sections!$G$2:$I$2, "Ниже базового", -1)
)</f>
        <v>Средний</v>
      </c>
      <c r="S1009" s="9">
        <v>30.0</v>
      </c>
      <c r="T1009" s="9" t="str">
        <f t="array" ref="T1009">LET(
    _xlpm.thresholds, XLOOKUP('2. Результаты'!$D1009, Sections!$A$3:$A$23, Sections!$B$3:$D$23),
    XLOOKUP('2. Результаты'!$S1009, _xlpm.thresholds, Sections!$B$2:$D$2, "Ниже базового", -1)
)</f>
        <v>Высокий</v>
      </c>
      <c r="U1009" s="9">
        <v>12.0</v>
      </c>
      <c r="V1009" s="9" t="str">
        <f t="array" ref="V1009">LET(
    _xlpm.thresholds, XLOOKUP('2. Результаты'!$D1009, Sections!$A$27:$A$47, Sections!$B$27:$D$47),
    XLOOKUP('2. Результаты'!$U1009, _xlpm.thresholds, Sections!$B$26:$D$26, "Ниже базового", -1)
)</f>
        <v>Высокий</v>
      </c>
      <c r="W1009" s="9">
        <v>25.0</v>
      </c>
      <c r="X1009" s="9" t="str">
        <f t="array" ref="X1009">LET(
    _xlpm.thresholds, XLOOKUP('2. Результаты'!$D1009, Sections!$K$3:$K$23, Sections!$L$3:$N$23),
    XLOOKUP('2. Результаты'!$W1009, _xlpm.thresholds, Sections!$L$2:$N$2, "Ниже базового", -1)
)</f>
        <v>Высокий</v>
      </c>
    </row>
    <row r="1010" ht="15.75" customHeight="1">
      <c r="A1010" s="7">
        <v>5.05008178E8</v>
      </c>
      <c r="B1010" s="6" t="s">
        <v>1254</v>
      </c>
      <c r="C1010" s="6" t="s">
        <v>1265</v>
      </c>
      <c r="D1010" s="9">
        <v>6.0</v>
      </c>
      <c r="E1010" s="9">
        <v>127.0</v>
      </c>
      <c r="F1010" s="9">
        <v>192.0</v>
      </c>
      <c r="G1010" s="9">
        <v>3.0</v>
      </c>
      <c r="H1010" s="9" t="s">
        <v>1465</v>
      </c>
      <c r="I1010" s="9">
        <v>18.0</v>
      </c>
      <c r="J1010" s="9" t="str">
        <f t="array" ref="J1010">LET(
    _xlpm.thresholds, XLOOKUP('2. Результаты'!$D1010, Sections!$F$27:$F$47, Sections!$G$27:$I$47),
    XLOOKUP('2. Результаты'!$I1010, _xlpm.thresholds, Sections!$G$26:$I$26, "Ниже базового", -1)
)</f>
        <v>Средний</v>
      </c>
      <c r="K1010" s="9">
        <v>14.0</v>
      </c>
      <c r="L1010" s="9" t="str">
        <f t="array" ref="L1010">LET(
    _xlpm.thresholds, XLOOKUP('2. Результаты'!$D1010, Sections!$P$27:$P$47, Sections!$Q$27:$S$47),
    XLOOKUP('2. Результаты'!$K1010, _xlpm.thresholds, Sections!$Q$26:$S$26, "Ниже базового", -1)
)</f>
        <v>Средний</v>
      </c>
      <c r="M1010" s="9">
        <v>15.0</v>
      </c>
      <c r="N1010" s="9" t="str">
        <f t="array" ref="N1010">LET(
    _xlpm.thresholds, XLOOKUP('2. Результаты'!$D1010, Sections!$K$27:$K$47, Sections!$L$27:$N$47),
    XLOOKUP('2. Результаты'!$M1010, _xlpm.thresholds, Sections!$L$26:$N$26, "Ниже базового", -1)
)</f>
        <v>Средний</v>
      </c>
      <c r="O1010" s="9">
        <v>16.0</v>
      </c>
      <c r="P1010" s="9" t="str">
        <f t="array" ref="P1010">LET(
    _xlpm.thresholds, XLOOKUP('2. Результаты'!$D1010, Sections!$P$3:$P$23, Sections!$Q$3:$S$23),
    XLOOKUP('2. Результаты'!$O1010, _xlpm.thresholds, Sections!$Q$2:$S$2, "Ниже базового", -1)
)</f>
        <v>Средний</v>
      </c>
      <c r="Q1010" s="9">
        <v>13.0</v>
      </c>
      <c r="R1010" s="9" t="str">
        <f t="array" ref="R1010">LET(
    _xlpm.thresholds, XLOOKUP('2. Результаты'!$D1010, Sections!$F$3:$F$23, Sections!$G$3:$I$23),
    XLOOKUP('2. Результаты'!$Q1010, _xlpm.thresholds, Sections!$G$2:$I$2, "Ниже базового", -1)
)</f>
        <v>Средний</v>
      </c>
      <c r="S1010" s="9">
        <v>25.0</v>
      </c>
      <c r="T1010" s="9" t="str">
        <f t="array" ref="T1010">LET(
    _xlpm.thresholds, XLOOKUP('2. Результаты'!$D1010, Sections!$A$3:$A$23, Sections!$B$3:$D$23),
    XLOOKUP('2. Результаты'!$S1010, _xlpm.thresholds, Sections!$B$2:$D$2, "Ниже базового", -1)
)</f>
        <v>Средний</v>
      </c>
      <c r="U1010" s="9">
        <v>7.0</v>
      </c>
      <c r="V1010" s="9" t="str">
        <f t="array" ref="V1010">LET(
    _xlpm.thresholds, XLOOKUP('2. Результаты'!$D1010, Sections!$A$27:$A$47, Sections!$B$27:$D$47),
    XLOOKUP('2. Результаты'!$U1010, _xlpm.thresholds, Sections!$B$26:$D$26, "Ниже базового", -1)
)</f>
        <v>Базовый</v>
      </c>
      <c r="W1010" s="9">
        <v>19.0</v>
      </c>
      <c r="X1010" s="9" t="str">
        <f t="array" ref="X1010">LET(
    _xlpm.thresholds, XLOOKUP('2. Результаты'!$D1010, Sections!$K$3:$K$23, Sections!$L$3:$N$23),
    XLOOKUP('2. Результаты'!$W1010, _xlpm.thresholds, Sections!$L$2:$N$2, "Ниже базового", -1)
)</f>
        <v>Средний</v>
      </c>
    </row>
    <row r="1011" ht="15.75" customHeight="1">
      <c r="A1011" s="7">
        <v>5.16008606E8</v>
      </c>
      <c r="B1011" s="6" t="s">
        <v>1254</v>
      </c>
      <c r="C1011" s="6" t="s">
        <v>1266</v>
      </c>
      <c r="D1011" s="9">
        <v>6.0</v>
      </c>
      <c r="E1011" s="9">
        <v>136.0</v>
      </c>
      <c r="F1011" s="9">
        <v>192.0</v>
      </c>
      <c r="G1011" s="9">
        <v>3.0</v>
      </c>
      <c r="H1011" s="9" t="s">
        <v>1465</v>
      </c>
      <c r="I1011" s="9">
        <v>20.0</v>
      </c>
      <c r="J1011" s="9" t="str">
        <f t="array" ref="J1011">LET(
    _xlpm.thresholds, XLOOKUP('2. Результаты'!$D1011, Sections!$F$27:$F$47, Sections!$G$27:$I$47),
    XLOOKUP('2. Результаты'!$I1011, _xlpm.thresholds, Sections!$G$26:$I$26, "Ниже базового", -1)
)</f>
        <v>Средний</v>
      </c>
      <c r="K1011" s="9">
        <v>19.0</v>
      </c>
      <c r="L1011" s="9" t="str">
        <f t="array" ref="L1011">LET(
    _xlpm.thresholds, XLOOKUP('2. Результаты'!$D1011, Sections!$P$27:$P$47, Sections!$Q$27:$S$47),
    XLOOKUP('2. Результаты'!$K1011, _xlpm.thresholds, Sections!$Q$26:$S$26, "Ниже базового", -1)
)</f>
        <v>Высокий</v>
      </c>
      <c r="M1011" s="9">
        <v>11.0</v>
      </c>
      <c r="N1011" s="9" t="str">
        <f t="array" ref="N1011">LET(
    _xlpm.thresholds, XLOOKUP('2. Результаты'!$D1011, Sections!$K$27:$K$47, Sections!$L$27:$N$47),
    XLOOKUP('2. Результаты'!$M1011, _xlpm.thresholds, Sections!$L$26:$N$26, "Ниже базового", -1)
)</f>
        <v>Базовый</v>
      </c>
      <c r="O1011" s="9">
        <v>19.0</v>
      </c>
      <c r="P1011" s="9" t="str">
        <f t="array" ref="P1011">LET(
    _xlpm.thresholds, XLOOKUP('2. Результаты'!$D1011, Sections!$P$3:$P$23, Sections!$Q$3:$S$23),
    XLOOKUP('2. Результаты'!$O1011, _xlpm.thresholds, Sections!$Q$2:$S$2, "Ниже базового", -1)
)</f>
        <v>Средний</v>
      </c>
      <c r="Q1011" s="9">
        <v>15.0</v>
      </c>
      <c r="R1011" s="9" t="str">
        <f t="array" ref="R1011">LET(
    _xlpm.thresholds, XLOOKUP('2. Результаты'!$D1011, Sections!$F$3:$F$23, Sections!$G$3:$I$23),
    XLOOKUP('2. Результаты'!$Q1011, _xlpm.thresholds, Sections!$G$2:$I$2, "Ниже базового", -1)
)</f>
        <v>Средний</v>
      </c>
      <c r="S1011" s="9">
        <v>24.0</v>
      </c>
      <c r="T1011" s="9" t="str">
        <f t="array" ref="T1011">LET(
    _xlpm.thresholds, XLOOKUP('2. Результаты'!$D1011, Sections!$A$3:$A$23, Sections!$B$3:$D$23),
    XLOOKUP('2. Результаты'!$S1011, _xlpm.thresholds, Sections!$B$2:$D$2, "Ниже базового", -1)
)</f>
        <v>Средний</v>
      </c>
      <c r="U1011" s="9">
        <v>11.0</v>
      </c>
      <c r="V1011" s="9" t="str">
        <f t="array" ref="V1011">LET(
    _xlpm.thresholds, XLOOKUP('2. Результаты'!$D1011, Sections!$A$27:$A$47, Sections!$B$27:$D$47),
    XLOOKUP('2. Результаты'!$U1011, _xlpm.thresholds, Sections!$B$26:$D$26, "Ниже базового", -1)
)</f>
        <v>Средний</v>
      </c>
      <c r="W1011" s="9">
        <v>17.0</v>
      </c>
      <c r="X1011" s="9" t="str">
        <f t="array" ref="X1011">LET(
    _xlpm.thresholds, XLOOKUP('2. Результаты'!$D1011, Sections!$K$3:$K$23, Sections!$L$3:$N$23),
    XLOOKUP('2. Результаты'!$W1011, _xlpm.thresholds, Sections!$L$2:$N$2, "Ниже базового", -1)
)</f>
        <v>Средний</v>
      </c>
    </row>
    <row r="1012" ht="15.75" customHeight="1">
      <c r="A1012" s="7">
        <v>5.34034052E8</v>
      </c>
      <c r="B1012" s="6" t="s">
        <v>1254</v>
      </c>
      <c r="C1012" s="6" t="s">
        <v>1267</v>
      </c>
      <c r="D1012" s="9">
        <v>4.0</v>
      </c>
      <c r="E1012" s="9">
        <v>125.0</v>
      </c>
      <c r="F1012" s="9">
        <v>166.0</v>
      </c>
      <c r="G1012" s="9">
        <v>3.0</v>
      </c>
      <c r="H1012" s="9" t="s">
        <v>1465</v>
      </c>
      <c r="I1012" s="9">
        <v>20.0</v>
      </c>
      <c r="J1012" s="9" t="str">
        <f t="array" ref="J1012">LET(
    _xlpm.thresholds, XLOOKUP('2. Результаты'!$D1012, Sections!$F$27:$F$47, Sections!$G$27:$I$47),
    XLOOKUP('2. Результаты'!$I1012, _xlpm.thresholds, Sections!$G$26:$I$26, "Ниже базового", -1)
)</f>
        <v>Средний</v>
      </c>
      <c r="K1012" s="9">
        <v>17.0</v>
      </c>
      <c r="L1012" s="9" t="str">
        <f t="array" ref="L1012">LET(
    _xlpm.thresholds, XLOOKUP('2. Результаты'!$D1012, Sections!$P$27:$P$47, Sections!$Q$27:$S$47),
    XLOOKUP('2. Результаты'!$K1012, _xlpm.thresholds, Sections!$Q$26:$S$26, "Ниже базового", -1)
)</f>
        <v>Высокий</v>
      </c>
      <c r="M1012" s="9">
        <v>9.0</v>
      </c>
      <c r="N1012" s="9" t="str">
        <f t="array" ref="N1012">LET(
    _xlpm.thresholds, XLOOKUP('2. Результаты'!$D1012, Sections!$K$27:$K$47, Sections!$L$27:$N$47),
    XLOOKUP('2. Результаты'!$M1012, _xlpm.thresholds, Sections!$L$26:$N$26, "Ниже базового", -1)
)</f>
        <v>Базовый</v>
      </c>
      <c r="O1012" s="9">
        <v>17.0</v>
      </c>
      <c r="P1012" s="9" t="str">
        <f t="array" ref="P1012">LET(
    _xlpm.thresholds, XLOOKUP('2. Результаты'!$D1012, Sections!$P$3:$P$23, Sections!$Q$3:$S$23),
    XLOOKUP('2. Результаты'!$O1012, _xlpm.thresholds, Sections!$Q$2:$S$2, "Ниже базового", -1)
)</f>
        <v>Средний</v>
      </c>
      <c r="Q1012" s="9">
        <v>16.0</v>
      </c>
      <c r="R1012" s="9" t="str">
        <f t="array" ref="R1012">LET(
    _xlpm.thresholds, XLOOKUP('2. Результаты'!$D1012, Sections!$F$3:$F$23, Sections!$G$3:$I$23),
    XLOOKUP('2. Результаты'!$Q1012, _xlpm.thresholds, Sections!$G$2:$I$2, "Ниже базового", -1)
)</f>
        <v>Средний</v>
      </c>
      <c r="S1012" s="9">
        <v>24.0</v>
      </c>
      <c r="T1012" s="9" t="str">
        <f t="array" ref="T1012">LET(
    _xlpm.thresholds, XLOOKUP('2. Результаты'!$D1012, Sections!$A$3:$A$23, Sections!$B$3:$D$23),
    XLOOKUP('2. Результаты'!$S1012, _xlpm.thresholds, Sections!$B$2:$D$2, "Ниже базового", -1)
)</f>
        <v>Высокий</v>
      </c>
      <c r="U1012" s="9">
        <v>1.0</v>
      </c>
      <c r="V1012" s="9" t="str">
        <f t="array" ref="V1012">LET(
    _xlpm.thresholds, XLOOKUP('2. Результаты'!$D1012, Sections!$A$27:$A$47, Sections!$B$27:$D$47),
    XLOOKUP('2. Результаты'!$U1012, _xlpm.thresholds, Sections!$B$26:$D$26, "Ниже базового", -1)
)</f>
        <v>Высокий</v>
      </c>
      <c r="W1012" s="9">
        <v>21.0</v>
      </c>
      <c r="X1012" s="9" t="str">
        <f t="array" ref="X1012">LET(
    _xlpm.thresholds, XLOOKUP('2. Результаты'!$D1012, Sections!$K$3:$K$23, Sections!$L$3:$N$23),
    XLOOKUP('2. Результаты'!$W1012, _xlpm.thresholds, Sections!$L$2:$N$2, "Ниже базового", -1)
)</f>
        <v>Средний</v>
      </c>
    </row>
    <row r="1013" ht="15.75" customHeight="1">
      <c r="A1013" s="7">
        <v>5.16008476E8</v>
      </c>
      <c r="B1013" s="6" t="s">
        <v>1254</v>
      </c>
      <c r="C1013" s="6" t="s">
        <v>1268</v>
      </c>
      <c r="D1013" s="9">
        <v>2.0</v>
      </c>
      <c r="E1013" s="9">
        <v>156.0</v>
      </c>
      <c r="F1013" s="9">
        <v>197.0</v>
      </c>
      <c r="G1013" s="9">
        <v>3.0</v>
      </c>
      <c r="H1013" s="9" t="s">
        <v>1465</v>
      </c>
      <c r="I1013" s="9">
        <v>23.0</v>
      </c>
      <c r="J1013" s="9" t="str">
        <f t="array" ref="J1013">LET(
    _xlpm.thresholds, XLOOKUP('2. Результаты'!$D1013, Sections!$F$27:$F$47, Sections!$G$27:$I$47),
    XLOOKUP('2. Результаты'!$I1013, _xlpm.thresholds, Sections!$G$26:$I$26, "Ниже базового", -1)
)</f>
        <v>Средний</v>
      </c>
      <c r="K1013" s="9">
        <v>18.0</v>
      </c>
      <c r="L1013" s="9" t="str">
        <f t="array" ref="L1013">LET(
    _xlpm.thresholds, XLOOKUP('2. Результаты'!$D1013, Sections!$P$27:$P$47, Sections!$Q$27:$S$47),
    XLOOKUP('2. Результаты'!$K1013, _xlpm.thresholds, Sections!$Q$26:$S$26, "Ниже базового", -1)
)</f>
        <v>Высокий</v>
      </c>
      <c r="M1013" s="9">
        <v>15.0</v>
      </c>
      <c r="N1013" s="9" t="str">
        <f t="array" ref="N1013">LET(
    _xlpm.thresholds, XLOOKUP('2. Результаты'!$D1013, Sections!$K$27:$K$47, Sections!$L$27:$N$47),
    XLOOKUP('2. Результаты'!$M1013, _xlpm.thresholds, Sections!$L$26:$N$26, "Ниже базового", -1)
)</f>
        <v>Средний</v>
      </c>
      <c r="O1013" s="9">
        <v>19.0</v>
      </c>
      <c r="P1013" s="9" t="str">
        <f t="array" ref="P1013">LET(
    _xlpm.thresholds, XLOOKUP('2. Результаты'!$D1013, Sections!$P$3:$P$23, Sections!$Q$3:$S$23),
    XLOOKUP('2. Результаты'!$O1013, _xlpm.thresholds, Sections!$Q$2:$S$2, "Ниже базового", -1)
)</f>
        <v>Средний</v>
      </c>
      <c r="Q1013" s="9">
        <v>16.0</v>
      </c>
      <c r="R1013" s="9" t="str">
        <f t="array" ref="R1013">LET(
    _xlpm.thresholds, XLOOKUP('2. Результаты'!$D1013, Sections!$F$3:$F$23, Sections!$G$3:$I$23),
    XLOOKUP('2. Результаты'!$Q1013, _xlpm.thresholds, Sections!$G$2:$I$2, "Ниже базового", -1)
)</f>
        <v>Средний</v>
      </c>
      <c r="S1013" s="9">
        <v>28.0</v>
      </c>
      <c r="T1013" s="9" t="str">
        <f t="array" ref="T1013">LET(
    _xlpm.thresholds, XLOOKUP('2. Результаты'!$D1013, Sections!$A$3:$A$23, Sections!$B$3:$D$23),
    XLOOKUP('2. Результаты'!$S1013, _xlpm.thresholds, Sections!$B$2:$D$2, "Ниже базового", -1)
)</f>
        <v>Средний</v>
      </c>
      <c r="U1013" s="9">
        <v>12.0</v>
      </c>
      <c r="V1013" s="9" t="str">
        <f t="array" ref="V1013">LET(
    _xlpm.thresholds, XLOOKUP('2. Результаты'!$D1013, Sections!$A$27:$A$47, Sections!$B$27:$D$47),
    XLOOKUP('2. Результаты'!$U1013, _xlpm.thresholds, Sections!$B$26:$D$26, "Ниже базового", -1)
)</f>
        <v>Высокий</v>
      </c>
      <c r="W1013" s="9">
        <v>25.0</v>
      </c>
      <c r="X1013" s="9" t="str">
        <f t="array" ref="X1013">LET(
    _xlpm.thresholds, XLOOKUP('2. Результаты'!$D1013, Sections!$K$3:$K$23, Sections!$L$3:$N$23),
    XLOOKUP('2. Результаты'!$W1013, _xlpm.thresholds, Sections!$L$2:$N$2, "Ниже базового", -1)
)</f>
        <v>Высокий</v>
      </c>
    </row>
    <row r="1014" ht="15.75" customHeight="1">
      <c r="A1014" s="7">
        <v>5.05005868E8</v>
      </c>
      <c r="B1014" s="6" t="s">
        <v>1254</v>
      </c>
      <c r="C1014" s="6" t="s">
        <v>1269</v>
      </c>
      <c r="D1014" s="9">
        <v>1.0</v>
      </c>
      <c r="E1014" s="9">
        <v>186.0</v>
      </c>
      <c r="F1014" s="9">
        <v>213.0</v>
      </c>
      <c r="G1014" s="9">
        <v>4.0</v>
      </c>
      <c r="H1014" s="9" t="s">
        <v>1466</v>
      </c>
      <c r="I1014" s="9">
        <v>27.0</v>
      </c>
      <c r="J1014" s="9" t="str">
        <f t="array" ref="J1014">LET(
    _xlpm.thresholds, XLOOKUP('2. Результаты'!$D1014, Sections!$F$27:$F$47, Sections!$G$27:$I$47),
    XLOOKUP('2. Результаты'!$I1014, _xlpm.thresholds, Sections!$G$26:$I$26, "Ниже базового", -1)
)</f>
        <v>Высокий</v>
      </c>
      <c r="K1014" s="9">
        <v>21.0</v>
      </c>
      <c r="L1014" s="9" t="str">
        <f t="array" ref="L1014">LET(
    _xlpm.thresholds, XLOOKUP('2. Результаты'!$D1014, Sections!$P$27:$P$47, Sections!$Q$27:$S$47),
    XLOOKUP('2. Результаты'!$K1014, _xlpm.thresholds, Sections!$Q$26:$S$26, "Ниже базового", -1)
)</f>
        <v>Высокий</v>
      </c>
      <c r="M1014" s="9">
        <v>18.0</v>
      </c>
      <c r="N1014" s="9" t="str">
        <f t="array" ref="N1014">LET(
    _xlpm.thresholds, XLOOKUP('2. Результаты'!$D1014, Sections!$K$27:$K$47, Sections!$L$27:$N$47),
    XLOOKUP('2. Результаты'!$M1014, _xlpm.thresholds, Sections!$L$26:$N$26, "Ниже базового", -1)
)</f>
        <v>Высокий</v>
      </c>
      <c r="O1014" s="9">
        <v>21.0</v>
      </c>
      <c r="P1014" s="9" t="str">
        <f t="array" ref="P1014">LET(
    _xlpm.thresholds, XLOOKUP('2. Результаты'!$D1014, Sections!$P$3:$P$23, Sections!$Q$3:$S$23),
    XLOOKUP('2. Результаты'!$O1014, _xlpm.thresholds, Sections!$Q$2:$S$2, "Ниже базового", -1)
)</f>
        <v>Высокий</v>
      </c>
      <c r="Q1014" s="9">
        <v>22.0</v>
      </c>
      <c r="R1014" s="9" t="str">
        <f t="array" ref="R1014">LET(
    _xlpm.thresholds, XLOOKUP('2. Результаты'!$D1014, Sections!$F$3:$F$23, Sections!$G$3:$I$23),
    XLOOKUP('2. Результаты'!$Q1014, _xlpm.thresholds, Sections!$G$2:$I$2, "Ниже базового", -1)
)</f>
        <v>Высокий</v>
      </c>
      <c r="S1014" s="9">
        <v>37.0</v>
      </c>
      <c r="T1014" s="9" t="str">
        <f t="array" ref="T1014">LET(
    _xlpm.thresholds, XLOOKUP('2. Результаты'!$D1014, Sections!$A$3:$A$23, Sections!$B$3:$D$23),
    XLOOKUP('2. Результаты'!$S1014, _xlpm.thresholds, Sections!$B$2:$D$2, "Ниже базового", -1)
)</f>
        <v>Средний</v>
      </c>
      <c r="U1014" s="9">
        <v>13.0</v>
      </c>
      <c r="V1014" s="9" t="str">
        <f t="array" ref="V1014">LET(
    _xlpm.thresholds, XLOOKUP('2. Результаты'!$D1014, Sections!$A$27:$A$47, Sections!$B$27:$D$47),
    XLOOKUP('2. Результаты'!$U1014, _xlpm.thresholds, Sections!$B$26:$D$26, "Ниже базового", -1)
)</f>
        <v>Высокий</v>
      </c>
      <c r="W1014" s="9">
        <v>27.0</v>
      </c>
      <c r="X1014" s="9" t="str">
        <f t="array" ref="X1014">LET(
    _xlpm.thresholds, XLOOKUP('2. Результаты'!$D1014, Sections!$K$3:$K$23, Sections!$L$3:$N$23),
    XLOOKUP('2. Результаты'!$W1014, _xlpm.thresholds, Sections!$L$2:$N$2, "Ниже базового", -1)
)</f>
        <v>Высокий</v>
      </c>
    </row>
    <row r="1015" ht="15.75" customHeight="1">
      <c r="A1015" s="7">
        <v>5.34029768E8</v>
      </c>
      <c r="B1015" s="6" t="s">
        <v>1254</v>
      </c>
      <c r="C1015" s="6" t="s">
        <v>1270</v>
      </c>
      <c r="D1015" s="9">
        <v>6.0</v>
      </c>
      <c r="E1015" s="9">
        <v>124.0</v>
      </c>
      <c r="F1015" s="9">
        <v>192.0</v>
      </c>
      <c r="G1015" s="9">
        <v>3.0</v>
      </c>
      <c r="H1015" s="9" t="s">
        <v>1465</v>
      </c>
      <c r="I1015" s="9">
        <v>17.0</v>
      </c>
      <c r="J1015" s="9" t="str">
        <f t="array" ref="J1015">LET(
    _xlpm.thresholds, XLOOKUP('2. Результаты'!$D1015, Sections!$F$27:$F$47, Sections!$G$27:$I$47),
    XLOOKUP('2. Результаты'!$I1015, _xlpm.thresholds, Sections!$G$26:$I$26, "Ниже базового", -1)
)</f>
        <v>Средний</v>
      </c>
      <c r="K1015" s="9">
        <v>17.0</v>
      </c>
      <c r="L1015" s="9" t="str">
        <f t="array" ref="L1015">LET(
    _xlpm.thresholds, XLOOKUP('2. Результаты'!$D1015, Sections!$P$27:$P$47, Sections!$Q$27:$S$47),
    XLOOKUP('2. Результаты'!$K1015, _xlpm.thresholds, Sections!$Q$26:$S$26, "Ниже базового", -1)
)</f>
        <v>Высокий</v>
      </c>
      <c r="M1015" s="9">
        <v>9.0</v>
      </c>
      <c r="N1015" s="9" t="str">
        <f t="array" ref="N1015">LET(
    _xlpm.thresholds, XLOOKUP('2. Результаты'!$D1015, Sections!$K$27:$K$47, Sections!$L$27:$N$47),
    XLOOKUP('2. Результаты'!$M1015, _xlpm.thresholds, Sections!$L$26:$N$26, "Ниже базового", -1)
)</f>
        <v>Базовый</v>
      </c>
      <c r="O1015" s="9">
        <v>14.0</v>
      </c>
      <c r="P1015" s="9" t="str">
        <f t="array" ref="P1015">LET(
    _xlpm.thresholds, XLOOKUP('2. Результаты'!$D1015, Sections!$P$3:$P$23, Sections!$Q$3:$S$23),
    XLOOKUP('2. Результаты'!$O1015, _xlpm.thresholds, Sections!$Q$2:$S$2, "Ниже базового", -1)
)</f>
        <v>Базовый</v>
      </c>
      <c r="Q1015" s="9">
        <v>13.0</v>
      </c>
      <c r="R1015" s="9" t="str">
        <f t="array" ref="R1015">LET(
    _xlpm.thresholds, XLOOKUP('2. Результаты'!$D1015, Sections!$F$3:$F$23, Sections!$G$3:$I$23),
    XLOOKUP('2. Результаты'!$Q1015, _xlpm.thresholds, Sections!$G$2:$I$2, "Ниже базового", -1)
)</f>
        <v>Средний</v>
      </c>
      <c r="S1015" s="9">
        <v>22.0</v>
      </c>
      <c r="T1015" s="9" t="str">
        <f t="array" ref="T1015">LET(
    _xlpm.thresholds, XLOOKUP('2. Результаты'!$D1015, Sections!$A$3:$A$23, Sections!$B$3:$D$23),
    XLOOKUP('2. Результаты'!$S1015, _xlpm.thresholds, Sections!$B$2:$D$2, "Ниже базового", -1)
)</f>
        <v>Базовый</v>
      </c>
      <c r="U1015" s="9">
        <v>11.0</v>
      </c>
      <c r="V1015" s="9" t="str">
        <f t="array" ref="V1015">LET(
    _xlpm.thresholds, XLOOKUP('2. Результаты'!$D1015, Sections!$A$27:$A$47, Sections!$B$27:$D$47),
    XLOOKUP('2. Результаты'!$U1015, _xlpm.thresholds, Sections!$B$26:$D$26, "Ниже базового", -1)
)</f>
        <v>Средний</v>
      </c>
      <c r="W1015" s="9">
        <v>21.0</v>
      </c>
      <c r="X1015" s="9" t="str">
        <f t="array" ref="X1015">LET(
    _xlpm.thresholds, XLOOKUP('2. Результаты'!$D1015, Sections!$K$3:$K$23, Sections!$L$3:$N$23),
    XLOOKUP('2. Результаты'!$W1015, _xlpm.thresholds, Sections!$L$2:$N$2, "Ниже базового", -1)
)</f>
        <v>Средний</v>
      </c>
    </row>
    <row r="1016" ht="15.75" customHeight="1">
      <c r="A1016" s="7">
        <v>5.4301345E8</v>
      </c>
      <c r="B1016" s="6" t="s">
        <v>1254</v>
      </c>
      <c r="C1016" s="6" t="s">
        <v>1271</v>
      </c>
      <c r="D1016" s="9">
        <v>6.0</v>
      </c>
      <c r="E1016" s="9">
        <v>130.0</v>
      </c>
      <c r="F1016" s="9">
        <v>192.0</v>
      </c>
      <c r="G1016" s="9">
        <v>3.0</v>
      </c>
      <c r="H1016" s="9" t="s">
        <v>1465</v>
      </c>
      <c r="I1016" s="9">
        <v>21.0</v>
      </c>
      <c r="J1016" s="9" t="str">
        <f t="array" ref="J1016">LET(
    _xlpm.thresholds, XLOOKUP('2. Результаты'!$D1016, Sections!$F$27:$F$47, Sections!$G$27:$I$47),
    XLOOKUP('2. Результаты'!$I1016, _xlpm.thresholds, Sections!$G$26:$I$26, "Ниже базового", -1)
)</f>
        <v>Средний</v>
      </c>
      <c r="K1016" s="9">
        <v>17.0</v>
      </c>
      <c r="L1016" s="9" t="str">
        <f t="array" ref="L1016">LET(
    _xlpm.thresholds, XLOOKUP('2. Результаты'!$D1016, Sections!$P$27:$P$47, Sections!$Q$27:$S$47),
    XLOOKUP('2. Результаты'!$K1016, _xlpm.thresholds, Sections!$Q$26:$S$26, "Ниже базового", -1)
)</f>
        <v>Высокий</v>
      </c>
      <c r="M1016" s="9">
        <v>17.0</v>
      </c>
      <c r="N1016" s="9" t="str">
        <f t="array" ref="N1016">LET(
    _xlpm.thresholds, XLOOKUP('2. Результаты'!$D1016, Sections!$K$27:$K$47, Sections!$L$27:$N$47),
    XLOOKUP('2. Результаты'!$M1016, _xlpm.thresholds, Sections!$L$26:$N$26, "Ниже базового", -1)
)</f>
        <v>Высокий</v>
      </c>
      <c r="O1016" s="9">
        <v>16.0</v>
      </c>
      <c r="P1016" s="9" t="str">
        <f t="array" ref="P1016">LET(
    _xlpm.thresholds, XLOOKUP('2. Результаты'!$D1016, Sections!$P$3:$P$23, Sections!$Q$3:$S$23),
    XLOOKUP('2. Результаты'!$O1016, _xlpm.thresholds, Sections!$Q$2:$S$2, "Ниже базового", -1)
)</f>
        <v>Средний</v>
      </c>
      <c r="Q1016" s="9">
        <v>15.0</v>
      </c>
      <c r="R1016" s="9" t="str">
        <f t="array" ref="R1016">LET(
    _xlpm.thresholds, XLOOKUP('2. Результаты'!$D1016, Sections!$F$3:$F$23, Sections!$G$3:$I$23),
    XLOOKUP('2. Результаты'!$Q1016, _xlpm.thresholds, Sections!$G$2:$I$2, "Ниже базового", -1)
)</f>
        <v>Средний</v>
      </c>
      <c r="S1016" s="9">
        <v>21.0</v>
      </c>
      <c r="T1016" s="9" t="str">
        <f t="array" ref="T1016">LET(
    _xlpm.thresholds, XLOOKUP('2. Результаты'!$D1016, Sections!$A$3:$A$23, Sections!$B$3:$D$23),
    XLOOKUP('2. Результаты'!$S1016, _xlpm.thresholds, Sections!$B$2:$D$2, "Ниже базового", -1)
)</f>
        <v>Базовый</v>
      </c>
      <c r="U1016" s="9">
        <v>8.0</v>
      </c>
      <c r="V1016" s="9" t="str">
        <f t="array" ref="V1016">LET(
    _xlpm.thresholds, XLOOKUP('2. Результаты'!$D1016, Sections!$A$27:$A$47, Sections!$B$27:$D$47),
    XLOOKUP('2. Результаты'!$U1016, _xlpm.thresholds, Sections!$B$26:$D$26, "Ниже базового", -1)
)</f>
        <v>Средний</v>
      </c>
      <c r="W1016" s="9">
        <v>15.0</v>
      </c>
      <c r="X1016" s="9" t="str">
        <f t="array" ref="X1016">LET(
    _xlpm.thresholds, XLOOKUP('2. Результаты'!$D1016, Sections!$K$3:$K$23, Sections!$L$3:$N$23),
    XLOOKUP('2. Результаты'!$W1016, _xlpm.thresholds, Sections!$L$2:$N$2, "Ниже базового", -1)
)</f>
        <v>Базовый</v>
      </c>
    </row>
    <row r="1017" ht="15.75" customHeight="1">
      <c r="A1017" s="7">
        <v>5.05006727E8</v>
      </c>
      <c r="B1017" s="6" t="s">
        <v>1254</v>
      </c>
      <c r="C1017" s="6" t="s">
        <v>1272</v>
      </c>
      <c r="D1017" s="9">
        <v>6.0</v>
      </c>
      <c r="E1017" s="9">
        <v>154.0</v>
      </c>
      <c r="F1017" s="9">
        <v>192.0</v>
      </c>
      <c r="G1017" s="9">
        <v>3.0</v>
      </c>
      <c r="H1017" s="9" t="s">
        <v>1465</v>
      </c>
      <c r="I1017" s="9">
        <v>28.0</v>
      </c>
      <c r="J1017" s="9" t="str">
        <f t="array" ref="J1017">LET(
    _xlpm.thresholds, XLOOKUP('2. Результаты'!$D1017, Sections!$F$27:$F$47, Sections!$G$27:$I$47),
    XLOOKUP('2. Результаты'!$I1017, _xlpm.thresholds, Sections!$G$26:$I$26, "Ниже базового", -1)
)</f>
        <v>Высокий</v>
      </c>
      <c r="K1017" s="9">
        <v>18.0</v>
      </c>
      <c r="L1017" s="9" t="str">
        <f t="array" ref="L1017">LET(
    _xlpm.thresholds, XLOOKUP('2. Результаты'!$D1017, Sections!$P$27:$P$47, Sections!$Q$27:$S$47),
    XLOOKUP('2. Результаты'!$K1017, _xlpm.thresholds, Sections!$Q$26:$S$26, "Ниже базового", -1)
)</f>
        <v>Высокий</v>
      </c>
      <c r="M1017" s="9">
        <v>14.0</v>
      </c>
      <c r="N1017" s="9" t="str">
        <f t="array" ref="N1017">LET(
    _xlpm.thresholds, XLOOKUP('2. Результаты'!$D1017, Sections!$K$27:$K$47, Sections!$L$27:$N$47),
    XLOOKUP('2. Результаты'!$M1017, _xlpm.thresholds, Sections!$L$26:$N$26, "Ниже базового", -1)
)</f>
        <v>Средний</v>
      </c>
      <c r="O1017" s="9">
        <v>18.0</v>
      </c>
      <c r="P1017" s="9" t="str">
        <f t="array" ref="P1017">LET(
    _xlpm.thresholds, XLOOKUP('2. Результаты'!$D1017, Sections!$P$3:$P$23, Sections!$Q$3:$S$23),
    XLOOKUP('2. Результаты'!$O1017, _xlpm.thresholds, Sections!$Q$2:$S$2, "Ниже базового", -1)
)</f>
        <v>Средний</v>
      </c>
      <c r="Q1017" s="9">
        <v>18.0</v>
      </c>
      <c r="R1017" s="9" t="str">
        <f t="array" ref="R1017">LET(
    _xlpm.thresholds, XLOOKUP('2. Результаты'!$D1017, Sections!$F$3:$F$23, Sections!$G$3:$I$23),
    XLOOKUP('2. Результаты'!$Q1017, _xlpm.thresholds, Sections!$G$2:$I$2, "Ниже базового", -1)
)</f>
        <v>Средний</v>
      </c>
      <c r="S1017" s="9">
        <v>23.0</v>
      </c>
      <c r="T1017" s="9" t="str">
        <f t="array" ref="T1017">LET(
    _xlpm.thresholds, XLOOKUP('2. Результаты'!$D1017, Sections!$A$3:$A$23, Sections!$B$3:$D$23),
    XLOOKUP('2. Результаты'!$S1017, _xlpm.thresholds, Sections!$B$2:$D$2, "Ниже базового", -1)
)</f>
        <v>Средний</v>
      </c>
      <c r="U1017" s="9">
        <v>12.0</v>
      </c>
      <c r="V1017" s="9" t="str">
        <f t="array" ref="V1017">LET(
    _xlpm.thresholds, XLOOKUP('2. Результаты'!$D1017, Sections!$A$27:$A$47, Sections!$B$27:$D$47),
    XLOOKUP('2. Результаты'!$U1017, _xlpm.thresholds, Sections!$B$26:$D$26, "Ниже базового", -1)
)</f>
        <v>Высокий</v>
      </c>
      <c r="W1017" s="9">
        <v>23.0</v>
      </c>
      <c r="X1017" s="9" t="str">
        <f t="array" ref="X1017">LET(
    _xlpm.thresholds, XLOOKUP('2. Результаты'!$D1017, Sections!$K$3:$K$23, Sections!$L$3:$N$23),
    XLOOKUP('2. Результаты'!$W1017, _xlpm.thresholds, Sections!$L$2:$N$2, "Ниже базового", -1)
)</f>
        <v>Средний</v>
      </c>
    </row>
    <row r="1018" ht="15.75" customHeight="1">
      <c r="A1018" s="7">
        <v>5.36008918E8</v>
      </c>
      <c r="B1018" s="6" t="s">
        <v>1254</v>
      </c>
      <c r="C1018" s="6" t="s">
        <v>1273</v>
      </c>
      <c r="D1018" s="9">
        <v>6.0</v>
      </c>
      <c r="E1018" s="9">
        <v>102.0</v>
      </c>
      <c r="F1018" s="9">
        <v>192.0</v>
      </c>
      <c r="G1018" s="9">
        <v>2.0</v>
      </c>
      <c r="H1018" s="9" t="s">
        <v>1467</v>
      </c>
      <c r="I1018" s="9">
        <v>11.0</v>
      </c>
      <c r="J1018" s="9" t="str">
        <f t="array" ref="J1018">LET(
    _xlpm.thresholds, XLOOKUP('2. Результаты'!$D1018, Sections!$F$27:$F$47, Sections!$G$27:$I$47),
    XLOOKUP('2. Результаты'!$I1018, _xlpm.thresholds, Sections!$G$26:$I$26, "Ниже базового", -1)
)</f>
        <v>Базовый</v>
      </c>
      <c r="K1018" s="9">
        <v>13.0</v>
      </c>
      <c r="L1018" s="9" t="str">
        <f t="array" ref="L1018">LET(
    _xlpm.thresholds, XLOOKUP('2. Результаты'!$D1018, Sections!$P$27:$P$47, Sections!$Q$27:$S$47),
    XLOOKUP('2. Результаты'!$K1018, _xlpm.thresholds, Sections!$Q$26:$S$26, "Ниже базового", -1)
)</f>
        <v>Средний</v>
      </c>
      <c r="M1018" s="9">
        <v>12.0</v>
      </c>
      <c r="N1018" s="9" t="str">
        <f t="array" ref="N1018">LET(
    _xlpm.thresholds, XLOOKUP('2. Результаты'!$D1018, Sections!$K$27:$K$47, Sections!$L$27:$N$47),
    XLOOKUP('2. Результаты'!$M1018, _xlpm.thresholds, Sections!$L$26:$N$26, "Ниже базового", -1)
)</f>
        <v>Базовый</v>
      </c>
      <c r="O1018" s="9">
        <v>15.0</v>
      </c>
      <c r="P1018" s="9" t="str">
        <f t="array" ref="P1018">LET(
    _xlpm.thresholds, XLOOKUP('2. Результаты'!$D1018, Sections!$P$3:$P$23, Sections!$Q$3:$S$23),
    XLOOKUP('2. Результаты'!$O1018, _xlpm.thresholds, Sections!$Q$2:$S$2, "Ниже базового", -1)
)</f>
        <v>Базовый</v>
      </c>
      <c r="Q1018" s="9">
        <v>11.0</v>
      </c>
      <c r="R1018" s="9" t="str">
        <f t="array" ref="R1018">LET(
    _xlpm.thresholds, XLOOKUP('2. Результаты'!$D1018, Sections!$F$3:$F$23, Sections!$G$3:$I$23),
    XLOOKUP('2. Результаты'!$Q1018, _xlpm.thresholds, Sections!$G$2:$I$2, "Ниже базового", -1)
)</f>
        <v>Базовый</v>
      </c>
      <c r="S1018" s="9">
        <v>18.0</v>
      </c>
      <c r="T1018" s="9" t="str">
        <f t="array" ref="T1018">LET(
    _xlpm.thresholds, XLOOKUP('2. Результаты'!$D1018, Sections!$A$3:$A$23, Sections!$B$3:$D$23),
    XLOOKUP('2. Результаты'!$S1018, _xlpm.thresholds, Sections!$B$2:$D$2, "Ниже базового", -1)
)</f>
        <v>Базовый</v>
      </c>
      <c r="U1018" s="9">
        <v>10.0</v>
      </c>
      <c r="V1018" s="9" t="str">
        <f t="array" ref="V1018">LET(
    _xlpm.thresholds, XLOOKUP('2. Результаты'!$D1018, Sections!$A$27:$A$47, Sections!$B$27:$D$47),
    XLOOKUP('2. Результаты'!$U1018, _xlpm.thresholds, Sections!$B$26:$D$26, "Ниже базового", -1)
)</f>
        <v>Средний</v>
      </c>
      <c r="W1018" s="9">
        <v>12.0</v>
      </c>
      <c r="X1018" s="9" t="str">
        <f t="array" ref="X1018">LET(
    _xlpm.thresholds, XLOOKUP('2. Результаты'!$D1018, Sections!$K$3:$K$23, Sections!$L$3:$N$23),
    XLOOKUP('2. Результаты'!$W1018, _xlpm.thresholds, Sections!$L$2:$N$2, "Ниже базового", -1)
)</f>
        <v>Базовый</v>
      </c>
    </row>
    <row r="1019" ht="15.75" customHeight="1">
      <c r="A1019" s="7">
        <v>5.34029736E8</v>
      </c>
      <c r="B1019" s="6" t="s">
        <v>1254</v>
      </c>
      <c r="C1019" s="6" t="s">
        <v>1274</v>
      </c>
      <c r="D1019" s="9">
        <v>6.0</v>
      </c>
      <c r="E1019" s="9">
        <v>141.0</v>
      </c>
      <c r="F1019" s="9">
        <v>192.0</v>
      </c>
      <c r="G1019" s="9">
        <v>3.0</v>
      </c>
      <c r="H1019" s="9" t="s">
        <v>1465</v>
      </c>
      <c r="I1019" s="9">
        <v>22.0</v>
      </c>
      <c r="J1019" s="9" t="str">
        <f t="array" ref="J1019">LET(
    _xlpm.thresholds, XLOOKUP('2. Результаты'!$D1019, Sections!$F$27:$F$47, Sections!$G$27:$I$47),
    XLOOKUP('2. Результаты'!$I1019, _xlpm.thresholds, Sections!$G$26:$I$26, "Ниже базового", -1)
)</f>
        <v>Средний</v>
      </c>
      <c r="K1019" s="9">
        <v>21.0</v>
      </c>
      <c r="L1019" s="9" t="str">
        <f t="array" ref="L1019">LET(
    _xlpm.thresholds, XLOOKUP('2. Результаты'!$D1019, Sections!$P$27:$P$47, Sections!$Q$27:$S$47),
    XLOOKUP('2. Результаты'!$K1019, _xlpm.thresholds, Sections!$Q$26:$S$26, "Ниже базового", -1)
)</f>
        <v>Высокий</v>
      </c>
      <c r="M1019" s="9">
        <v>15.0</v>
      </c>
      <c r="N1019" s="9" t="str">
        <f t="array" ref="N1019">LET(
    _xlpm.thresholds, XLOOKUP('2. Результаты'!$D1019, Sections!$K$27:$K$47, Sections!$L$27:$N$47),
    XLOOKUP('2. Результаты'!$M1019, _xlpm.thresholds, Sections!$L$26:$N$26, "Ниже базового", -1)
)</f>
        <v>Средний</v>
      </c>
      <c r="O1019" s="9">
        <v>17.0</v>
      </c>
      <c r="P1019" s="9" t="str">
        <f t="array" ref="P1019">LET(
    _xlpm.thresholds, XLOOKUP('2. Результаты'!$D1019, Sections!$P$3:$P$23, Sections!$Q$3:$S$23),
    XLOOKUP('2. Результаты'!$O1019, _xlpm.thresholds, Sections!$Q$2:$S$2, "Ниже базового", -1)
)</f>
        <v>Средний</v>
      </c>
      <c r="Q1019" s="9">
        <v>15.0</v>
      </c>
      <c r="R1019" s="9" t="str">
        <f t="array" ref="R1019">LET(
    _xlpm.thresholds, XLOOKUP('2. Результаты'!$D1019, Sections!$F$3:$F$23, Sections!$G$3:$I$23),
    XLOOKUP('2. Результаты'!$Q1019, _xlpm.thresholds, Sections!$G$2:$I$2, "Ниже базового", -1)
)</f>
        <v>Средний</v>
      </c>
      <c r="S1019" s="9">
        <v>22.0</v>
      </c>
      <c r="T1019" s="9" t="str">
        <f t="array" ref="T1019">LET(
    _xlpm.thresholds, XLOOKUP('2. Результаты'!$D1019, Sections!$A$3:$A$23, Sections!$B$3:$D$23),
    XLOOKUP('2. Результаты'!$S1019, _xlpm.thresholds, Sections!$B$2:$D$2, "Ниже базового", -1)
)</f>
        <v>Базовый</v>
      </c>
      <c r="U1019" s="9">
        <v>12.0</v>
      </c>
      <c r="V1019" s="9" t="str">
        <f t="array" ref="V1019">LET(
    _xlpm.thresholds, XLOOKUP('2. Результаты'!$D1019, Sections!$A$27:$A$47, Sections!$B$27:$D$47),
    XLOOKUP('2. Результаты'!$U1019, _xlpm.thresholds, Sections!$B$26:$D$26, "Ниже базового", -1)
)</f>
        <v>Высокий</v>
      </c>
      <c r="W1019" s="9">
        <v>17.0</v>
      </c>
      <c r="X1019" s="9" t="str">
        <f t="array" ref="X1019">LET(
    _xlpm.thresholds, XLOOKUP('2. Результаты'!$D1019, Sections!$K$3:$K$23, Sections!$L$3:$N$23),
    XLOOKUP('2. Результаты'!$W1019, _xlpm.thresholds, Sections!$L$2:$N$2, "Ниже базового", -1)
)</f>
        <v>Средний</v>
      </c>
    </row>
    <row r="1020" ht="15.75" customHeight="1">
      <c r="A1020" s="7">
        <v>5.52004438E8</v>
      </c>
      <c r="B1020" s="6" t="s">
        <v>1254</v>
      </c>
      <c r="C1020" s="6" t="s">
        <v>1275</v>
      </c>
      <c r="D1020" s="9">
        <v>2.0</v>
      </c>
      <c r="E1020" s="9">
        <v>154.0</v>
      </c>
      <c r="F1020" s="9">
        <v>197.0</v>
      </c>
      <c r="G1020" s="9">
        <v>3.0</v>
      </c>
      <c r="H1020" s="9" t="s">
        <v>1465</v>
      </c>
      <c r="I1020" s="9">
        <v>29.0</v>
      </c>
      <c r="J1020" s="9" t="str">
        <f t="array" ref="J1020">LET(
    _xlpm.thresholds, XLOOKUP('2. Результаты'!$D1020, Sections!$F$27:$F$47, Sections!$G$27:$I$47),
    XLOOKUP('2. Результаты'!$I1020, _xlpm.thresholds, Sections!$G$26:$I$26, "Ниже базового", -1)
)</f>
        <v>Высокий</v>
      </c>
      <c r="K1020" s="9">
        <v>16.0</v>
      </c>
      <c r="L1020" s="9" t="str">
        <f t="array" ref="L1020">LET(
    _xlpm.thresholds, XLOOKUP('2. Результаты'!$D1020, Sections!$P$27:$P$47, Sections!$Q$27:$S$47),
    XLOOKUP('2. Результаты'!$K1020, _xlpm.thresholds, Sections!$Q$26:$S$26, "Ниже базового", -1)
)</f>
        <v>Высокий</v>
      </c>
      <c r="M1020" s="9">
        <v>14.0</v>
      </c>
      <c r="N1020" s="9" t="str">
        <f t="array" ref="N1020">LET(
    _xlpm.thresholds, XLOOKUP('2. Результаты'!$D1020, Sections!$K$27:$K$47, Sections!$L$27:$N$47),
    XLOOKUP('2. Результаты'!$M1020, _xlpm.thresholds, Sections!$L$26:$N$26, "Ниже базового", -1)
)</f>
        <v>Средний</v>
      </c>
      <c r="O1020" s="9">
        <v>20.0</v>
      </c>
      <c r="P1020" s="9" t="str">
        <f t="array" ref="P1020">LET(
    _xlpm.thresholds, XLOOKUP('2. Результаты'!$D1020, Sections!$P$3:$P$23, Sections!$Q$3:$S$23),
    XLOOKUP('2. Результаты'!$O1020, _xlpm.thresholds, Sections!$Q$2:$S$2, "Ниже базового", -1)
)</f>
        <v>Высокий</v>
      </c>
      <c r="Q1020" s="9">
        <v>17.0</v>
      </c>
      <c r="R1020" s="9" t="str">
        <f t="array" ref="R1020">LET(
    _xlpm.thresholds, XLOOKUP('2. Результаты'!$D1020, Sections!$F$3:$F$23, Sections!$G$3:$I$23),
    XLOOKUP('2. Результаты'!$Q1020, _xlpm.thresholds, Sections!$G$2:$I$2, "Ниже базового", -1)
)</f>
        <v>Средний</v>
      </c>
      <c r="S1020" s="9">
        <v>26.0</v>
      </c>
      <c r="T1020" s="9" t="str">
        <f t="array" ref="T1020">LET(
    _xlpm.thresholds, XLOOKUP('2. Результаты'!$D1020, Sections!$A$3:$A$23, Sections!$B$3:$D$23),
    XLOOKUP('2. Результаты'!$S1020, _xlpm.thresholds, Sections!$B$2:$D$2, "Ниже базового", -1)
)</f>
        <v>Средний</v>
      </c>
      <c r="U1020" s="9">
        <v>11.0</v>
      </c>
      <c r="V1020" s="9" t="str">
        <f t="array" ref="V1020">LET(
    _xlpm.thresholds, XLOOKUP('2. Результаты'!$D1020, Sections!$A$27:$A$47, Sections!$B$27:$D$47),
    XLOOKUP('2. Результаты'!$U1020, _xlpm.thresholds, Sections!$B$26:$D$26, "Ниже базового", -1)
)</f>
        <v>Средний</v>
      </c>
      <c r="W1020" s="9">
        <v>21.0</v>
      </c>
      <c r="X1020" s="9" t="str">
        <f t="array" ref="X1020">LET(
    _xlpm.thresholds, XLOOKUP('2. Результаты'!$D1020, Sections!$K$3:$K$23, Sections!$L$3:$N$23),
    XLOOKUP('2. Результаты'!$W1020, _xlpm.thresholds, Sections!$L$2:$N$2, "Ниже базового", -1)
)</f>
        <v>Средний</v>
      </c>
    </row>
    <row r="1021" ht="15.75" customHeight="1">
      <c r="A1021" s="7">
        <v>5.32140961E8</v>
      </c>
      <c r="B1021" s="6" t="s">
        <v>1254</v>
      </c>
      <c r="C1021" s="6" t="s">
        <v>1276</v>
      </c>
      <c r="D1021" s="9">
        <v>6.0</v>
      </c>
      <c r="E1021" s="9">
        <v>139.0</v>
      </c>
      <c r="F1021" s="9">
        <v>192.0</v>
      </c>
      <c r="G1021" s="9">
        <v>3.0</v>
      </c>
      <c r="H1021" s="9" t="s">
        <v>1465</v>
      </c>
      <c r="I1021" s="9">
        <v>23.0</v>
      </c>
      <c r="J1021" s="9" t="str">
        <f t="array" ref="J1021">LET(
    _xlpm.thresholds, XLOOKUP('2. Результаты'!$D1021, Sections!$F$27:$F$47, Sections!$G$27:$I$47),
    XLOOKUP('2. Результаты'!$I1021, _xlpm.thresholds, Sections!$G$26:$I$26, "Ниже базового", -1)
)</f>
        <v>Средний</v>
      </c>
      <c r="K1021" s="9">
        <v>17.0</v>
      </c>
      <c r="L1021" s="9" t="str">
        <f t="array" ref="L1021">LET(
    _xlpm.thresholds, XLOOKUP('2. Результаты'!$D1021, Sections!$P$27:$P$47, Sections!$Q$27:$S$47),
    XLOOKUP('2. Результаты'!$K1021, _xlpm.thresholds, Sections!$Q$26:$S$26, "Ниже базового", -1)
)</f>
        <v>Высокий</v>
      </c>
      <c r="M1021" s="9">
        <v>13.0</v>
      </c>
      <c r="N1021" s="9" t="str">
        <f t="array" ref="N1021">LET(
    _xlpm.thresholds, XLOOKUP('2. Результаты'!$D1021, Sections!$K$27:$K$47, Sections!$L$27:$N$47),
    XLOOKUP('2. Результаты'!$M1021, _xlpm.thresholds, Sections!$L$26:$N$26, "Ниже базового", -1)
)</f>
        <v>Средний</v>
      </c>
      <c r="O1021" s="9">
        <v>18.0</v>
      </c>
      <c r="P1021" s="9" t="str">
        <f t="array" ref="P1021">LET(
    _xlpm.thresholds, XLOOKUP('2. Результаты'!$D1021, Sections!$P$3:$P$23, Sections!$Q$3:$S$23),
    XLOOKUP('2. Результаты'!$O1021, _xlpm.thresholds, Sections!$Q$2:$S$2, "Ниже базового", -1)
)</f>
        <v>Средний</v>
      </c>
      <c r="Q1021" s="9">
        <v>15.0</v>
      </c>
      <c r="R1021" s="9" t="str">
        <f t="array" ref="R1021">LET(
    _xlpm.thresholds, XLOOKUP('2. Результаты'!$D1021, Sections!$F$3:$F$23, Sections!$G$3:$I$23),
    XLOOKUP('2. Результаты'!$Q1021, _xlpm.thresholds, Sections!$G$2:$I$2, "Ниже базового", -1)
)</f>
        <v>Средний</v>
      </c>
      <c r="S1021" s="9">
        <v>21.0</v>
      </c>
      <c r="T1021" s="9" t="str">
        <f t="array" ref="T1021">LET(
    _xlpm.thresholds, XLOOKUP('2. Результаты'!$D1021, Sections!$A$3:$A$23, Sections!$B$3:$D$23),
    XLOOKUP('2. Результаты'!$S1021, _xlpm.thresholds, Sections!$B$2:$D$2, "Ниже базового", -1)
)</f>
        <v>Базовый</v>
      </c>
      <c r="U1021" s="9">
        <v>11.0</v>
      </c>
      <c r="V1021" s="9" t="str">
        <f t="array" ref="V1021">LET(
    _xlpm.thresholds, XLOOKUP('2. Результаты'!$D1021, Sections!$A$27:$A$47, Sections!$B$27:$D$47),
    XLOOKUP('2. Результаты'!$U1021, _xlpm.thresholds, Sections!$B$26:$D$26, "Ниже базового", -1)
)</f>
        <v>Средний</v>
      </c>
      <c r="W1021" s="9">
        <v>21.0</v>
      </c>
      <c r="X1021" s="9" t="str">
        <f t="array" ref="X1021">LET(
    _xlpm.thresholds, XLOOKUP('2. Результаты'!$D1021, Sections!$K$3:$K$23, Sections!$L$3:$N$23),
    XLOOKUP('2. Результаты'!$W1021, _xlpm.thresholds, Sections!$L$2:$N$2, "Ниже базового", -1)
)</f>
        <v>Средний</v>
      </c>
    </row>
    <row r="1022" ht="15.75" customHeight="1">
      <c r="A1022" s="7">
        <v>5.46019683E8</v>
      </c>
      <c r="B1022" s="6" t="s">
        <v>1254</v>
      </c>
      <c r="C1022" s="6" t="s">
        <v>1277</v>
      </c>
      <c r="D1022" s="9">
        <v>5.0</v>
      </c>
      <c r="E1022" s="9">
        <v>157.0</v>
      </c>
      <c r="F1022" s="9">
        <v>208.0</v>
      </c>
      <c r="G1022" s="9">
        <v>3.0</v>
      </c>
      <c r="H1022" s="9" t="s">
        <v>1465</v>
      </c>
      <c r="I1022" s="9">
        <v>23.0</v>
      </c>
      <c r="J1022" s="9" t="str">
        <f t="array" ref="J1022">LET(
    _xlpm.thresholds, XLOOKUP('2. Результаты'!$D1022, Sections!$F$27:$F$47, Sections!$G$27:$I$47),
    XLOOKUP('2. Результаты'!$I1022, _xlpm.thresholds, Sections!$G$26:$I$26, "Ниже базового", -1)
)</f>
        <v>Средний</v>
      </c>
      <c r="K1022" s="9">
        <v>19.0</v>
      </c>
      <c r="L1022" s="9" t="str">
        <f t="array" ref="L1022">LET(
    _xlpm.thresholds, XLOOKUP('2. Результаты'!$D1022, Sections!$P$27:$P$47, Sections!$Q$27:$S$47),
    XLOOKUP('2. Результаты'!$K1022, _xlpm.thresholds, Sections!$Q$26:$S$26, "Ниже базового", -1)
)</f>
        <v>Высокий</v>
      </c>
      <c r="M1022" s="9">
        <v>14.0</v>
      </c>
      <c r="N1022" s="9" t="str">
        <f t="array" ref="N1022">LET(
    _xlpm.thresholds, XLOOKUP('2. Результаты'!$D1022, Sections!$K$27:$K$47, Sections!$L$27:$N$47),
    XLOOKUP('2. Результаты'!$M1022, _xlpm.thresholds, Sections!$L$26:$N$26, "Ниже базового", -1)
)</f>
        <v>Средний</v>
      </c>
      <c r="O1022" s="9">
        <v>19.0</v>
      </c>
      <c r="P1022" s="9" t="str">
        <f t="array" ref="P1022">LET(
    _xlpm.thresholds, XLOOKUP('2. Результаты'!$D1022, Sections!$P$3:$P$23, Sections!$Q$3:$S$23),
    XLOOKUP('2. Результаты'!$O1022, _xlpm.thresholds, Sections!$Q$2:$S$2, "Ниже базового", -1)
)</f>
        <v>Средний</v>
      </c>
      <c r="Q1022" s="9">
        <v>13.0</v>
      </c>
      <c r="R1022" s="9" t="str">
        <f t="array" ref="R1022">LET(
    _xlpm.thresholds, XLOOKUP('2. Результаты'!$D1022, Sections!$F$3:$F$23, Sections!$G$3:$I$23),
    XLOOKUP('2. Результаты'!$Q1022, _xlpm.thresholds, Sections!$G$2:$I$2, "Ниже базового", -1)
)</f>
        <v>Средний</v>
      </c>
      <c r="S1022" s="9">
        <v>37.0</v>
      </c>
      <c r="T1022" s="9" t="str">
        <f t="array" ref="T1022">LET(
    _xlpm.thresholds, XLOOKUP('2. Результаты'!$D1022, Sections!$A$3:$A$23, Sections!$B$3:$D$23),
    XLOOKUP('2. Результаты'!$S1022, _xlpm.thresholds, Sections!$B$2:$D$2, "Ниже базового", -1)
)</f>
        <v>Высокий</v>
      </c>
      <c r="U1022" s="9">
        <v>12.0</v>
      </c>
      <c r="V1022" s="9" t="str">
        <f t="array" ref="V1022">LET(
    _xlpm.thresholds, XLOOKUP('2. Результаты'!$D1022, Sections!$A$27:$A$47, Sections!$B$27:$D$47),
    XLOOKUP('2. Результаты'!$U1022, _xlpm.thresholds, Sections!$B$26:$D$26, "Ниже базового", -1)
)</f>
        <v>Высокий</v>
      </c>
      <c r="W1022" s="9">
        <v>20.0</v>
      </c>
      <c r="X1022" s="9" t="str">
        <f t="array" ref="X1022">LET(
    _xlpm.thresholds, XLOOKUP('2. Результаты'!$D1022, Sections!$K$3:$K$23, Sections!$L$3:$N$23),
    XLOOKUP('2. Результаты'!$W1022, _xlpm.thresholds, Sections!$L$2:$N$2, "Ниже базового", -1)
)</f>
        <v>Средний</v>
      </c>
    </row>
    <row r="1023" ht="15.75" customHeight="1">
      <c r="A1023" s="7">
        <v>5.32140993E8</v>
      </c>
      <c r="B1023" s="6" t="s">
        <v>1254</v>
      </c>
      <c r="C1023" s="6" t="s">
        <v>1278</v>
      </c>
      <c r="D1023" s="9">
        <v>2.0</v>
      </c>
      <c r="E1023" s="9">
        <v>142.0</v>
      </c>
      <c r="F1023" s="9">
        <v>197.0</v>
      </c>
      <c r="G1023" s="9">
        <v>3.0</v>
      </c>
      <c r="H1023" s="9" t="s">
        <v>1465</v>
      </c>
      <c r="I1023" s="9">
        <v>19.0</v>
      </c>
      <c r="J1023" s="9" t="str">
        <f t="array" ref="J1023">LET(
    _xlpm.thresholds, XLOOKUP('2. Результаты'!$D1023, Sections!$F$27:$F$47, Sections!$G$27:$I$47),
    XLOOKUP('2. Результаты'!$I1023, _xlpm.thresholds, Sections!$G$26:$I$26, "Ниже базового", -1)
)</f>
        <v>Средний</v>
      </c>
      <c r="K1023" s="9">
        <v>15.0</v>
      </c>
      <c r="L1023" s="9" t="str">
        <f t="array" ref="L1023">LET(
    _xlpm.thresholds, XLOOKUP('2. Результаты'!$D1023, Sections!$P$27:$P$47, Sections!$Q$27:$S$47),
    XLOOKUP('2. Результаты'!$K1023, _xlpm.thresholds, Sections!$Q$26:$S$26, "Ниже базового", -1)
)</f>
        <v>Средний</v>
      </c>
      <c r="M1023" s="9">
        <v>14.0</v>
      </c>
      <c r="N1023" s="9" t="str">
        <f t="array" ref="N1023">LET(
    _xlpm.thresholds, XLOOKUP('2. Результаты'!$D1023, Sections!$K$27:$K$47, Sections!$L$27:$N$47),
    XLOOKUP('2. Результаты'!$M1023, _xlpm.thresholds, Sections!$L$26:$N$26, "Ниже базового", -1)
)</f>
        <v>Средний</v>
      </c>
      <c r="O1023" s="9">
        <v>19.0</v>
      </c>
      <c r="P1023" s="9" t="str">
        <f t="array" ref="P1023">LET(
    _xlpm.thresholds, XLOOKUP('2. Результаты'!$D1023, Sections!$P$3:$P$23, Sections!$Q$3:$S$23),
    XLOOKUP('2. Результаты'!$O1023, _xlpm.thresholds, Sections!$Q$2:$S$2, "Ниже базового", -1)
)</f>
        <v>Средний</v>
      </c>
      <c r="Q1023" s="9">
        <v>16.0</v>
      </c>
      <c r="R1023" s="9" t="str">
        <f t="array" ref="R1023">LET(
    _xlpm.thresholds, XLOOKUP('2. Результаты'!$D1023, Sections!$F$3:$F$23, Sections!$G$3:$I$23),
    XLOOKUP('2. Результаты'!$Q1023, _xlpm.thresholds, Sections!$G$2:$I$2, "Ниже базового", -1)
)</f>
        <v>Средний</v>
      </c>
      <c r="S1023" s="9">
        <v>28.0</v>
      </c>
      <c r="T1023" s="9" t="str">
        <f t="array" ref="T1023">LET(
    _xlpm.thresholds, XLOOKUP('2. Результаты'!$D1023, Sections!$A$3:$A$23, Sections!$B$3:$D$23),
    XLOOKUP('2. Результаты'!$S1023, _xlpm.thresholds, Sections!$B$2:$D$2, "Ниже базового", -1)
)</f>
        <v>Средний</v>
      </c>
      <c r="U1023" s="9">
        <v>13.0</v>
      </c>
      <c r="V1023" s="9" t="str">
        <f t="array" ref="V1023">LET(
    _xlpm.thresholds, XLOOKUP('2. Результаты'!$D1023, Sections!$A$27:$A$47, Sections!$B$27:$D$47),
    XLOOKUP('2. Результаты'!$U1023, _xlpm.thresholds, Sections!$B$26:$D$26, "Ниже базового", -1)
)</f>
        <v>Высокий</v>
      </c>
      <c r="W1023" s="9">
        <v>18.0</v>
      </c>
      <c r="X1023" s="9" t="str">
        <f t="array" ref="X1023">LET(
    _xlpm.thresholds, XLOOKUP('2. Результаты'!$D1023, Sections!$K$3:$K$23, Sections!$L$3:$N$23),
    XLOOKUP('2. Результаты'!$W1023, _xlpm.thresholds, Sections!$L$2:$N$2, "Ниже базового", -1)
)</f>
        <v>Средний</v>
      </c>
    </row>
    <row r="1024" ht="15.75" customHeight="1">
      <c r="A1024" s="7">
        <v>5.32140714E8</v>
      </c>
      <c r="B1024" s="6" t="s">
        <v>1254</v>
      </c>
      <c r="C1024" s="6" t="s">
        <v>1279</v>
      </c>
      <c r="D1024" s="9">
        <v>1.0</v>
      </c>
      <c r="E1024" s="9">
        <v>150.0</v>
      </c>
      <c r="F1024" s="9">
        <v>213.0</v>
      </c>
      <c r="G1024" s="9">
        <v>3.0</v>
      </c>
      <c r="H1024" s="9" t="s">
        <v>1465</v>
      </c>
      <c r="I1024" s="9">
        <v>20.0</v>
      </c>
      <c r="J1024" s="9" t="str">
        <f t="array" ref="J1024">LET(
    _xlpm.thresholds, XLOOKUP('2. Результаты'!$D1024, Sections!$F$27:$F$47, Sections!$G$27:$I$47),
    XLOOKUP('2. Результаты'!$I1024, _xlpm.thresholds, Sections!$G$26:$I$26, "Ниже базового", -1)
)</f>
        <v>Средний</v>
      </c>
      <c r="K1024" s="9">
        <v>16.0</v>
      </c>
      <c r="L1024" s="9" t="str">
        <f t="array" ref="L1024">LET(
    _xlpm.thresholds, XLOOKUP('2. Результаты'!$D1024, Sections!$P$27:$P$47, Sections!$Q$27:$S$47),
    XLOOKUP('2. Результаты'!$K1024, _xlpm.thresholds, Sections!$Q$26:$S$26, "Ниже базового", -1)
)</f>
        <v>Высокий</v>
      </c>
      <c r="M1024" s="9">
        <v>14.0</v>
      </c>
      <c r="N1024" s="9" t="str">
        <f t="array" ref="N1024">LET(
    _xlpm.thresholds, XLOOKUP('2. Результаты'!$D1024, Sections!$K$27:$K$47, Sections!$L$27:$N$47),
    XLOOKUP('2. Результаты'!$M1024, _xlpm.thresholds, Sections!$L$26:$N$26, "Ниже базового", -1)
)</f>
        <v>Средний</v>
      </c>
      <c r="O1024" s="9">
        <v>18.0</v>
      </c>
      <c r="P1024" s="9" t="str">
        <f t="array" ref="P1024">LET(
    _xlpm.thresholds, XLOOKUP('2. Результаты'!$D1024, Sections!$P$3:$P$23, Sections!$Q$3:$S$23),
    XLOOKUP('2. Результаты'!$O1024, _xlpm.thresholds, Sections!$Q$2:$S$2, "Ниже базового", -1)
)</f>
        <v>Средний</v>
      </c>
      <c r="Q1024" s="9">
        <v>14.0</v>
      </c>
      <c r="R1024" s="9" t="str">
        <f t="array" ref="R1024">LET(
    _xlpm.thresholds, XLOOKUP('2. Результаты'!$D1024, Sections!$F$3:$F$23, Sections!$G$3:$I$23),
    XLOOKUP('2. Результаты'!$Q1024, _xlpm.thresholds, Sections!$G$2:$I$2, "Ниже базового", -1)
)</f>
        <v>Средний</v>
      </c>
      <c r="S1024" s="9">
        <v>35.0</v>
      </c>
      <c r="T1024" s="9" t="str">
        <f t="array" ref="T1024">LET(
    _xlpm.thresholds, XLOOKUP('2. Результаты'!$D1024, Sections!$A$3:$A$23, Sections!$B$3:$D$23),
    XLOOKUP('2. Результаты'!$S1024, _xlpm.thresholds, Sections!$B$2:$D$2, "Ниже базового", -1)
)</f>
        <v>Средний</v>
      </c>
      <c r="U1024" s="9">
        <v>11.0</v>
      </c>
      <c r="V1024" s="9" t="str">
        <f t="array" ref="V1024">LET(
    _xlpm.thresholds, XLOOKUP('2. Результаты'!$D1024, Sections!$A$27:$A$47, Sections!$B$27:$D$47),
    XLOOKUP('2. Результаты'!$U1024, _xlpm.thresholds, Sections!$B$26:$D$26, "Ниже базового", -1)
)</f>
        <v>Средний</v>
      </c>
      <c r="W1024" s="9">
        <v>22.0</v>
      </c>
      <c r="X1024" s="9" t="str">
        <f t="array" ref="X1024">LET(
    _xlpm.thresholds, XLOOKUP('2. Результаты'!$D1024, Sections!$K$3:$K$23, Sections!$L$3:$N$23),
    XLOOKUP('2. Результаты'!$W1024, _xlpm.thresholds, Sections!$L$2:$N$2, "Ниже базового", -1)
)</f>
        <v>Средний</v>
      </c>
    </row>
    <row r="1025" ht="15.75" customHeight="1">
      <c r="A1025" s="7">
        <v>5.0300587E8</v>
      </c>
      <c r="B1025" s="6" t="s">
        <v>1254</v>
      </c>
      <c r="C1025" s="6" t="s">
        <v>1280</v>
      </c>
      <c r="D1025" s="9">
        <v>1.0</v>
      </c>
      <c r="E1025" s="9">
        <v>178.0</v>
      </c>
      <c r="F1025" s="9">
        <v>213.0</v>
      </c>
      <c r="G1025" s="9">
        <v>4.0</v>
      </c>
      <c r="H1025" s="9" t="s">
        <v>1466</v>
      </c>
      <c r="I1025" s="9">
        <v>26.0</v>
      </c>
      <c r="J1025" s="9" t="str">
        <f t="array" ref="J1025">LET(
    _xlpm.thresholds, XLOOKUP('2. Результаты'!$D1025, Sections!$F$27:$F$47, Sections!$G$27:$I$47),
    XLOOKUP('2. Результаты'!$I1025, _xlpm.thresholds, Sections!$G$26:$I$26, "Ниже базового", -1)
)</f>
        <v>Средний</v>
      </c>
      <c r="K1025" s="9">
        <v>21.0</v>
      </c>
      <c r="L1025" s="9" t="str">
        <f t="array" ref="L1025">LET(
    _xlpm.thresholds, XLOOKUP('2. Результаты'!$D1025, Sections!$P$27:$P$47, Sections!$Q$27:$S$47),
    XLOOKUP('2. Результаты'!$K1025, _xlpm.thresholds, Sections!$Q$26:$S$26, "Ниже базового", -1)
)</f>
        <v>Высокий</v>
      </c>
      <c r="M1025" s="9">
        <v>15.0</v>
      </c>
      <c r="N1025" s="9" t="str">
        <f t="array" ref="N1025">LET(
    _xlpm.thresholds, XLOOKUP('2. Результаты'!$D1025, Sections!$K$27:$K$47, Sections!$L$27:$N$47),
    XLOOKUP('2. Результаты'!$M1025, _xlpm.thresholds, Sections!$L$26:$N$26, "Ниже базового", -1)
)</f>
        <v>Средний</v>
      </c>
      <c r="O1025" s="9">
        <v>21.0</v>
      </c>
      <c r="P1025" s="9" t="str">
        <f t="array" ref="P1025">LET(
    _xlpm.thresholds, XLOOKUP('2. Результаты'!$D1025, Sections!$P$3:$P$23, Sections!$Q$3:$S$23),
    XLOOKUP('2. Результаты'!$O1025, _xlpm.thresholds, Sections!$Q$2:$S$2, "Ниже базового", -1)
)</f>
        <v>Высокий</v>
      </c>
      <c r="Q1025" s="9">
        <v>17.0</v>
      </c>
      <c r="R1025" s="9" t="str">
        <f t="array" ref="R1025">LET(
    _xlpm.thresholds, XLOOKUP('2. Результаты'!$D1025, Sections!$F$3:$F$23, Sections!$G$3:$I$23),
    XLOOKUP('2. Результаты'!$Q1025, _xlpm.thresholds, Sections!$G$2:$I$2, "Ниже базового", -1)
)</f>
        <v>Средний</v>
      </c>
      <c r="S1025" s="9">
        <v>41.0</v>
      </c>
      <c r="T1025" s="9" t="str">
        <f t="array" ref="T1025">LET(
    _xlpm.thresholds, XLOOKUP('2. Результаты'!$D1025, Sections!$A$3:$A$23, Sections!$B$3:$D$23),
    XLOOKUP('2. Результаты'!$S1025, _xlpm.thresholds, Sections!$B$2:$D$2, "Ниже базового", -1)
)</f>
        <v>Высокий</v>
      </c>
      <c r="U1025" s="9">
        <v>12.0</v>
      </c>
      <c r="V1025" s="9" t="str">
        <f t="array" ref="V1025">LET(
    _xlpm.thresholds, XLOOKUP('2. Результаты'!$D1025, Sections!$A$27:$A$47, Sections!$B$27:$D$47),
    XLOOKUP('2. Результаты'!$U1025, _xlpm.thresholds, Sections!$B$26:$D$26, "Ниже базового", -1)
)</f>
        <v>Высокий</v>
      </c>
      <c r="W1025" s="9">
        <v>25.0</v>
      </c>
      <c r="X1025" s="9" t="str">
        <f t="array" ref="X1025">LET(
    _xlpm.thresholds, XLOOKUP('2. Результаты'!$D1025, Sections!$K$3:$K$23, Sections!$L$3:$N$23),
    XLOOKUP('2. Результаты'!$W1025, _xlpm.thresholds, Sections!$L$2:$N$2, "Ниже базового", -1)
)</f>
        <v>Высокий</v>
      </c>
    </row>
    <row r="1026" ht="15.75" customHeight="1">
      <c r="A1026" s="7">
        <v>5.05008121E8</v>
      </c>
      <c r="B1026" s="6" t="s">
        <v>1254</v>
      </c>
      <c r="C1026" s="6" t="s">
        <v>1281</v>
      </c>
      <c r="D1026" s="9">
        <v>6.0</v>
      </c>
      <c r="E1026" s="9">
        <v>128.0</v>
      </c>
      <c r="F1026" s="9">
        <v>192.0</v>
      </c>
      <c r="G1026" s="9">
        <v>3.0</v>
      </c>
      <c r="H1026" s="9" t="s">
        <v>1465</v>
      </c>
      <c r="I1026" s="9">
        <v>19.0</v>
      </c>
      <c r="J1026" s="9" t="str">
        <f t="array" ref="J1026">LET(
    _xlpm.thresholds, XLOOKUP('2. Результаты'!$D1026, Sections!$F$27:$F$47, Sections!$G$27:$I$47),
    XLOOKUP('2. Результаты'!$I1026, _xlpm.thresholds, Sections!$G$26:$I$26, "Ниже базового", -1)
)</f>
        <v>Средний</v>
      </c>
      <c r="K1026" s="9">
        <v>15.0</v>
      </c>
      <c r="L1026" s="9" t="str">
        <f t="array" ref="L1026">LET(
    _xlpm.thresholds, XLOOKUP('2. Результаты'!$D1026, Sections!$P$27:$P$47, Sections!$Q$27:$S$47),
    XLOOKUP('2. Результаты'!$K1026, _xlpm.thresholds, Sections!$Q$26:$S$26, "Ниже базового", -1)
)</f>
        <v>Средний</v>
      </c>
      <c r="M1026" s="9">
        <v>13.0</v>
      </c>
      <c r="N1026" s="9" t="str">
        <f t="array" ref="N1026">LET(
    _xlpm.thresholds, XLOOKUP('2. Результаты'!$D1026, Sections!$K$27:$K$47, Sections!$L$27:$N$47),
    XLOOKUP('2. Результаты'!$M1026, _xlpm.thresholds, Sections!$L$26:$N$26, "Ниже базового", -1)
)</f>
        <v>Средний</v>
      </c>
      <c r="O1026" s="9">
        <v>16.0</v>
      </c>
      <c r="P1026" s="9" t="str">
        <f t="array" ref="P1026">LET(
    _xlpm.thresholds, XLOOKUP('2. Результаты'!$D1026, Sections!$P$3:$P$23, Sections!$Q$3:$S$23),
    XLOOKUP('2. Результаты'!$O1026, _xlpm.thresholds, Sections!$Q$2:$S$2, "Ниже базового", -1)
)</f>
        <v>Средний</v>
      </c>
      <c r="Q1026" s="9">
        <v>14.0</v>
      </c>
      <c r="R1026" s="9" t="str">
        <f t="array" ref="R1026">LET(
    _xlpm.thresholds, XLOOKUP('2. Результаты'!$D1026, Sections!$F$3:$F$23, Sections!$G$3:$I$23),
    XLOOKUP('2. Результаты'!$Q1026, _xlpm.thresholds, Sections!$G$2:$I$2, "Ниже базового", -1)
)</f>
        <v>Средний</v>
      </c>
      <c r="S1026" s="9">
        <v>23.0</v>
      </c>
      <c r="T1026" s="9" t="str">
        <f t="array" ref="T1026">LET(
    _xlpm.thresholds, XLOOKUP('2. Результаты'!$D1026, Sections!$A$3:$A$23, Sections!$B$3:$D$23),
    XLOOKUP('2. Результаты'!$S1026, _xlpm.thresholds, Sections!$B$2:$D$2, "Ниже базового", -1)
)</f>
        <v>Средний</v>
      </c>
      <c r="U1026" s="9">
        <v>11.0</v>
      </c>
      <c r="V1026" s="9" t="str">
        <f t="array" ref="V1026">LET(
    _xlpm.thresholds, XLOOKUP('2. Результаты'!$D1026, Sections!$A$27:$A$47, Sections!$B$27:$D$47),
    XLOOKUP('2. Результаты'!$U1026, _xlpm.thresholds, Sections!$B$26:$D$26, "Ниже базового", -1)
)</f>
        <v>Средний</v>
      </c>
      <c r="W1026" s="9">
        <v>17.0</v>
      </c>
      <c r="X1026" s="9" t="str">
        <f t="array" ref="X1026">LET(
    _xlpm.thresholds, XLOOKUP('2. Результаты'!$D1026, Sections!$K$3:$K$23, Sections!$L$3:$N$23),
    XLOOKUP('2. Результаты'!$W1026, _xlpm.thresholds, Sections!$L$2:$N$2, "Ниже базового", -1)
)</f>
        <v>Средний</v>
      </c>
    </row>
    <row r="1027" ht="15.75" customHeight="1">
      <c r="A1027" s="7">
        <v>5.05007858E8</v>
      </c>
      <c r="B1027" s="6" t="s">
        <v>1254</v>
      </c>
      <c r="C1027" s="6" t="s">
        <v>1282</v>
      </c>
      <c r="D1027" s="9">
        <v>2.0</v>
      </c>
      <c r="E1027" s="9">
        <v>143.0</v>
      </c>
      <c r="F1027" s="9">
        <v>197.0</v>
      </c>
      <c r="G1027" s="9">
        <v>3.0</v>
      </c>
      <c r="H1027" s="9" t="s">
        <v>1465</v>
      </c>
      <c r="I1027" s="9">
        <v>20.0</v>
      </c>
      <c r="J1027" s="9" t="str">
        <f t="array" ref="J1027">LET(
    _xlpm.thresholds, XLOOKUP('2. Результаты'!$D1027, Sections!$F$27:$F$47, Sections!$G$27:$I$47),
    XLOOKUP('2. Результаты'!$I1027, _xlpm.thresholds, Sections!$G$26:$I$26, "Ниже базового", -1)
)</f>
        <v>Средний</v>
      </c>
      <c r="K1027" s="9">
        <v>19.0</v>
      </c>
      <c r="L1027" s="9" t="str">
        <f t="array" ref="L1027">LET(
    _xlpm.thresholds, XLOOKUP('2. Результаты'!$D1027, Sections!$P$27:$P$47, Sections!$Q$27:$S$47),
    XLOOKUP('2. Результаты'!$K1027, _xlpm.thresholds, Sections!$Q$26:$S$26, "Ниже базового", -1)
)</f>
        <v>Высокий</v>
      </c>
      <c r="M1027" s="9">
        <v>15.0</v>
      </c>
      <c r="N1027" s="9" t="str">
        <f t="array" ref="N1027">LET(
    _xlpm.thresholds, XLOOKUP('2. Результаты'!$D1027, Sections!$K$27:$K$47, Sections!$L$27:$N$47),
    XLOOKUP('2. Результаты'!$M1027, _xlpm.thresholds, Sections!$L$26:$N$26, "Ниже базового", -1)
)</f>
        <v>Средний</v>
      </c>
      <c r="O1027" s="9">
        <v>20.0</v>
      </c>
      <c r="P1027" s="9" t="str">
        <f t="array" ref="P1027">LET(
    _xlpm.thresholds, XLOOKUP('2. Результаты'!$D1027, Sections!$P$3:$P$23, Sections!$Q$3:$S$23),
    XLOOKUP('2. Результаты'!$O1027, _xlpm.thresholds, Sections!$Q$2:$S$2, "Ниже базового", -1)
)</f>
        <v>Высокий</v>
      </c>
      <c r="Q1027" s="9">
        <v>17.0</v>
      </c>
      <c r="R1027" s="9" t="str">
        <f t="array" ref="R1027">LET(
    _xlpm.thresholds, XLOOKUP('2. Результаты'!$D1027, Sections!$F$3:$F$23, Sections!$G$3:$I$23),
    XLOOKUP('2. Результаты'!$Q1027, _xlpm.thresholds, Sections!$G$2:$I$2, "Ниже базового", -1)
)</f>
        <v>Средний</v>
      </c>
      <c r="S1027" s="9">
        <v>24.0</v>
      </c>
      <c r="T1027" s="9" t="str">
        <f t="array" ref="T1027">LET(
    _xlpm.thresholds, XLOOKUP('2. Результаты'!$D1027, Sections!$A$3:$A$23, Sections!$B$3:$D$23),
    XLOOKUP('2. Результаты'!$S1027, _xlpm.thresholds, Sections!$B$2:$D$2, "Ниже базового", -1)
)</f>
        <v>Средний</v>
      </c>
      <c r="U1027" s="9">
        <v>12.0</v>
      </c>
      <c r="V1027" s="9" t="str">
        <f t="array" ref="V1027">LET(
    _xlpm.thresholds, XLOOKUP('2. Результаты'!$D1027, Sections!$A$27:$A$47, Sections!$B$27:$D$47),
    XLOOKUP('2. Результаты'!$U1027, _xlpm.thresholds, Sections!$B$26:$D$26, "Ниже базового", -1)
)</f>
        <v>Высокий</v>
      </c>
      <c r="W1027" s="9">
        <v>16.0</v>
      </c>
      <c r="X1027" s="9" t="str">
        <f t="array" ref="X1027">LET(
    _xlpm.thresholds, XLOOKUP('2. Результаты'!$D1027, Sections!$K$3:$K$23, Sections!$L$3:$N$23),
    XLOOKUP('2. Результаты'!$W1027, _xlpm.thresholds, Sections!$L$2:$N$2, "Ниже базового", -1)
)</f>
        <v>Базовый</v>
      </c>
    </row>
    <row r="1028" ht="15.75" customHeight="1">
      <c r="A1028" s="7">
        <v>5.32002721E8</v>
      </c>
      <c r="B1028" s="6" t="s">
        <v>1254</v>
      </c>
      <c r="C1028" s="6" t="s">
        <v>1283</v>
      </c>
      <c r="D1028" s="9">
        <v>6.0</v>
      </c>
      <c r="E1028" s="9">
        <v>143.0</v>
      </c>
      <c r="F1028" s="9">
        <v>192.0</v>
      </c>
      <c r="G1028" s="9">
        <v>3.0</v>
      </c>
      <c r="H1028" s="9" t="s">
        <v>1465</v>
      </c>
      <c r="I1028" s="9">
        <v>21.0</v>
      </c>
      <c r="J1028" s="9" t="str">
        <f t="array" ref="J1028">LET(
    _xlpm.thresholds, XLOOKUP('2. Результаты'!$D1028, Sections!$F$27:$F$47, Sections!$G$27:$I$47),
    XLOOKUP('2. Результаты'!$I1028, _xlpm.thresholds, Sections!$G$26:$I$26, "Ниже базового", -1)
)</f>
        <v>Средний</v>
      </c>
      <c r="K1028" s="9">
        <v>17.0</v>
      </c>
      <c r="L1028" s="9" t="str">
        <f t="array" ref="L1028">LET(
    _xlpm.thresholds, XLOOKUP('2. Результаты'!$D1028, Sections!$P$27:$P$47, Sections!$Q$27:$S$47),
    XLOOKUP('2. Результаты'!$K1028, _xlpm.thresholds, Sections!$Q$26:$S$26, "Ниже базового", -1)
)</f>
        <v>Высокий</v>
      </c>
      <c r="M1028" s="9">
        <v>14.0</v>
      </c>
      <c r="N1028" s="9" t="str">
        <f t="array" ref="N1028">LET(
    _xlpm.thresholds, XLOOKUP('2. Результаты'!$D1028, Sections!$K$27:$K$47, Sections!$L$27:$N$47),
    XLOOKUP('2. Результаты'!$M1028, _xlpm.thresholds, Sections!$L$26:$N$26, "Ниже базового", -1)
)</f>
        <v>Средний</v>
      </c>
      <c r="O1028" s="9">
        <v>19.0</v>
      </c>
      <c r="P1028" s="9" t="str">
        <f t="array" ref="P1028">LET(
    _xlpm.thresholds, XLOOKUP('2. Результаты'!$D1028, Sections!$P$3:$P$23, Sections!$Q$3:$S$23),
    XLOOKUP('2. Результаты'!$O1028, _xlpm.thresholds, Sections!$Q$2:$S$2, "Ниже базового", -1)
)</f>
        <v>Средний</v>
      </c>
      <c r="Q1028" s="9">
        <v>16.0</v>
      </c>
      <c r="R1028" s="9" t="str">
        <f t="array" ref="R1028">LET(
    _xlpm.thresholds, XLOOKUP('2. Результаты'!$D1028, Sections!$F$3:$F$23, Sections!$G$3:$I$23),
    XLOOKUP('2. Результаты'!$Q1028, _xlpm.thresholds, Sections!$G$2:$I$2, "Ниже базового", -1)
)</f>
        <v>Средний</v>
      </c>
      <c r="S1028" s="9">
        <v>26.0</v>
      </c>
      <c r="T1028" s="9" t="str">
        <f t="array" ref="T1028">LET(
    _xlpm.thresholds, XLOOKUP('2. Результаты'!$D1028, Sections!$A$3:$A$23, Sections!$B$3:$D$23),
    XLOOKUP('2. Результаты'!$S1028, _xlpm.thresholds, Sections!$B$2:$D$2, "Ниже базового", -1)
)</f>
        <v>Средний</v>
      </c>
      <c r="U1028" s="9">
        <v>11.0</v>
      </c>
      <c r="V1028" s="9" t="str">
        <f t="array" ref="V1028">LET(
    _xlpm.thresholds, XLOOKUP('2. Результаты'!$D1028, Sections!$A$27:$A$47, Sections!$B$27:$D$47),
    XLOOKUP('2. Результаты'!$U1028, _xlpm.thresholds, Sections!$B$26:$D$26, "Ниже базового", -1)
)</f>
        <v>Средний</v>
      </c>
      <c r="W1028" s="9">
        <v>19.0</v>
      </c>
      <c r="X1028" s="9" t="str">
        <f t="array" ref="X1028">LET(
    _xlpm.thresholds, XLOOKUP('2. Результаты'!$D1028, Sections!$K$3:$K$23, Sections!$L$3:$N$23),
    XLOOKUP('2. Результаты'!$W1028, _xlpm.thresholds, Sections!$L$2:$N$2, "Ниже базового", -1)
)</f>
        <v>Средний</v>
      </c>
    </row>
    <row r="1029" ht="15.75" customHeight="1">
      <c r="A1029" s="7">
        <v>5.05007992E8</v>
      </c>
      <c r="B1029" s="6" t="s">
        <v>1254</v>
      </c>
      <c r="C1029" s="6" t="s">
        <v>1284</v>
      </c>
      <c r="D1029" s="9">
        <v>6.0</v>
      </c>
      <c r="E1029" s="9">
        <v>129.0</v>
      </c>
      <c r="F1029" s="9">
        <v>192.0</v>
      </c>
      <c r="G1029" s="9">
        <v>2.0</v>
      </c>
      <c r="H1029" s="9" t="s">
        <v>1467</v>
      </c>
      <c r="I1029" s="9">
        <v>15.0</v>
      </c>
      <c r="J1029" s="9" t="str">
        <f t="array" ref="J1029">LET(
    _xlpm.thresholds, XLOOKUP('2. Результаты'!$D1029, Sections!$F$27:$F$47, Sections!$G$27:$I$47),
    XLOOKUP('2. Результаты'!$I1029, _xlpm.thresholds, Sections!$G$26:$I$26, "Ниже базового", -1)
)</f>
        <v>Базовый</v>
      </c>
      <c r="K1029" s="9">
        <v>16.0</v>
      </c>
      <c r="L1029" s="9" t="str">
        <f t="array" ref="L1029">LET(
    _xlpm.thresholds, XLOOKUP('2. Результаты'!$D1029, Sections!$P$27:$P$47, Sections!$Q$27:$S$47),
    XLOOKUP('2. Результаты'!$K1029, _xlpm.thresholds, Sections!$Q$26:$S$26, "Ниже базового", -1)
)</f>
        <v>Высокий</v>
      </c>
      <c r="M1029" s="9">
        <v>14.0</v>
      </c>
      <c r="N1029" s="9" t="str">
        <f t="array" ref="N1029">LET(
    _xlpm.thresholds, XLOOKUP('2. Результаты'!$D1029, Sections!$K$27:$K$47, Sections!$L$27:$N$47),
    XLOOKUP('2. Результаты'!$M1029, _xlpm.thresholds, Sections!$L$26:$N$26, "Ниже базового", -1)
)</f>
        <v>Средний</v>
      </c>
      <c r="O1029" s="9">
        <v>18.0</v>
      </c>
      <c r="P1029" s="9" t="str">
        <f t="array" ref="P1029">LET(
    _xlpm.thresholds, XLOOKUP('2. Результаты'!$D1029, Sections!$P$3:$P$23, Sections!$Q$3:$S$23),
    XLOOKUP('2. Результаты'!$O1029, _xlpm.thresholds, Sections!$Q$2:$S$2, "Ниже базового", -1)
)</f>
        <v>Средний</v>
      </c>
      <c r="Q1029" s="9">
        <v>16.0</v>
      </c>
      <c r="R1029" s="9" t="str">
        <f t="array" ref="R1029">LET(
    _xlpm.thresholds, XLOOKUP('2. Результаты'!$D1029, Sections!$F$3:$F$23, Sections!$G$3:$I$23),
    XLOOKUP('2. Результаты'!$Q1029, _xlpm.thresholds, Sections!$G$2:$I$2, "Ниже базового", -1)
)</f>
        <v>Средний</v>
      </c>
      <c r="S1029" s="9">
        <v>20.0</v>
      </c>
      <c r="T1029" s="9" t="str">
        <f t="array" ref="T1029">LET(
    _xlpm.thresholds, XLOOKUP('2. Результаты'!$D1029, Sections!$A$3:$A$23, Sections!$B$3:$D$23),
    XLOOKUP('2. Результаты'!$S1029, _xlpm.thresholds, Sections!$B$2:$D$2, "Ниже базового", -1)
)</f>
        <v>Базовый</v>
      </c>
      <c r="U1029" s="9">
        <v>12.0</v>
      </c>
      <c r="V1029" s="9" t="str">
        <f t="array" ref="V1029">LET(
    _xlpm.thresholds, XLOOKUP('2. Результаты'!$D1029, Sections!$A$27:$A$47, Sections!$B$27:$D$47),
    XLOOKUP('2. Результаты'!$U1029, _xlpm.thresholds, Sections!$B$26:$D$26, "Ниже базового", -1)
)</f>
        <v>Высокий</v>
      </c>
      <c r="W1029" s="9">
        <v>18.0</v>
      </c>
      <c r="X1029" s="9" t="str">
        <f t="array" ref="X1029">LET(
    _xlpm.thresholds, XLOOKUP('2. Результаты'!$D1029, Sections!$K$3:$K$23, Sections!$L$3:$N$23),
    XLOOKUP('2. Результаты'!$W1029, _xlpm.thresholds, Sections!$L$2:$N$2, "Ниже базового", -1)
)</f>
        <v>Средний</v>
      </c>
    </row>
    <row r="1030" ht="15.75" customHeight="1">
      <c r="A1030" s="7">
        <v>5.05008403E8</v>
      </c>
      <c r="B1030" s="6" t="s">
        <v>1254</v>
      </c>
      <c r="C1030" s="6" t="s">
        <v>1285</v>
      </c>
      <c r="D1030" s="9">
        <v>1.0</v>
      </c>
      <c r="E1030" s="9">
        <v>147.0</v>
      </c>
      <c r="F1030" s="9">
        <v>213.0</v>
      </c>
      <c r="G1030" s="9">
        <v>3.0</v>
      </c>
      <c r="H1030" s="9" t="s">
        <v>1465</v>
      </c>
      <c r="I1030" s="9">
        <v>21.0</v>
      </c>
      <c r="J1030" s="9" t="str">
        <f t="array" ref="J1030">LET(
    _xlpm.thresholds, XLOOKUP('2. Результаты'!$D1030, Sections!$F$27:$F$47, Sections!$G$27:$I$47),
    XLOOKUP('2. Результаты'!$I1030, _xlpm.thresholds, Sections!$G$26:$I$26, "Ниже базового", -1)
)</f>
        <v>Средний</v>
      </c>
      <c r="K1030" s="9">
        <v>17.0</v>
      </c>
      <c r="L1030" s="9" t="str">
        <f t="array" ref="L1030">LET(
    _xlpm.thresholds, XLOOKUP('2. Результаты'!$D1030, Sections!$P$27:$P$47, Sections!$Q$27:$S$47),
    XLOOKUP('2. Результаты'!$K1030, _xlpm.thresholds, Sections!$Q$26:$S$26, "Ниже базового", -1)
)</f>
        <v>Высокий</v>
      </c>
      <c r="M1030" s="9">
        <v>15.0</v>
      </c>
      <c r="N1030" s="9" t="str">
        <f t="array" ref="N1030">LET(
    _xlpm.thresholds, XLOOKUP('2. Результаты'!$D1030, Sections!$K$27:$K$47, Sections!$L$27:$N$47),
    XLOOKUP('2. Результаты'!$M1030, _xlpm.thresholds, Sections!$L$26:$N$26, "Ниже базового", -1)
)</f>
        <v>Средний</v>
      </c>
      <c r="O1030" s="9">
        <v>18.0</v>
      </c>
      <c r="P1030" s="9" t="str">
        <f t="array" ref="P1030">LET(
    _xlpm.thresholds, XLOOKUP('2. Результаты'!$D1030, Sections!$P$3:$P$23, Sections!$Q$3:$S$23),
    XLOOKUP('2. Результаты'!$O1030, _xlpm.thresholds, Sections!$Q$2:$S$2, "Ниже базового", -1)
)</f>
        <v>Средний</v>
      </c>
      <c r="Q1030" s="9">
        <v>14.0</v>
      </c>
      <c r="R1030" s="9" t="str">
        <f t="array" ref="R1030">LET(
    _xlpm.thresholds, XLOOKUP('2. Результаты'!$D1030, Sections!$F$3:$F$23, Sections!$G$3:$I$23),
    XLOOKUP('2. Результаты'!$Q1030, _xlpm.thresholds, Sections!$G$2:$I$2, "Ниже базового", -1)
)</f>
        <v>Средний</v>
      </c>
      <c r="S1030" s="9">
        <v>27.0</v>
      </c>
      <c r="T1030" s="9" t="str">
        <f t="array" ref="T1030">LET(
    _xlpm.thresholds, XLOOKUP('2. Результаты'!$D1030, Sections!$A$3:$A$23, Sections!$B$3:$D$23),
    XLOOKUP('2. Результаты'!$S1030, _xlpm.thresholds, Sections!$B$2:$D$2, "Ниже базового", -1)
)</f>
        <v>Базовый</v>
      </c>
      <c r="U1030" s="9">
        <v>11.0</v>
      </c>
      <c r="V1030" s="9" t="str">
        <f t="array" ref="V1030">LET(
    _xlpm.thresholds, XLOOKUP('2. Результаты'!$D1030, Sections!$A$27:$A$47, Sections!$B$27:$D$47),
    XLOOKUP('2. Результаты'!$U1030, _xlpm.thresholds, Sections!$B$26:$D$26, "Ниже базового", -1)
)</f>
        <v>Средний</v>
      </c>
      <c r="W1030" s="9">
        <v>24.0</v>
      </c>
      <c r="X1030" s="9" t="str">
        <f t="array" ref="X1030">LET(
    _xlpm.thresholds, XLOOKUP('2. Результаты'!$D1030, Sections!$K$3:$K$23, Sections!$L$3:$N$23),
    XLOOKUP('2. Результаты'!$W1030, _xlpm.thresholds, Sections!$L$2:$N$2, "Ниже базового", -1)
)</f>
        <v>Средний</v>
      </c>
    </row>
    <row r="1031" ht="15.75" customHeight="1">
      <c r="A1031" s="7">
        <v>5.0505488E8</v>
      </c>
      <c r="B1031" s="6" t="s">
        <v>1254</v>
      </c>
      <c r="C1031" s="6" t="s">
        <v>1286</v>
      </c>
      <c r="D1031" s="9">
        <v>6.0</v>
      </c>
      <c r="E1031" s="9">
        <v>148.0</v>
      </c>
      <c r="F1031" s="9">
        <v>192.0</v>
      </c>
      <c r="G1031" s="9">
        <v>3.0</v>
      </c>
      <c r="H1031" s="9" t="s">
        <v>1465</v>
      </c>
      <c r="I1031" s="9">
        <v>23.0</v>
      </c>
      <c r="J1031" s="9" t="str">
        <f t="array" ref="J1031">LET(
    _xlpm.thresholds, XLOOKUP('2. Результаты'!$D1031, Sections!$F$27:$F$47, Sections!$G$27:$I$47),
    XLOOKUP('2. Результаты'!$I1031, _xlpm.thresholds, Sections!$G$26:$I$26, "Ниже базового", -1)
)</f>
        <v>Средний</v>
      </c>
      <c r="K1031" s="9">
        <v>21.0</v>
      </c>
      <c r="L1031" s="9" t="str">
        <f t="array" ref="L1031">LET(
    _xlpm.thresholds, XLOOKUP('2. Результаты'!$D1031, Sections!$P$27:$P$47, Sections!$Q$27:$S$47),
    XLOOKUP('2. Результаты'!$K1031, _xlpm.thresholds, Sections!$Q$26:$S$26, "Ниже базового", -1)
)</f>
        <v>Высокий</v>
      </c>
      <c r="M1031" s="9">
        <v>14.0</v>
      </c>
      <c r="N1031" s="9" t="str">
        <f t="array" ref="N1031">LET(
    _xlpm.thresholds, XLOOKUP('2. Результаты'!$D1031, Sections!$K$27:$K$47, Sections!$L$27:$N$47),
    XLOOKUP('2. Результаты'!$M1031, _xlpm.thresholds, Sections!$L$26:$N$26, "Ниже базового", -1)
)</f>
        <v>Средний</v>
      </c>
      <c r="O1031" s="9">
        <v>20.0</v>
      </c>
      <c r="P1031" s="9" t="str">
        <f t="array" ref="P1031">LET(
    _xlpm.thresholds, XLOOKUP('2. Результаты'!$D1031, Sections!$P$3:$P$23, Sections!$Q$3:$S$23),
    XLOOKUP('2. Результаты'!$O1031, _xlpm.thresholds, Sections!$Q$2:$S$2, "Ниже базового", -1)
)</f>
        <v>Высокий</v>
      </c>
      <c r="Q1031" s="9">
        <v>17.0</v>
      </c>
      <c r="R1031" s="9" t="str">
        <f t="array" ref="R1031">LET(
    _xlpm.thresholds, XLOOKUP('2. Результаты'!$D1031, Sections!$F$3:$F$23, Sections!$G$3:$I$23),
    XLOOKUP('2. Результаты'!$Q1031, _xlpm.thresholds, Sections!$G$2:$I$2, "Ниже базового", -1)
)</f>
        <v>Средний</v>
      </c>
      <c r="S1031" s="9">
        <v>21.0</v>
      </c>
      <c r="T1031" s="9" t="str">
        <f t="array" ref="T1031">LET(
    _xlpm.thresholds, XLOOKUP('2. Результаты'!$D1031, Sections!$A$3:$A$23, Sections!$B$3:$D$23),
    XLOOKUP('2. Результаты'!$S1031, _xlpm.thresholds, Sections!$B$2:$D$2, "Ниже базового", -1)
)</f>
        <v>Базовый</v>
      </c>
      <c r="U1031" s="9">
        <v>11.0</v>
      </c>
      <c r="V1031" s="9" t="str">
        <f t="array" ref="V1031">LET(
    _xlpm.thresholds, XLOOKUP('2. Результаты'!$D1031, Sections!$A$27:$A$47, Sections!$B$27:$D$47),
    XLOOKUP('2. Результаты'!$U1031, _xlpm.thresholds, Sections!$B$26:$D$26, "Ниже базового", -1)
)</f>
        <v>Средний</v>
      </c>
      <c r="W1031" s="9">
        <v>21.0</v>
      </c>
      <c r="X1031" s="9" t="str">
        <f t="array" ref="X1031">LET(
    _xlpm.thresholds, XLOOKUP('2. Результаты'!$D1031, Sections!$K$3:$K$23, Sections!$L$3:$N$23),
    XLOOKUP('2. Результаты'!$W1031, _xlpm.thresholds, Sections!$L$2:$N$2, "Ниже базового", -1)
)</f>
        <v>Средний</v>
      </c>
    </row>
    <row r="1032" ht="15.75" customHeight="1">
      <c r="A1032" s="7">
        <v>5.05008347E8</v>
      </c>
      <c r="B1032" s="6" t="s">
        <v>1254</v>
      </c>
      <c r="C1032" s="6" t="s">
        <v>1287</v>
      </c>
      <c r="D1032" s="9">
        <v>5.0</v>
      </c>
      <c r="E1032" s="9">
        <v>148.0</v>
      </c>
      <c r="F1032" s="9">
        <v>208.0</v>
      </c>
      <c r="G1032" s="9">
        <v>3.0</v>
      </c>
      <c r="H1032" s="9" t="s">
        <v>1465</v>
      </c>
      <c r="I1032" s="9">
        <v>24.0</v>
      </c>
      <c r="J1032" s="9" t="str">
        <f t="array" ref="J1032">LET(
    _xlpm.thresholds, XLOOKUP('2. Результаты'!$D1032, Sections!$F$27:$F$47, Sections!$G$27:$I$47),
    XLOOKUP('2. Результаты'!$I1032, _xlpm.thresholds, Sections!$G$26:$I$26, "Ниже базового", -1)
)</f>
        <v>Средний</v>
      </c>
      <c r="K1032" s="9">
        <v>17.0</v>
      </c>
      <c r="L1032" s="9" t="str">
        <f t="array" ref="L1032">LET(
    _xlpm.thresholds, XLOOKUP('2. Результаты'!$D1032, Sections!$P$27:$P$47, Sections!$Q$27:$S$47),
    XLOOKUP('2. Результаты'!$K1032, _xlpm.thresholds, Sections!$Q$26:$S$26, "Ниже базового", -1)
)</f>
        <v>Высокий</v>
      </c>
      <c r="M1032" s="9">
        <v>13.0</v>
      </c>
      <c r="N1032" s="9" t="str">
        <f t="array" ref="N1032">LET(
    _xlpm.thresholds, XLOOKUP('2. Результаты'!$D1032, Sections!$K$27:$K$47, Sections!$L$27:$N$47),
    XLOOKUP('2. Результаты'!$M1032, _xlpm.thresholds, Sections!$L$26:$N$26, "Ниже базового", -1)
)</f>
        <v>Базовый</v>
      </c>
      <c r="O1032" s="9">
        <v>19.0</v>
      </c>
      <c r="P1032" s="9" t="str">
        <f t="array" ref="P1032">LET(
    _xlpm.thresholds, XLOOKUP('2. Результаты'!$D1032, Sections!$P$3:$P$23, Sections!$Q$3:$S$23),
    XLOOKUP('2. Результаты'!$O1032, _xlpm.thresholds, Sections!$Q$2:$S$2, "Ниже базового", -1)
)</f>
        <v>Средний</v>
      </c>
      <c r="Q1032" s="9">
        <v>14.0</v>
      </c>
      <c r="R1032" s="9" t="str">
        <f t="array" ref="R1032">LET(
    _xlpm.thresholds, XLOOKUP('2. Результаты'!$D1032, Sections!$F$3:$F$23, Sections!$G$3:$I$23),
    XLOOKUP('2. Результаты'!$Q1032, _xlpm.thresholds, Sections!$G$2:$I$2, "Ниже базового", -1)
)</f>
        <v>Средний</v>
      </c>
      <c r="S1032" s="9">
        <v>27.0</v>
      </c>
      <c r="T1032" s="9" t="str">
        <f t="array" ref="T1032">LET(
    _xlpm.thresholds, XLOOKUP('2. Результаты'!$D1032, Sections!$A$3:$A$23, Sections!$B$3:$D$23),
    XLOOKUP('2. Результаты'!$S1032, _xlpm.thresholds, Sections!$B$2:$D$2, "Ниже базового", -1)
)</f>
        <v>Средний</v>
      </c>
      <c r="U1032" s="9">
        <v>12.0</v>
      </c>
      <c r="V1032" s="9" t="str">
        <f t="array" ref="V1032">LET(
    _xlpm.thresholds, XLOOKUP('2. Результаты'!$D1032, Sections!$A$27:$A$47, Sections!$B$27:$D$47),
    XLOOKUP('2. Результаты'!$U1032, _xlpm.thresholds, Sections!$B$26:$D$26, "Ниже базового", -1)
)</f>
        <v>Высокий</v>
      </c>
      <c r="W1032" s="9">
        <v>22.0</v>
      </c>
      <c r="X1032" s="9" t="str">
        <f t="array" ref="X1032">LET(
    _xlpm.thresholds, XLOOKUP('2. Результаты'!$D1032, Sections!$K$3:$K$23, Sections!$L$3:$N$23),
    XLOOKUP('2. Результаты'!$W1032, _xlpm.thresholds, Sections!$L$2:$N$2, "Ниже базового", -1)
)</f>
        <v>Средний</v>
      </c>
    </row>
    <row r="1033" ht="15.75" customHeight="1">
      <c r="A1033" s="7">
        <v>5.47001417E8</v>
      </c>
      <c r="B1033" s="6" t="s">
        <v>1254</v>
      </c>
      <c r="C1033" s="6" t="s">
        <v>1288</v>
      </c>
      <c r="D1033" s="9">
        <v>1.0</v>
      </c>
      <c r="E1033" s="9">
        <v>172.0</v>
      </c>
      <c r="F1033" s="9">
        <v>213.0</v>
      </c>
      <c r="G1033" s="9">
        <v>3.0</v>
      </c>
      <c r="H1033" s="9" t="s">
        <v>1465</v>
      </c>
      <c r="I1033" s="9">
        <v>25.0</v>
      </c>
      <c r="J1033" s="9" t="str">
        <f t="array" ref="J1033">LET(
    _xlpm.thresholds, XLOOKUP('2. Результаты'!$D1033, Sections!$F$27:$F$47, Sections!$G$27:$I$47),
    XLOOKUP('2. Результаты'!$I1033, _xlpm.thresholds, Sections!$G$26:$I$26, "Ниже базового", -1)
)</f>
        <v>Средний</v>
      </c>
      <c r="K1033" s="9">
        <v>20.0</v>
      </c>
      <c r="L1033" s="9" t="str">
        <f t="array" ref="L1033">LET(
    _xlpm.thresholds, XLOOKUP('2. Результаты'!$D1033, Sections!$P$27:$P$47, Sections!$Q$27:$S$47),
    XLOOKUP('2. Результаты'!$K1033, _xlpm.thresholds, Sections!$Q$26:$S$26, "Ниже базового", -1)
)</f>
        <v>Высокий</v>
      </c>
      <c r="M1033" s="9">
        <v>16.0</v>
      </c>
      <c r="N1033" s="9" t="str">
        <f t="array" ref="N1033">LET(
    _xlpm.thresholds, XLOOKUP('2. Результаты'!$D1033, Sections!$K$27:$K$47, Sections!$L$27:$N$47),
    XLOOKUP('2. Результаты'!$M1033, _xlpm.thresholds, Sections!$L$26:$N$26, "Ниже базового", -1)
)</f>
        <v>Средний</v>
      </c>
      <c r="O1033" s="9">
        <v>20.0</v>
      </c>
      <c r="P1033" s="9" t="str">
        <f t="array" ref="P1033">LET(
    _xlpm.thresholds, XLOOKUP('2. Результаты'!$D1033, Sections!$P$3:$P$23, Sections!$Q$3:$S$23),
    XLOOKUP('2. Результаты'!$O1033, _xlpm.thresholds, Sections!$Q$2:$S$2, "Ниже базового", -1)
)</f>
        <v>Высокий</v>
      </c>
      <c r="Q1033" s="9">
        <v>18.0</v>
      </c>
      <c r="R1033" s="9" t="str">
        <f t="array" ref="R1033">LET(
    _xlpm.thresholds, XLOOKUP('2. Результаты'!$D1033, Sections!$F$3:$F$23, Sections!$G$3:$I$23),
    XLOOKUP('2. Результаты'!$Q1033, _xlpm.thresholds, Sections!$G$2:$I$2, "Ниже базового", -1)
)</f>
        <v>Средний</v>
      </c>
      <c r="S1033" s="9">
        <v>37.0</v>
      </c>
      <c r="T1033" s="9" t="str">
        <f t="array" ref="T1033">LET(
    _xlpm.thresholds, XLOOKUP('2. Результаты'!$D1033, Sections!$A$3:$A$23, Sections!$B$3:$D$23),
    XLOOKUP('2. Результаты'!$S1033, _xlpm.thresholds, Sections!$B$2:$D$2, "Ниже базового", -1)
)</f>
        <v>Средний</v>
      </c>
      <c r="U1033" s="9">
        <v>14.0</v>
      </c>
      <c r="V1033" s="9" t="str">
        <f t="array" ref="V1033">LET(
    _xlpm.thresholds, XLOOKUP('2. Результаты'!$D1033, Sections!$A$27:$A$47, Sections!$B$27:$D$47),
    XLOOKUP('2. Результаты'!$U1033, _xlpm.thresholds, Sections!$B$26:$D$26, "Ниже базового", -1)
)</f>
        <v>Высокий</v>
      </c>
      <c r="W1033" s="9">
        <v>22.0</v>
      </c>
      <c r="X1033" s="9" t="str">
        <f t="array" ref="X1033">LET(
    _xlpm.thresholds, XLOOKUP('2. Результаты'!$D1033, Sections!$K$3:$K$23, Sections!$L$3:$N$23),
    XLOOKUP('2. Результаты'!$W1033, _xlpm.thresholds, Sections!$L$2:$N$2, "Ниже базового", -1)
)</f>
        <v>Средний</v>
      </c>
    </row>
    <row r="1034" ht="15.75" customHeight="1">
      <c r="A1034" s="7">
        <v>5.08008641E8</v>
      </c>
      <c r="B1034" s="6" t="s">
        <v>1254</v>
      </c>
      <c r="C1034" s="6" t="s">
        <v>1289</v>
      </c>
      <c r="D1034" s="9">
        <v>6.0</v>
      </c>
      <c r="E1034" s="9">
        <v>124.0</v>
      </c>
      <c r="F1034" s="9">
        <v>192.0</v>
      </c>
      <c r="G1034" s="9">
        <v>3.0</v>
      </c>
      <c r="H1034" s="9" t="s">
        <v>1465</v>
      </c>
      <c r="I1034" s="9">
        <v>18.0</v>
      </c>
      <c r="J1034" s="9" t="str">
        <f t="array" ref="J1034">LET(
    _xlpm.thresholds, XLOOKUP('2. Результаты'!$D1034, Sections!$F$27:$F$47, Sections!$G$27:$I$47),
    XLOOKUP('2. Результаты'!$I1034, _xlpm.thresholds, Sections!$G$26:$I$26, "Ниже базового", -1)
)</f>
        <v>Средний</v>
      </c>
      <c r="K1034" s="9">
        <v>15.0</v>
      </c>
      <c r="L1034" s="9" t="str">
        <f t="array" ref="L1034">LET(
    _xlpm.thresholds, XLOOKUP('2. Результаты'!$D1034, Sections!$P$27:$P$47, Sections!$Q$27:$S$47),
    XLOOKUP('2. Результаты'!$K1034, _xlpm.thresholds, Sections!$Q$26:$S$26, "Ниже базового", -1)
)</f>
        <v>Средний</v>
      </c>
      <c r="M1034" s="9">
        <v>11.0</v>
      </c>
      <c r="N1034" s="9" t="str">
        <f t="array" ref="N1034">LET(
    _xlpm.thresholds, XLOOKUP('2. Результаты'!$D1034, Sections!$K$27:$K$47, Sections!$L$27:$N$47),
    XLOOKUP('2. Результаты'!$M1034, _xlpm.thresholds, Sections!$L$26:$N$26, "Ниже базового", -1)
)</f>
        <v>Базовый</v>
      </c>
      <c r="O1034" s="9">
        <v>17.0</v>
      </c>
      <c r="P1034" s="9" t="str">
        <f t="array" ref="P1034">LET(
    _xlpm.thresholds, XLOOKUP('2. Результаты'!$D1034, Sections!$P$3:$P$23, Sections!$Q$3:$S$23),
    XLOOKUP('2. Результаты'!$O1034, _xlpm.thresholds, Sections!$Q$2:$S$2, "Ниже базового", -1)
)</f>
        <v>Средний</v>
      </c>
      <c r="Q1034" s="9">
        <v>12.0</v>
      </c>
      <c r="R1034" s="9" t="str">
        <f t="array" ref="R1034">LET(
    _xlpm.thresholds, XLOOKUP('2. Результаты'!$D1034, Sections!$F$3:$F$23, Sections!$G$3:$I$23),
    XLOOKUP('2. Результаты'!$Q1034, _xlpm.thresholds, Sections!$G$2:$I$2, "Ниже базового", -1)
)</f>
        <v>Базовый</v>
      </c>
      <c r="S1034" s="9">
        <v>20.0</v>
      </c>
      <c r="T1034" s="9" t="str">
        <f t="array" ref="T1034">LET(
    _xlpm.thresholds, XLOOKUP('2. Результаты'!$D1034, Sections!$A$3:$A$23, Sections!$B$3:$D$23),
    XLOOKUP('2. Результаты'!$S1034, _xlpm.thresholds, Sections!$B$2:$D$2, "Ниже базового", -1)
)</f>
        <v>Базовый</v>
      </c>
      <c r="U1034" s="9">
        <v>11.0</v>
      </c>
      <c r="V1034" s="9" t="str">
        <f t="array" ref="V1034">LET(
    _xlpm.thresholds, XLOOKUP('2. Результаты'!$D1034, Sections!$A$27:$A$47, Sections!$B$27:$D$47),
    XLOOKUP('2. Результаты'!$U1034, _xlpm.thresholds, Sections!$B$26:$D$26, "Ниже базового", -1)
)</f>
        <v>Средний</v>
      </c>
      <c r="W1034" s="9">
        <v>20.0</v>
      </c>
      <c r="X1034" s="9" t="str">
        <f t="array" ref="X1034">LET(
    _xlpm.thresholds, XLOOKUP('2. Результаты'!$D1034, Sections!$K$3:$K$23, Sections!$L$3:$N$23),
    XLOOKUP('2. Результаты'!$W1034, _xlpm.thresholds, Sections!$L$2:$N$2, "Ниже базового", -1)
)</f>
        <v>Средний</v>
      </c>
    </row>
    <row r="1035" ht="15.75" customHeight="1">
      <c r="A1035" s="7">
        <v>5.32140986E8</v>
      </c>
      <c r="B1035" s="6" t="s">
        <v>1254</v>
      </c>
      <c r="C1035" s="6" t="s">
        <v>1290</v>
      </c>
      <c r="D1035" s="9">
        <v>2.0</v>
      </c>
      <c r="E1035" s="9">
        <v>159.0</v>
      </c>
      <c r="F1035" s="9">
        <v>197.0</v>
      </c>
      <c r="G1035" s="9">
        <v>3.0</v>
      </c>
      <c r="H1035" s="9" t="s">
        <v>1465</v>
      </c>
      <c r="I1035" s="9">
        <v>23.0</v>
      </c>
      <c r="J1035" s="9" t="str">
        <f t="array" ref="J1035">LET(
    _xlpm.thresholds, XLOOKUP('2. Результаты'!$D1035, Sections!$F$27:$F$47, Sections!$G$27:$I$47),
    XLOOKUP('2. Результаты'!$I1035, _xlpm.thresholds, Sections!$G$26:$I$26, "Ниже базового", -1)
)</f>
        <v>Средний</v>
      </c>
      <c r="K1035" s="9">
        <v>19.0</v>
      </c>
      <c r="L1035" s="9" t="str">
        <f t="array" ref="L1035">LET(
    _xlpm.thresholds, XLOOKUP('2. Результаты'!$D1035, Sections!$P$27:$P$47, Sections!$Q$27:$S$47),
    XLOOKUP('2. Результаты'!$K1035, _xlpm.thresholds, Sections!$Q$26:$S$26, "Ниже базового", -1)
)</f>
        <v>Высокий</v>
      </c>
      <c r="M1035" s="9">
        <v>16.0</v>
      </c>
      <c r="N1035" s="9" t="str">
        <f t="array" ref="N1035">LET(
    _xlpm.thresholds, XLOOKUP('2. Результаты'!$D1035, Sections!$K$27:$K$47, Sections!$L$27:$N$47),
    XLOOKUP('2. Результаты'!$M1035, _xlpm.thresholds, Sections!$L$26:$N$26, "Ниже базового", -1)
)</f>
        <v>Высокий</v>
      </c>
      <c r="O1035" s="9">
        <v>20.0</v>
      </c>
      <c r="P1035" s="9" t="str">
        <f t="array" ref="P1035">LET(
    _xlpm.thresholds, XLOOKUP('2. Результаты'!$D1035, Sections!$P$3:$P$23, Sections!$Q$3:$S$23),
    XLOOKUP('2. Результаты'!$O1035, _xlpm.thresholds, Sections!$Q$2:$S$2, "Ниже базового", -1)
)</f>
        <v>Высокий</v>
      </c>
      <c r="Q1035" s="9">
        <v>16.0</v>
      </c>
      <c r="R1035" s="9" t="str">
        <f t="array" ref="R1035">LET(
    _xlpm.thresholds, XLOOKUP('2. Результаты'!$D1035, Sections!$F$3:$F$23, Sections!$G$3:$I$23),
    XLOOKUP('2. Результаты'!$Q1035, _xlpm.thresholds, Sections!$G$2:$I$2, "Ниже базового", -1)
)</f>
        <v>Средний</v>
      </c>
      <c r="S1035" s="9">
        <v>29.0</v>
      </c>
      <c r="T1035" s="9" t="str">
        <f t="array" ref="T1035">LET(
    _xlpm.thresholds, XLOOKUP('2. Результаты'!$D1035, Sections!$A$3:$A$23, Sections!$B$3:$D$23),
    XLOOKUP('2. Результаты'!$S1035, _xlpm.thresholds, Sections!$B$2:$D$2, "Ниже базового", -1)
)</f>
        <v>Средний</v>
      </c>
      <c r="U1035" s="9">
        <v>12.0</v>
      </c>
      <c r="V1035" s="9" t="str">
        <f t="array" ref="V1035">LET(
    _xlpm.thresholds, XLOOKUP('2. Результаты'!$D1035, Sections!$A$27:$A$47, Sections!$B$27:$D$47),
    XLOOKUP('2. Результаты'!$U1035, _xlpm.thresholds, Sections!$B$26:$D$26, "Ниже базового", -1)
)</f>
        <v>Высокий</v>
      </c>
      <c r="W1035" s="9">
        <v>24.0</v>
      </c>
      <c r="X1035" s="9" t="str">
        <f t="array" ref="X1035">LET(
    _xlpm.thresholds, XLOOKUP('2. Результаты'!$D1035, Sections!$K$3:$K$23, Sections!$L$3:$N$23),
    XLOOKUP('2. Результаты'!$W1035, _xlpm.thresholds, Sections!$L$2:$N$2, "Ниже базового", -1)
)</f>
        <v>Средний</v>
      </c>
    </row>
    <row r="1036" ht="15.75" customHeight="1">
      <c r="A1036" s="7">
        <v>5.31003881E8</v>
      </c>
      <c r="B1036" s="6" t="s">
        <v>1254</v>
      </c>
      <c r="C1036" s="6" t="s">
        <v>1291</v>
      </c>
      <c r="D1036" s="9">
        <v>2.0</v>
      </c>
      <c r="E1036" s="9">
        <v>166.0</v>
      </c>
      <c r="F1036" s="9">
        <v>197.0</v>
      </c>
      <c r="G1036" s="9">
        <v>4.0</v>
      </c>
      <c r="H1036" s="9" t="s">
        <v>1466</v>
      </c>
      <c r="I1036" s="9">
        <v>29.0</v>
      </c>
      <c r="J1036" s="9" t="str">
        <f t="array" ref="J1036">LET(
    _xlpm.thresholds, XLOOKUP('2. Результаты'!$D1036, Sections!$F$27:$F$47, Sections!$G$27:$I$47),
    XLOOKUP('2. Результаты'!$I1036, _xlpm.thresholds, Sections!$G$26:$I$26, "Ниже базового", -1)
)</f>
        <v>Высокий</v>
      </c>
      <c r="K1036" s="9">
        <v>21.0</v>
      </c>
      <c r="L1036" s="9" t="str">
        <f t="array" ref="L1036">LET(
    _xlpm.thresholds, XLOOKUP('2. Результаты'!$D1036, Sections!$P$27:$P$47, Sections!$Q$27:$S$47),
    XLOOKUP('2. Результаты'!$K1036, _xlpm.thresholds, Sections!$Q$26:$S$26, "Ниже базового", -1)
)</f>
        <v>Высокий</v>
      </c>
      <c r="M1036" s="9">
        <v>16.0</v>
      </c>
      <c r="N1036" s="9" t="str">
        <f t="array" ref="N1036">LET(
    _xlpm.thresholds, XLOOKUP('2. Результаты'!$D1036, Sections!$K$27:$K$47, Sections!$L$27:$N$47),
    XLOOKUP('2. Результаты'!$M1036, _xlpm.thresholds, Sections!$L$26:$N$26, "Ниже базового", -1)
)</f>
        <v>Высокий</v>
      </c>
      <c r="O1036" s="9">
        <v>20.0</v>
      </c>
      <c r="P1036" s="9" t="str">
        <f t="array" ref="P1036">LET(
    _xlpm.thresholds, XLOOKUP('2. Результаты'!$D1036, Sections!$P$3:$P$23, Sections!$Q$3:$S$23),
    XLOOKUP('2. Результаты'!$O1036, _xlpm.thresholds, Sections!$Q$2:$S$2, "Ниже базового", -1)
)</f>
        <v>Высокий</v>
      </c>
      <c r="Q1036" s="9">
        <v>15.0</v>
      </c>
      <c r="R1036" s="9" t="str">
        <f t="array" ref="R1036">LET(
    _xlpm.thresholds, XLOOKUP('2. Результаты'!$D1036, Sections!$F$3:$F$23, Sections!$G$3:$I$23),
    XLOOKUP('2. Результаты'!$Q1036, _xlpm.thresholds, Sections!$G$2:$I$2, "Ниже базового", -1)
)</f>
        <v>Средний</v>
      </c>
      <c r="S1036" s="9">
        <v>28.0</v>
      </c>
      <c r="T1036" s="9" t="str">
        <f t="array" ref="T1036">LET(
    _xlpm.thresholds, XLOOKUP('2. Результаты'!$D1036, Sections!$A$3:$A$23, Sections!$B$3:$D$23),
    XLOOKUP('2. Результаты'!$S1036, _xlpm.thresholds, Sections!$B$2:$D$2, "Ниже базового", -1)
)</f>
        <v>Средний</v>
      </c>
      <c r="U1036" s="9">
        <v>12.0</v>
      </c>
      <c r="V1036" s="9" t="str">
        <f t="array" ref="V1036">LET(
    _xlpm.thresholds, XLOOKUP('2. Результаты'!$D1036, Sections!$A$27:$A$47, Sections!$B$27:$D$47),
    XLOOKUP('2. Результаты'!$U1036, _xlpm.thresholds, Sections!$B$26:$D$26, "Ниже базового", -1)
)</f>
        <v>Высокий</v>
      </c>
      <c r="W1036" s="9">
        <v>25.0</v>
      </c>
      <c r="X1036" s="9" t="str">
        <f t="array" ref="X1036">LET(
    _xlpm.thresholds, XLOOKUP('2. Результаты'!$D1036, Sections!$K$3:$K$23, Sections!$L$3:$N$23),
    XLOOKUP('2. Результаты'!$W1036, _xlpm.thresholds, Sections!$L$2:$N$2, "Ниже базового", -1)
)</f>
        <v>Высокий</v>
      </c>
    </row>
    <row r="1037" ht="15.75" customHeight="1">
      <c r="A1037" s="7">
        <v>5.16008469E8</v>
      </c>
      <c r="B1037" s="6" t="s">
        <v>1254</v>
      </c>
      <c r="C1037" s="6" t="s">
        <v>1292</v>
      </c>
      <c r="D1037" s="9">
        <v>2.0</v>
      </c>
      <c r="E1037" s="9">
        <v>157.0</v>
      </c>
      <c r="F1037" s="9">
        <v>197.0</v>
      </c>
      <c r="G1037" s="9">
        <v>3.0</v>
      </c>
      <c r="H1037" s="9" t="s">
        <v>1465</v>
      </c>
      <c r="I1037" s="9">
        <v>28.0</v>
      </c>
      <c r="J1037" s="9" t="str">
        <f t="array" ref="J1037">LET(
    _xlpm.thresholds, XLOOKUP('2. Результаты'!$D1037, Sections!$F$27:$F$47, Sections!$G$27:$I$47),
    XLOOKUP('2. Результаты'!$I1037, _xlpm.thresholds, Sections!$G$26:$I$26, "Ниже базового", -1)
)</f>
        <v>Высокий</v>
      </c>
      <c r="K1037" s="9">
        <v>17.0</v>
      </c>
      <c r="L1037" s="9" t="str">
        <f t="array" ref="L1037">LET(
    _xlpm.thresholds, XLOOKUP('2. Результаты'!$D1037, Sections!$P$27:$P$47, Sections!$Q$27:$S$47),
    XLOOKUP('2. Результаты'!$K1037, _xlpm.thresholds, Sections!$Q$26:$S$26, "Ниже базового", -1)
)</f>
        <v>Высокий</v>
      </c>
      <c r="M1037" s="9">
        <v>15.0</v>
      </c>
      <c r="N1037" s="9" t="str">
        <f t="array" ref="N1037">LET(
    _xlpm.thresholds, XLOOKUP('2. Результаты'!$D1037, Sections!$K$27:$K$47, Sections!$L$27:$N$47),
    XLOOKUP('2. Результаты'!$M1037, _xlpm.thresholds, Sections!$L$26:$N$26, "Ниже базового", -1)
)</f>
        <v>Средний</v>
      </c>
      <c r="O1037" s="9">
        <v>20.0</v>
      </c>
      <c r="P1037" s="9" t="str">
        <f t="array" ref="P1037">LET(
    _xlpm.thresholds, XLOOKUP('2. Результаты'!$D1037, Sections!$P$3:$P$23, Sections!$Q$3:$S$23),
    XLOOKUP('2. Результаты'!$O1037, _xlpm.thresholds, Sections!$Q$2:$S$2, "Ниже базового", -1)
)</f>
        <v>Высокий</v>
      </c>
      <c r="Q1037" s="9">
        <v>16.0</v>
      </c>
      <c r="R1037" s="9" t="str">
        <f t="array" ref="R1037">LET(
    _xlpm.thresholds, XLOOKUP('2. Результаты'!$D1037, Sections!$F$3:$F$23, Sections!$G$3:$I$23),
    XLOOKUP('2. Результаты'!$Q1037, _xlpm.thresholds, Sections!$G$2:$I$2, "Ниже базового", -1)
)</f>
        <v>Средний</v>
      </c>
      <c r="S1037" s="9">
        <v>24.0</v>
      </c>
      <c r="T1037" s="9" t="str">
        <f t="array" ref="T1037">LET(
    _xlpm.thresholds, XLOOKUP('2. Результаты'!$D1037, Sections!$A$3:$A$23, Sections!$B$3:$D$23),
    XLOOKUP('2. Результаты'!$S1037, _xlpm.thresholds, Sections!$B$2:$D$2, "Ниже базового", -1)
)</f>
        <v>Средний</v>
      </c>
      <c r="U1037" s="9">
        <v>13.0</v>
      </c>
      <c r="V1037" s="9" t="str">
        <f t="array" ref="V1037">LET(
    _xlpm.thresholds, XLOOKUP('2. Результаты'!$D1037, Sections!$A$27:$A$47, Sections!$B$27:$D$47),
    XLOOKUP('2. Результаты'!$U1037, _xlpm.thresholds, Sections!$B$26:$D$26, "Ниже базового", -1)
)</f>
        <v>Высокий</v>
      </c>
      <c r="W1037" s="9">
        <v>24.0</v>
      </c>
      <c r="X1037" s="9" t="str">
        <f t="array" ref="X1037">LET(
    _xlpm.thresholds, XLOOKUP('2. Результаты'!$D1037, Sections!$K$3:$K$23, Sections!$L$3:$N$23),
    XLOOKUP('2. Результаты'!$W1037, _xlpm.thresholds, Sections!$L$2:$N$2, "Ниже базового", -1)
)</f>
        <v>Средний</v>
      </c>
    </row>
    <row r="1038" ht="15.75" customHeight="1">
      <c r="A1038" s="7">
        <v>5.05008202E8</v>
      </c>
      <c r="B1038" s="6" t="s">
        <v>1254</v>
      </c>
      <c r="C1038" s="6" t="s">
        <v>1293</v>
      </c>
      <c r="D1038" s="9">
        <v>2.0</v>
      </c>
      <c r="E1038" s="9">
        <v>148.0</v>
      </c>
      <c r="F1038" s="9">
        <v>197.0</v>
      </c>
      <c r="G1038" s="9">
        <v>3.0</v>
      </c>
      <c r="H1038" s="9" t="s">
        <v>1465</v>
      </c>
      <c r="I1038" s="9">
        <v>18.0</v>
      </c>
      <c r="J1038" s="9" t="str">
        <f t="array" ref="J1038">LET(
    _xlpm.thresholds, XLOOKUP('2. Результаты'!$D1038, Sections!$F$27:$F$47, Sections!$G$27:$I$47),
    XLOOKUP('2. Результаты'!$I1038, _xlpm.thresholds, Sections!$G$26:$I$26, "Ниже базового", -1)
)</f>
        <v>Средний</v>
      </c>
      <c r="K1038" s="9">
        <v>20.0</v>
      </c>
      <c r="L1038" s="9" t="str">
        <f t="array" ref="L1038">LET(
    _xlpm.thresholds, XLOOKUP('2. Результаты'!$D1038, Sections!$P$27:$P$47, Sections!$Q$27:$S$47),
    XLOOKUP('2. Результаты'!$K1038, _xlpm.thresholds, Sections!$Q$26:$S$26, "Ниже базового", -1)
)</f>
        <v>Высокий</v>
      </c>
      <c r="M1038" s="9">
        <v>13.0</v>
      </c>
      <c r="N1038" s="9" t="str">
        <f t="array" ref="N1038">LET(
    _xlpm.thresholds, XLOOKUP('2. Результаты'!$D1038, Sections!$K$27:$K$47, Sections!$L$27:$N$47),
    XLOOKUP('2. Результаты'!$M1038, _xlpm.thresholds, Sections!$L$26:$N$26, "Ниже базового", -1)
)</f>
        <v>Средний</v>
      </c>
      <c r="O1038" s="9">
        <v>22.0</v>
      </c>
      <c r="P1038" s="9" t="str">
        <f t="array" ref="P1038">LET(
    _xlpm.thresholds, XLOOKUP('2. Результаты'!$D1038, Sections!$P$3:$P$23, Sections!$Q$3:$S$23),
    XLOOKUP('2. Результаты'!$O1038, _xlpm.thresholds, Sections!$Q$2:$S$2, "Ниже базового", -1)
)</f>
        <v>Высокий</v>
      </c>
      <c r="Q1038" s="9">
        <v>13.0</v>
      </c>
      <c r="R1038" s="9" t="str">
        <f t="array" ref="R1038">LET(
    _xlpm.thresholds, XLOOKUP('2. Результаты'!$D1038, Sections!$F$3:$F$23, Sections!$G$3:$I$23),
    XLOOKUP('2. Результаты'!$Q1038, _xlpm.thresholds, Sections!$G$2:$I$2, "Ниже базового", -1)
)</f>
        <v>Средний</v>
      </c>
      <c r="S1038" s="9">
        <v>27.0</v>
      </c>
      <c r="T1038" s="9" t="str">
        <f t="array" ref="T1038">LET(
    _xlpm.thresholds, XLOOKUP('2. Результаты'!$D1038, Sections!$A$3:$A$23, Sections!$B$3:$D$23),
    XLOOKUP('2. Результаты'!$S1038, _xlpm.thresholds, Sections!$B$2:$D$2, "Ниже базового", -1)
)</f>
        <v>Средний</v>
      </c>
      <c r="U1038" s="9">
        <v>12.0</v>
      </c>
      <c r="V1038" s="9" t="str">
        <f t="array" ref="V1038">LET(
    _xlpm.thresholds, XLOOKUP('2. Результаты'!$D1038, Sections!$A$27:$A$47, Sections!$B$27:$D$47),
    XLOOKUP('2. Результаты'!$U1038, _xlpm.thresholds, Sections!$B$26:$D$26, "Ниже базового", -1)
)</f>
        <v>Высокий</v>
      </c>
      <c r="W1038" s="9">
        <v>23.0</v>
      </c>
      <c r="X1038" s="9" t="str">
        <f t="array" ref="X1038">LET(
    _xlpm.thresholds, XLOOKUP('2. Результаты'!$D1038, Sections!$K$3:$K$23, Sections!$L$3:$N$23),
    XLOOKUP('2. Результаты'!$W1038, _xlpm.thresholds, Sections!$L$2:$N$2, "Ниже базового", -1)
)</f>
        <v>Средний</v>
      </c>
    </row>
    <row r="1039" ht="15.75" customHeight="1">
      <c r="A1039" s="7">
        <v>5.08005841E8</v>
      </c>
      <c r="B1039" s="6" t="s">
        <v>1254</v>
      </c>
      <c r="C1039" s="6" t="s">
        <v>1294</v>
      </c>
      <c r="D1039" s="9">
        <v>1.0</v>
      </c>
      <c r="E1039" s="9">
        <v>175.0</v>
      </c>
      <c r="F1039" s="9">
        <v>213.0</v>
      </c>
      <c r="G1039" s="9">
        <v>4.0</v>
      </c>
      <c r="H1039" s="9" t="s">
        <v>1466</v>
      </c>
      <c r="I1039" s="9">
        <v>24.0</v>
      </c>
      <c r="J1039" s="9" t="str">
        <f t="array" ref="J1039">LET(
    _xlpm.thresholds, XLOOKUP('2. Результаты'!$D1039, Sections!$F$27:$F$47, Sections!$G$27:$I$47),
    XLOOKUP('2. Результаты'!$I1039, _xlpm.thresholds, Sections!$G$26:$I$26, "Ниже базового", -1)
)</f>
        <v>Средний</v>
      </c>
      <c r="K1039" s="9">
        <v>20.0</v>
      </c>
      <c r="L1039" s="9" t="str">
        <f t="array" ref="L1039">LET(
    _xlpm.thresholds, XLOOKUP('2. Результаты'!$D1039, Sections!$P$27:$P$47, Sections!$Q$27:$S$47),
    XLOOKUP('2. Результаты'!$K1039, _xlpm.thresholds, Sections!$Q$26:$S$26, "Ниже базового", -1)
)</f>
        <v>Высокий</v>
      </c>
      <c r="M1039" s="9">
        <v>15.0</v>
      </c>
      <c r="N1039" s="9" t="str">
        <f t="array" ref="N1039">LET(
    _xlpm.thresholds, XLOOKUP('2. Результаты'!$D1039, Sections!$K$27:$K$47, Sections!$L$27:$N$47),
    XLOOKUP('2. Результаты'!$M1039, _xlpm.thresholds, Sections!$L$26:$N$26, "Ниже базового", -1)
)</f>
        <v>Средний</v>
      </c>
      <c r="O1039" s="9">
        <v>21.0</v>
      </c>
      <c r="P1039" s="9" t="str">
        <f t="array" ref="P1039">LET(
    _xlpm.thresholds, XLOOKUP('2. Результаты'!$D1039, Sections!$P$3:$P$23, Sections!$Q$3:$S$23),
    XLOOKUP('2. Результаты'!$O1039, _xlpm.thresholds, Sections!$Q$2:$S$2, "Ниже базового", -1)
)</f>
        <v>Высокий</v>
      </c>
      <c r="Q1039" s="9">
        <v>20.0</v>
      </c>
      <c r="R1039" s="9" t="str">
        <f t="array" ref="R1039">LET(
    _xlpm.thresholds, XLOOKUP('2. Результаты'!$D1039, Sections!$F$3:$F$23, Sections!$G$3:$I$23),
    XLOOKUP('2. Результаты'!$Q1039, _xlpm.thresholds, Sections!$G$2:$I$2, "Ниже базового", -1)
)</f>
        <v>Средний</v>
      </c>
      <c r="S1039" s="9">
        <v>38.0</v>
      </c>
      <c r="T1039" s="9" t="str">
        <f t="array" ref="T1039">LET(
    _xlpm.thresholds, XLOOKUP('2. Результаты'!$D1039, Sections!$A$3:$A$23, Sections!$B$3:$D$23),
    XLOOKUP('2. Результаты'!$S1039, _xlpm.thresholds, Sections!$B$2:$D$2, "Ниже базового", -1)
)</f>
        <v>Средний</v>
      </c>
      <c r="U1039" s="9">
        <v>13.0</v>
      </c>
      <c r="V1039" s="9" t="str">
        <f t="array" ref="V1039">LET(
    _xlpm.thresholds, XLOOKUP('2. Результаты'!$D1039, Sections!$A$27:$A$47, Sections!$B$27:$D$47),
    XLOOKUP('2. Результаты'!$U1039, _xlpm.thresholds, Sections!$B$26:$D$26, "Ниже базового", -1)
)</f>
        <v>Высокий</v>
      </c>
      <c r="W1039" s="9">
        <v>24.0</v>
      </c>
      <c r="X1039" s="9" t="str">
        <f t="array" ref="X1039">LET(
    _xlpm.thresholds, XLOOKUP('2. Результаты'!$D1039, Sections!$K$3:$K$23, Sections!$L$3:$N$23),
    XLOOKUP('2. Результаты'!$W1039, _xlpm.thresholds, Sections!$L$2:$N$2, "Ниже базового", -1)
)</f>
        <v>Средний</v>
      </c>
    </row>
    <row r="1040" ht="15.75" customHeight="1">
      <c r="A1040" s="7">
        <v>5.32140873E8</v>
      </c>
      <c r="B1040" s="6" t="s">
        <v>1254</v>
      </c>
      <c r="C1040" s="6" t="s">
        <v>1296</v>
      </c>
      <c r="D1040" s="9">
        <v>2.0</v>
      </c>
      <c r="E1040" s="9">
        <v>147.0</v>
      </c>
      <c r="F1040" s="9">
        <v>197.0</v>
      </c>
      <c r="G1040" s="9">
        <v>3.0</v>
      </c>
      <c r="H1040" s="9" t="s">
        <v>1465</v>
      </c>
      <c r="I1040" s="9">
        <v>24.0</v>
      </c>
      <c r="J1040" s="9" t="str">
        <f t="array" ref="J1040">LET(
    _xlpm.thresholds, XLOOKUP('2. Результаты'!$D1040, Sections!$F$27:$F$47, Sections!$G$27:$I$47),
    XLOOKUP('2. Результаты'!$I1040, _xlpm.thresholds, Sections!$G$26:$I$26, "Ниже базового", -1)
)</f>
        <v>Средний</v>
      </c>
      <c r="K1040" s="9">
        <v>16.0</v>
      </c>
      <c r="L1040" s="9" t="str">
        <f t="array" ref="L1040">LET(
    _xlpm.thresholds, XLOOKUP('2. Результаты'!$D1040, Sections!$P$27:$P$47, Sections!$Q$27:$S$47),
    XLOOKUP('2. Результаты'!$K1040, _xlpm.thresholds, Sections!$Q$26:$S$26, "Ниже базового", -1)
)</f>
        <v>Высокий</v>
      </c>
      <c r="M1040" s="9">
        <v>13.0</v>
      </c>
      <c r="N1040" s="9" t="str">
        <f t="array" ref="N1040">LET(
    _xlpm.thresholds, XLOOKUP('2. Результаты'!$D1040, Sections!$K$27:$K$47, Sections!$L$27:$N$47),
    XLOOKUP('2. Результаты'!$M1040, _xlpm.thresholds, Sections!$L$26:$N$26, "Ниже базового", -1)
)</f>
        <v>Средний</v>
      </c>
      <c r="O1040" s="9">
        <v>19.0</v>
      </c>
      <c r="P1040" s="9" t="str">
        <f t="array" ref="P1040">LET(
    _xlpm.thresholds, XLOOKUP('2. Результаты'!$D1040, Sections!$P$3:$P$23, Sections!$Q$3:$S$23),
    XLOOKUP('2. Результаты'!$O1040, _xlpm.thresholds, Sections!$Q$2:$S$2, "Ниже базового", -1)
)</f>
        <v>Средний</v>
      </c>
      <c r="Q1040" s="9">
        <v>15.0</v>
      </c>
      <c r="R1040" s="9" t="str">
        <f t="array" ref="R1040">LET(
    _xlpm.thresholds, XLOOKUP('2. Результаты'!$D1040, Sections!$F$3:$F$23, Sections!$G$3:$I$23),
    XLOOKUP('2. Результаты'!$Q1040, _xlpm.thresholds, Sections!$G$2:$I$2, "Ниже базового", -1)
)</f>
        <v>Средний</v>
      </c>
      <c r="S1040" s="9">
        <v>29.0</v>
      </c>
      <c r="T1040" s="9" t="str">
        <f t="array" ref="T1040">LET(
    _xlpm.thresholds, XLOOKUP('2. Результаты'!$D1040, Sections!$A$3:$A$23, Sections!$B$3:$D$23),
    XLOOKUP('2. Результаты'!$S1040, _xlpm.thresholds, Sections!$B$2:$D$2, "Ниже базового", -1)
)</f>
        <v>Средний</v>
      </c>
      <c r="U1040" s="9">
        <v>12.0</v>
      </c>
      <c r="V1040" s="9" t="str">
        <f t="array" ref="V1040">LET(
    _xlpm.thresholds, XLOOKUP('2. Результаты'!$D1040, Sections!$A$27:$A$47, Sections!$B$27:$D$47),
    XLOOKUP('2. Результаты'!$U1040, _xlpm.thresholds, Sections!$B$26:$D$26, "Ниже базового", -1)
)</f>
        <v>Высокий</v>
      </c>
      <c r="W1040" s="9">
        <v>19.0</v>
      </c>
      <c r="X1040" s="9" t="str">
        <f t="array" ref="X1040">LET(
    _xlpm.thresholds, XLOOKUP('2. Результаты'!$D1040, Sections!$K$3:$K$23, Sections!$L$3:$N$23),
    XLOOKUP('2. Результаты'!$W1040, _xlpm.thresholds, Sections!$L$2:$N$2, "Ниже базового", -1)
)</f>
        <v>Средний</v>
      </c>
    </row>
    <row r="1041" ht="15.75" customHeight="1">
      <c r="A1041" s="7">
        <v>5.16008405E8</v>
      </c>
      <c r="B1041" s="6" t="s">
        <v>1254</v>
      </c>
      <c r="C1041" s="6" t="s">
        <v>1297</v>
      </c>
      <c r="D1041" s="9">
        <v>6.0</v>
      </c>
      <c r="E1041" s="9">
        <v>157.0</v>
      </c>
      <c r="F1041" s="9">
        <v>192.0</v>
      </c>
      <c r="G1041" s="9">
        <v>3.0</v>
      </c>
      <c r="H1041" s="9" t="s">
        <v>1465</v>
      </c>
      <c r="I1041" s="9">
        <v>24.0</v>
      </c>
      <c r="J1041" s="9" t="str">
        <f t="array" ref="J1041">LET(
    _xlpm.thresholds, XLOOKUP('2. Результаты'!$D1041, Sections!$F$27:$F$47, Sections!$G$27:$I$47),
    XLOOKUP('2. Результаты'!$I1041, _xlpm.thresholds, Sections!$G$26:$I$26, "Ниже базового", -1)
)</f>
        <v>Средний</v>
      </c>
      <c r="K1041" s="9">
        <v>19.0</v>
      </c>
      <c r="L1041" s="9" t="str">
        <f t="array" ref="L1041">LET(
    _xlpm.thresholds, XLOOKUP('2. Результаты'!$D1041, Sections!$P$27:$P$47, Sections!$Q$27:$S$47),
    XLOOKUP('2. Результаты'!$K1041, _xlpm.thresholds, Sections!$Q$26:$S$26, "Ниже базового", -1)
)</f>
        <v>Высокий</v>
      </c>
      <c r="M1041" s="9">
        <v>16.0</v>
      </c>
      <c r="N1041" s="9" t="str">
        <f t="array" ref="N1041">LET(
    _xlpm.thresholds, XLOOKUP('2. Результаты'!$D1041, Sections!$K$27:$K$47, Sections!$L$27:$N$47),
    XLOOKUP('2. Результаты'!$M1041, _xlpm.thresholds, Sections!$L$26:$N$26, "Ниже базового", -1)
)</f>
        <v>Высокий</v>
      </c>
      <c r="O1041" s="9">
        <v>19.0</v>
      </c>
      <c r="P1041" s="9" t="str">
        <f t="array" ref="P1041">LET(
    _xlpm.thresholds, XLOOKUP('2. Результаты'!$D1041, Sections!$P$3:$P$23, Sections!$Q$3:$S$23),
    XLOOKUP('2. Результаты'!$O1041, _xlpm.thresholds, Sections!$Q$2:$S$2, "Ниже базового", -1)
)</f>
        <v>Средний</v>
      </c>
      <c r="Q1041" s="9">
        <v>18.0</v>
      </c>
      <c r="R1041" s="9" t="str">
        <f t="array" ref="R1041">LET(
    _xlpm.thresholds, XLOOKUP('2. Результаты'!$D1041, Sections!$F$3:$F$23, Sections!$G$3:$I$23),
    XLOOKUP('2. Результаты'!$Q1041, _xlpm.thresholds, Sections!$G$2:$I$2, "Ниже базового", -1)
)</f>
        <v>Средний</v>
      </c>
      <c r="S1041" s="9">
        <v>25.0</v>
      </c>
      <c r="T1041" s="9" t="str">
        <f t="array" ref="T1041">LET(
    _xlpm.thresholds, XLOOKUP('2. Результаты'!$D1041, Sections!$A$3:$A$23, Sections!$B$3:$D$23),
    XLOOKUP('2. Результаты'!$S1041, _xlpm.thresholds, Sections!$B$2:$D$2, "Ниже базового", -1)
)</f>
        <v>Средний</v>
      </c>
      <c r="U1041" s="9">
        <v>14.0</v>
      </c>
      <c r="V1041" s="9" t="str">
        <f t="array" ref="V1041">LET(
    _xlpm.thresholds, XLOOKUP('2. Результаты'!$D1041, Sections!$A$27:$A$47, Sections!$B$27:$D$47),
    XLOOKUP('2. Результаты'!$U1041, _xlpm.thresholds, Sections!$B$26:$D$26, "Ниже базового", -1)
)</f>
        <v>Высокий</v>
      </c>
      <c r="W1041" s="9">
        <v>22.0</v>
      </c>
      <c r="X1041" s="9" t="str">
        <f t="array" ref="X1041">LET(
    _xlpm.thresholds, XLOOKUP('2. Результаты'!$D1041, Sections!$K$3:$K$23, Sections!$L$3:$N$23),
    XLOOKUP('2. Результаты'!$W1041, _xlpm.thresholds, Sections!$L$2:$N$2, "Ниже базового", -1)
)</f>
        <v>Средний</v>
      </c>
    </row>
    <row r="1042" ht="15.75" customHeight="1">
      <c r="A1042" s="7">
        <v>5.0910551E8</v>
      </c>
      <c r="B1042" s="6" t="s">
        <v>1254</v>
      </c>
      <c r="C1042" s="6" t="s">
        <v>1298</v>
      </c>
      <c r="D1042" s="9">
        <v>4.0</v>
      </c>
      <c r="E1042" s="9">
        <v>85.0</v>
      </c>
      <c r="F1042" s="9">
        <v>166.0</v>
      </c>
      <c r="G1042" s="9">
        <v>2.0</v>
      </c>
      <c r="H1042" s="9" t="s">
        <v>1467</v>
      </c>
      <c r="I1042" s="9">
        <v>13.0</v>
      </c>
      <c r="J1042" s="9" t="str">
        <f t="array" ref="J1042">LET(
    _xlpm.thresholds, XLOOKUP('2. Результаты'!$D1042, Sections!$F$27:$F$47, Sections!$G$27:$I$47),
    XLOOKUP('2. Результаты'!$I1042, _xlpm.thresholds, Sections!$G$26:$I$26, "Ниже базового", -1)
)</f>
        <v>Базовый</v>
      </c>
      <c r="K1042" s="9">
        <v>11.0</v>
      </c>
      <c r="L1042" s="9" t="str">
        <f t="array" ref="L1042">LET(
    _xlpm.thresholds, XLOOKUP('2. Результаты'!$D1042, Sections!$P$27:$P$47, Sections!$Q$27:$S$47),
    XLOOKUP('2. Результаты'!$K1042, _xlpm.thresholds, Sections!$Q$26:$S$26, "Ниже базового", -1)
)</f>
        <v>Базовый</v>
      </c>
      <c r="M1042" s="9">
        <v>9.0</v>
      </c>
      <c r="N1042" s="9" t="str">
        <f t="array" ref="N1042">LET(
    _xlpm.thresholds, XLOOKUP('2. Результаты'!$D1042, Sections!$K$27:$K$47, Sections!$L$27:$N$47),
    XLOOKUP('2. Результаты'!$M1042, _xlpm.thresholds, Sections!$L$26:$N$26, "Ниже базового", -1)
)</f>
        <v>Базовый</v>
      </c>
      <c r="O1042" s="9">
        <v>15.0</v>
      </c>
      <c r="P1042" s="9" t="str">
        <f t="array" ref="P1042">LET(
    _xlpm.thresholds, XLOOKUP('2. Результаты'!$D1042, Sections!$P$3:$P$23, Sections!$Q$3:$S$23),
    XLOOKUP('2. Результаты'!$O1042, _xlpm.thresholds, Sections!$Q$2:$S$2, "Ниже базового", -1)
)</f>
        <v>Средний</v>
      </c>
      <c r="Q1042" s="9">
        <v>9.0</v>
      </c>
      <c r="R1042" s="9" t="str">
        <f t="array" ref="R1042">LET(
    _xlpm.thresholds, XLOOKUP('2. Результаты'!$D1042, Sections!$F$3:$F$23, Sections!$G$3:$I$23),
    XLOOKUP('2. Результаты'!$Q1042, _xlpm.thresholds, Sections!$G$2:$I$2, "Ниже базового", -1)
)</f>
        <v>Базовый</v>
      </c>
      <c r="S1042" s="9">
        <v>16.0</v>
      </c>
      <c r="T1042" s="9" t="str">
        <f t="array" ref="T1042">LET(
    _xlpm.thresholds, XLOOKUP('2. Результаты'!$D1042, Sections!$A$3:$A$23, Sections!$B$3:$D$23),
    XLOOKUP('2. Результаты'!$S1042, _xlpm.thresholds, Sections!$B$2:$D$2, "Ниже базового", -1)
)</f>
        <v>Базовый</v>
      </c>
      <c r="U1042" s="9">
        <v>1.0</v>
      </c>
      <c r="V1042" s="9" t="str">
        <f t="array" ref="V1042">LET(
    _xlpm.thresholds, XLOOKUP('2. Результаты'!$D1042, Sections!$A$27:$A$47, Sections!$B$27:$D$47),
    XLOOKUP('2. Результаты'!$U1042, _xlpm.thresholds, Sections!$B$26:$D$26, "Ниже базового", -1)
)</f>
        <v>Высокий</v>
      </c>
      <c r="W1042" s="9">
        <v>11.0</v>
      </c>
      <c r="X1042" s="9" t="str">
        <f t="array" ref="X1042">LET(
    _xlpm.thresholds, XLOOKUP('2. Результаты'!$D1042, Sections!$K$3:$K$23, Sections!$L$3:$N$23),
    XLOOKUP('2. Результаты'!$W1042, _xlpm.thresholds, Sections!$L$2:$N$2, "Ниже базового", -1)
)</f>
        <v>Базовый</v>
      </c>
    </row>
    <row r="1043" ht="15.75" customHeight="1">
      <c r="A1043" s="7">
        <v>5.09006774E8</v>
      </c>
      <c r="B1043" s="6" t="s">
        <v>1254</v>
      </c>
      <c r="C1043" s="6" t="s">
        <v>1299</v>
      </c>
      <c r="D1043" s="9">
        <v>6.0</v>
      </c>
      <c r="E1043" s="9">
        <v>113.0</v>
      </c>
      <c r="F1043" s="9">
        <v>192.0</v>
      </c>
      <c r="G1043" s="9">
        <v>2.0</v>
      </c>
      <c r="H1043" s="9" t="s">
        <v>1467</v>
      </c>
      <c r="I1043" s="9">
        <v>20.0</v>
      </c>
      <c r="J1043" s="9" t="str">
        <f t="array" ref="J1043">LET(
    _xlpm.thresholds, XLOOKUP('2. Результаты'!$D1043, Sections!$F$27:$F$47, Sections!$G$27:$I$47),
    XLOOKUP('2. Результаты'!$I1043, _xlpm.thresholds, Sections!$G$26:$I$26, "Ниже базового", -1)
)</f>
        <v>Средний</v>
      </c>
      <c r="K1043" s="9">
        <v>13.0</v>
      </c>
      <c r="L1043" s="9" t="str">
        <f t="array" ref="L1043">LET(
    _xlpm.thresholds, XLOOKUP('2. Результаты'!$D1043, Sections!$P$27:$P$47, Sections!$Q$27:$S$47),
    XLOOKUP('2. Результаты'!$K1043, _xlpm.thresholds, Sections!$Q$26:$S$26, "Ниже базового", -1)
)</f>
        <v>Средний</v>
      </c>
      <c r="M1043" s="9">
        <v>9.0</v>
      </c>
      <c r="N1043" s="9" t="str">
        <f t="array" ref="N1043">LET(
    _xlpm.thresholds, XLOOKUP('2. Результаты'!$D1043, Sections!$K$27:$K$47, Sections!$L$27:$N$47),
    XLOOKUP('2. Результаты'!$M1043, _xlpm.thresholds, Sections!$L$26:$N$26, "Ниже базового", -1)
)</f>
        <v>Базовый</v>
      </c>
      <c r="O1043" s="9">
        <v>13.0</v>
      </c>
      <c r="P1043" s="9" t="str">
        <f t="array" ref="P1043">LET(
    _xlpm.thresholds, XLOOKUP('2. Результаты'!$D1043, Sections!$P$3:$P$23, Sections!$Q$3:$S$23),
    XLOOKUP('2. Результаты'!$O1043, _xlpm.thresholds, Sections!$Q$2:$S$2, "Ниже базового", -1)
)</f>
        <v>Базовый</v>
      </c>
      <c r="Q1043" s="9">
        <v>12.0</v>
      </c>
      <c r="R1043" s="9" t="str">
        <f t="array" ref="R1043">LET(
    _xlpm.thresholds, XLOOKUP('2. Результаты'!$D1043, Sections!$F$3:$F$23, Sections!$G$3:$I$23),
    XLOOKUP('2. Результаты'!$Q1043, _xlpm.thresholds, Sections!$G$2:$I$2, "Ниже базового", -1)
)</f>
        <v>Базовый</v>
      </c>
      <c r="S1043" s="9">
        <v>22.0</v>
      </c>
      <c r="T1043" s="9" t="str">
        <f t="array" ref="T1043">LET(
    _xlpm.thresholds, XLOOKUP('2. Результаты'!$D1043, Sections!$A$3:$A$23, Sections!$B$3:$D$23),
    XLOOKUP('2. Результаты'!$S1043, _xlpm.thresholds, Sections!$B$2:$D$2, "Ниже базового", -1)
)</f>
        <v>Базовый</v>
      </c>
      <c r="U1043" s="9">
        <v>8.0</v>
      </c>
      <c r="V1043" s="9" t="str">
        <f t="array" ref="V1043">LET(
    _xlpm.thresholds, XLOOKUP('2. Результаты'!$D1043, Sections!$A$27:$A$47, Sections!$B$27:$D$47),
    XLOOKUP('2. Результаты'!$U1043, _xlpm.thresholds, Sections!$B$26:$D$26, "Ниже базового", -1)
)</f>
        <v>Средний</v>
      </c>
      <c r="W1043" s="9">
        <v>16.0</v>
      </c>
      <c r="X1043" s="9" t="str">
        <f t="array" ref="X1043">LET(
    _xlpm.thresholds, XLOOKUP('2. Результаты'!$D1043, Sections!$K$3:$K$23, Sections!$L$3:$N$23),
    XLOOKUP('2. Результаты'!$W1043, _xlpm.thresholds, Sections!$L$2:$N$2, "Ниже базового", -1)
)</f>
        <v>Базовый</v>
      </c>
    </row>
    <row r="1044" ht="15.75" customHeight="1">
      <c r="A1044" s="7">
        <v>5.10008857E8</v>
      </c>
      <c r="B1044" s="6" t="s">
        <v>1254</v>
      </c>
      <c r="C1044" s="6" t="s">
        <v>1300</v>
      </c>
      <c r="D1044" s="9">
        <v>6.0</v>
      </c>
      <c r="E1044" s="9">
        <v>119.0</v>
      </c>
      <c r="F1044" s="9">
        <v>192.0</v>
      </c>
      <c r="G1044" s="9">
        <v>2.0</v>
      </c>
      <c r="H1044" s="9" t="s">
        <v>1467</v>
      </c>
      <c r="I1044" s="9">
        <v>18.0</v>
      </c>
      <c r="J1044" s="9" t="str">
        <f t="array" ref="J1044">LET(
    _xlpm.thresholds, XLOOKUP('2. Результаты'!$D1044, Sections!$F$27:$F$47, Sections!$G$27:$I$47),
    XLOOKUP('2. Результаты'!$I1044, _xlpm.thresholds, Sections!$G$26:$I$26, "Ниже базового", -1)
)</f>
        <v>Средний</v>
      </c>
      <c r="K1044" s="9">
        <v>14.0</v>
      </c>
      <c r="L1044" s="9" t="str">
        <f t="array" ref="L1044">LET(
    _xlpm.thresholds, XLOOKUP('2. Результаты'!$D1044, Sections!$P$27:$P$47, Sections!$Q$27:$S$47),
    XLOOKUP('2. Результаты'!$K1044, _xlpm.thresholds, Sections!$Q$26:$S$26, "Ниже базового", -1)
)</f>
        <v>Средний</v>
      </c>
      <c r="M1044" s="9">
        <v>14.0</v>
      </c>
      <c r="N1044" s="9" t="str">
        <f t="array" ref="N1044">LET(
    _xlpm.thresholds, XLOOKUP('2. Результаты'!$D1044, Sections!$K$27:$K$47, Sections!$L$27:$N$47),
    XLOOKUP('2. Результаты'!$M1044, _xlpm.thresholds, Sections!$L$26:$N$26, "Ниже базового", -1)
)</f>
        <v>Средний</v>
      </c>
      <c r="O1044" s="9">
        <v>17.0</v>
      </c>
      <c r="P1044" s="9" t="str">
        <f t="array" ref="P1044">LET(
    _xlpm.thresholds, XLOOKUP('2. Результаты'!$D1044, Sections!$P$3:$P$23, Sections!$Q$3:$S$23),
    XLOOKUP('2. Результаты'!$O1044, _xlpm.thresholds, Sections!$Q$2:$S$2, "Ниже базового", -1)
)</f>
        <v>Средний</v>
      </c>
      <c r="Q1044" s="9">
        <v>11.0</v>
      </c>
      <c r="R1044" s="9" t="str">
        <f t="array" ref="R1044">LET(
    _xlpm.thresholds, XLOOKUP('2. Результаты'!$D1044, Sections!$F$3:$F$23, Sections!$G$3:$I$23),
    XLOOKUP('2. Результаты'!$Q1044, _xlpm.thresholds, Sections!$G$2:$I$2, "Ниже базового", -1)
)</f>
        <v>Базовый</v>
      </c>
      <c r="S1044" s="9">
        <v>17.0</v>
      </c>
      <c r="T1044" s="9" t="str">
        <f t="array" ref="T1044">LET(
    _xlpm.thresholds, XLOOKUP('2. Результаты'!$D1044, Sections!$A$3:$A$23, Sections!$B$3:$D$23),
    XLOOKUP('2. Результаты'!$S1044, _xlpm.thresholds, Sections!$B$2:$D$2, "Ниже базового", -1)
)</f>
        <v>Базовый</v>
      </c>
      <c r="U1044" s="9">
        <v>11.0</v>
      </c>
      <c r="V1044" s="9" t="str">
        <f t="array" ref="V1044">LET(
    _xlpm.thresholds, XLOOKUP('2. Результаты'!$D1044, Sections!$A$27:$A$47, Sections!$B$27:$D$47),
    XLOOKUP('2. Результаты'!$U1044, _xlpm.thresholds, Sections!$B$26:$D$26, "Ниже базового", -1)
)</f>
        <v>Средний</v>
      </c>
      <c r="W1044" s="9">
        <v>17.0</v>
      </c>
      <c r="X1044" s="9" t="str">
        <f t="array" ref="X1044">LET(
    _xlpm.thresholds, XLOOKUP('2. Результаты'!$D1044, Sections!$K$3:$K$23, Sections!$L$3:$N$23),
    XLOOKUP('2. Результаты'!$W1044, _xlpm.thresholds, Sections!$L$2:$N$2, "Ниже базового", -1)
)</f>
        <v>Средний</v>
      </c>
    </row>
    <row r="1045" ht="15.75" customHeight="1">
      <c r="A1045" s="7">
        <v>5.22011212E8</v>
      </c>
      <c r="B1045" s="6" t="s">
        <v>1254</v>
      </c>
      <c r="C1045" s="6" t="s">
        <v>1301</v>
      </c>
      <c r="D1045" s="9">
        <v>6.0</v>
      </c>
      <c r="E1045" s="9">
        <v>137.0</v>
      </c>
      <c r="F1045" s="9">
        <v>192.0</v>
      </c>
      <c r="G1045" s="9">
        <v>3.0</v>
      </c>
      <c r="H1045" s="9" t="s">
        <v>1465</v>
      </c>
      <c r="I1045" s="9">
        <v>21.0</v>
      </c>
      <c r="J1045" s="9" t="str">
        <f t="array" ref="J1045">LET(
    _xlpm.thresholds, XLOOKUP('2. Результаты'!$D1045, Sections!$F$27:$F$47, Sections!$G$27:$I$47),
    XLOOKUP('2. Результаты'!$I1045, _xlpm.thresholds, Sections!$G$26:$I$26, "Ниже базового", -1)
)</f>
        <v>Средний</v>
      </c>
      <c r="K1045" s="9">
        <v>21.0</v>
      </c>
      <c r="L1045" s="9" t="str">
        <f t="array" ref="L1045">LET(
    _xlpm.thresholds, XLOOKUP('2. Результаты'!$D1045, Sections!$P$27:$P$47, Sections!$Q$27:$S$47),
    XLOOKUP('2. Результаты'!$K1045, _xlpm.thresholds, Sections!$Q$26:$S$26, "Ниже базового", -1)
)</f>
        <v>Высокий</v>
      </c>
      <c r="M1045" s="9">
        <v>12.0</v>
      </c>
      <c r="N1045" s="9" t="str">
        <f t="array" ref="N1045">LET(
    _xlpm.thresholds, XLOOKUP('2. Результаты'!$D1045, Sections!$K$27:$K$47, Sections!$L$27:$N$47),
    XLOOKUP('2. Результаты'!$M1045, _xlpm.thresholds, Sections!$L$26:$N$26, "Ниже базового", -1)
)</f>
        <v>Базовый</v>
      </c>
      <c r="O1045" s="9">
        <v>17.0</v>
      </c>
      <c r="P1045" s="9" t="str">
        <f t="array" ref="P1045">LET(
    _xlpm.thresholds, XLOOKUP('2. Результаты'!$D1045, Sections!$P$3:$P$23, Sections!$Q$3:$S$23),
    XLOOKUP('2. Результаты'!$O1045, _xlpm.thresholds, Sections!$Q$2:$S$2, "Ниже базового", -1)
)</f>
        <v>Средний</v>
      </c>
      <c r="Q1045" s="9">
        <v>14.0</v>
      </c>
      <c r="R1045" s="9" t="str">
        <f t="array" ref="R1045">LET(
    _xlpm.thresholds, XLOOKUP('2. Результаты'!$D1045, Sections!$F$3:$F$23, Sections!$G$3:$I$23),
    XLOOKUP('2. Результаты'!$Q1045, _xlpm.thresholds, Sections!$G$2:$I$2, "Ниже базового", -1)
)</f>
        <v>Средний</v>
      </c>
      <c r="S1045" s="9">
        <v>23.0</v>
      </c>
      <c r="T1045" s="9" t="str">
        <f t="array" ref="T1045">LET(
    _xlpm.thresholds, XLOOKUP('2. Результаты'!$D1045, Sections!$A$3:$A$23, Sections!$B$3:$D$23),
    XLOOKUP('2. Результаты'!$S1045, _xlpm.thresholds, Sections!$B$2:$D$2, "Ниже базового", -1)
)</f>
        <v>Средний</v>
      </c>
      <c r="U1045" s="9">
        <v>12.0</v>
      </c>
      <c r="V1045" s="9" t="str">
        <f t="array" ref="V1045">LET(
    _xlpm.thresholds, XLOOKUP('2. Результаты'!$D1045, Sections!$A$27:$A$47, Sections!$B$27:$D$47),
    XLOOKUP('2. Результаты'!$U1045, _xlpm.thresholds, Sections!$B$26:$D$26, "Ниже базового", -1)
)</f>
        <v>Высокий</v>
      </c>
      <c r="W1045" s="9">
        <v>17.0</v>
      </c>
      <c r="X1045" s="9" t="str">
        <f t="array" ref="X1045">LET(
    _xlpm.thresholds, XLOOKUP('2. Результаты'!$D1045, Sections!$K$3:$K$23, Sections!$L$3:$N$23),
    XLOOKUP('2. Результаты'!$W1045, _xlpm.thresholds, Sections!$L$2:$N$2, "Ниже базового", -1)
)</f>
        <v>Средний</v>
      </c>
    </row>
    <row r="1046" ht="15.75" customHeight="1">
      <c r="A1046" s="7">
        <v>5.0500845E8</v>
      </c>
      <c r="B1046" s="6" t="s">
        <v>1254</v>
      </c>
      <c r="C1046" s="6" t="s">
        <v>1302</v>
      </c>
      <c r="D1046" s="9">
        <v>2.0</v>
      </c>
      <c r="E1046" s="9">
        <v>129.0</v>
      </c>
      <c r="F1046" s="9">
        <v>197.0</v>
      </c>
      <c r="G1046" s="9">
        <v>3.0</v>
      </c>
      <c r="H1046" s="9" t="s">
        <v>1465</v>
      </c>
      <c r="I1046" s="9">
        <v>20.0</v>
      </c>
      <c r="J1046" s="9" t="str">
        <f t="array" ref="J1046">LET(
    _xlpm.thresholds, XLOOKUP('2. Результаты'!$D1046, Sections!$F$27:$F$47, Sections!$G$27:$I$47),
    XLOOKUP('2. Результаты'!$I1046, _xlpm.thresholds, Sections!$G$26:$I$26, "Ниже базового", -1)
)</f>
        <v>Средний</v>
      </c>
      <c r="K1046" s="9">
        <v>13.0</v>
      </c>
      <c r="L1046" s="9" t="str">
        <f t="array" ref="L1046">LET(
    _xlpm.thresholds, XLOOKUP('2. Результаты'!$D1046, Sections!$P$27:$P$47, Sections!$Q$27:$S$47),
    XLOOKUP('2. Результаты'!$K1046, _xlpm.thresholds, Sections!$Q$26:$S$26, "Ниже базового", -1)
)</f>
        <v>Средний</v>
      </c>
      <c r="M1046" s="9">
        <v>13.0</v>
      </c>
      <c r="N1046" s="9" t="str">
        <f t="array" ref="N1046">LET(
    _xlpm.thresholds, XLOOKUP('2. Результаты'!$D1046, Sections!$K$27:$K$47, Sections!$L$27:$N$47),
    XLOOKUP('2. Результаты'!$M1046, _xlpm.thresholds, Sections!$L$26:$N$26, "Ниже базового", -1)
)</f>
        <v>Средний</v>
      </c>
      <c r="O1046" s="9">
        <v>17.0</v>
      </c>
      <c r="P1046" s="9" t="str">
        <f t="array" ref="P1046">LET(
    _xlpm.thresholds, XLOOKUP('2. Результаты'!$D1046, Sections!$P$3:$P$23, Sections!$Q$3:$S$23),
    XLOOKUP('2. Результаты'!$O1046, _xlpm.thresholds, Sections!$Q$2:$S$2, "Ниже базового", -1)
)</f>
        <v>Средний</v>
      </c>
      <c r="Q1046" s="9">
        <v>14.0</v>
      </c>
      <c r="R1046" s="9" t="str">
        <f t="array" ref="R1046">LET(
    _xlpm.thresholds, XLOOKUP('2. Результаты'!$D1046, Sections!$F$3:$F$23, Sections!$G$3:$I$23),
    XLOOKUP('2. Результаты'!$Q1046, _xlpm.thresholds, Sections!$G$2:$I$2, "Ниже базового", -1)
)</f>
        <v>Средний</v>
      </c>
      <c r="S1046" s="9">
        <v>23.0</v>
      </c>
      <c r="T1046" s="9" t="str">
        <f t="array" ref="T1046">LET(
    _xlpm.thresholds, XLOOKUP('2. Результаты'!$D1046, Sections!$A$3:$A$23, Sections!$B$3:$D$23),
    XLOOKUP('2. Результаты'!$S1046, _xlpm.thresholds, Sections!$B$2:$D$2, "Ниже базового", -1)
)</f>
        <v>Средний</v>
      </c>
      <c r="U1046" s="9">
        <v>11.0</v>
      </c>
      <c r="V1046" s="9" t="str">
        <f t="array" ref="V1046">LET(
    _xlpm.thresholds, XLOOKUP('2. Результаты'!$D1046, Sections!$A$27:$A$47, Sections!$B$27:$D$47),
    XLOOKUP('2. Результаты'!$U1046, _xlpm.thresholds, Sections!$B$26:$D$26, "Ниже базового", -1)
)</f>
        <v>Средний</v>
      </c>
      <c r="W1046" s="9">
        <v>18.0</v>
      </c>
      <c r="X1046" s="9" t="str">
        <f t="array" ref="X1046">LET(
    _xlpm.thresholds, XLOOKUP('2. Результаты'!$D1046, Sections!$K$3:$K$23, Sections!$L$3:$N$23),
    XLOOKUP('2. Результаты'!$W1046, _xlpm.thresholds, Sections!$L$2:$N$2, "Ниже базового", -1)
)</f>
        <v>Средний</v>
      </c>
    </row>
    <row r="1047" ht="15.75" customHeight="1">
      <c r="A1047" s="7">
        <v>5.28007974E8</v>
      </c>
      <c r="B1047" s="6" t="s">
        <v>1254</v>
      </c>
      <c r="C1047" s="6" t="s">
        <v>1303</v>
      </c>
      <c r="D1047" s="9">
        <v>1.0</v>
      </c>
      <c r="E1047" s="9">
        <v>135.0</v>
      </c>
      <c r="F1047" s="9">
        <v>213.0</v>
      </c>
      <c r="G1047" s="9">
        <v>3.0</v>
      </c>
      <c r="H1047" s="9" t="s">
        <v>1465</v>
      </c>
      <c r="I1047" s="9">
        <v>20.0</v>
      </c>
      <c r="J1047" s="9" t="str">
        <f t="array" ref="J1047">LET(
    _xlpm.thresholds, XLOOKUP('2. Результаты'!$D1047, Sections!$F$27:$F$47, Sections!$G$27:$I$47),
    XLOOKUP('2. Результаты'!$I1047, _xlpm.thresholds, Sections!$G$26:$I$26, "Ниже базового", -1)
)</f>
        <v>Средний</v>
      </c>
      <c r="K1047" s="9">
        <v>11.0</v>
      </c>
      <c r="L1047" s="9" t="str">
        <f t="array" ref="L1047">LET(
    _xlpm.thresholds, XLOOKUP('2. Результаты'!$D1047, Sections!$P$27:$P$47, Sections!$Q$27:$S$47),
    XLOOKUP('2. Результаты'!$K1047, _xlpm.thresholds, Sections!$Q$26:$S$26, "Ниже базового", -1)
)</f>
        <v>Базовый</v>
      </c>
      <c r="M1047" s="9">
        <v>13.0</v>
      </c>
      <c r="N1047" s="9" t="str">
        <f t="array" ref="N1047">LET(
    _xlpm.thresholds, XLOOKUP('2. Результаты'!$D1047, Sections!$K$27:$K$47, Sections!$L$27:$N$47),
    XLOOKUP('2. Результаты'!$M1047, _xlpm.thresholds, Sections!$L$26:$N$26, "Ниже базового", -1)
)</f>
        <v>Базовый</v>
      </c>
      <c r="O1047" s="9">
        <v>17.0</v>
      </c>
      <c r="P1047" s="9" t="str">
        <f t="array" ref="P1047">LET(
    _xlpm.thresholds, XLOOKUP('2. Результаты'!$D1047, Sections!$P$3:$P$23, Sections!$Q$3:$S$23),
    XLOOKUP('2. Результаты'!$O1047, _xlpm.thresholds, Sections!$Q$2:$S$2, "Ниже базового", -1)
)</f>
        <v>Средний</v>
      </c>
      <c r="Q1047" s="9">
        <v>14.0</v>
      </c>
      <c r="R1047" s="9" t="str">
        <f t="array" ref="R1047">LET(
    _xlpm.thresholds, XLOOKUP('2. Результаты'!$D1047, Sections!$F$3:$F$23, Sections!$G$3:$I$23),
    XLOOKUP('2. Результаты'!$Q1047, _xlpm.thresholds, Sections!$G$2:$I$2, "Ниже базового", -1)
)</f>
        <v>Средний</v>
      </c>
      <c r="S1047" s="9">
        <v>32.0</v>
      </c>
      <c r="T1047" s="9" t="str">
        <f t="array" ref="T1047">LET(
    _xlpm.thresholds, XLOOKUP('2. Результаты'!$D1047, Sections!$A$3:$A$23, Sections!$B$3:$D$23),
    XLOOKUP('2. Результаты'!$S1047, _xlpm.thresholds, Sections!$B$2:$D$2, "Ниже базового", -1)
)</f>
        <v>Средний</v>
      </c>
      <c r="U1047" s="9">
        <v>12.0</v>
      </c>
      <c r="V1047" s="9" t="str">
        <f t="array" ref="V1047">LET(
    _xlpm.thresholds, XLOOKUP('2. Результаты'!$D1047, Sections!$A$27:$A$47, Sections!$B$27:$D$47),
    XLOOKUP('2. Результаты'!$U1047, _xlpm.thresholds, Sections!$B$26:$D$26, "Ниже базового", -1)
)</f>
        <v>Высокий</v>
      </c>
      <c r="W1047" s="9">
        <v>16.0</v>
      </c>
      <c r="X1047" s="9" t="str">
        <f t="array" ref="X1047">LET(
    _xlpm.thresholds, XLOOKUP('2. Результаты'!$D1047, Sections!$K$3:$K$23, Sections!$L$3:$N$23),
    XLOOKUP('2. Результаты'!$W1047, _xlpm.thresholds, Sections!$L$2:$N$2, "Ниже базового", -1)
)</f>
        <v>Базовый</v>
      </c>
    </row>
    <row r="1048" ht="15.75" customHeight="1">
      <c r="A1048" s="7">
        <v>5.0500841E8</v>
      </c>
      <c r="B1048" s="6" t="s">
        <v>1254</v>
      </c>
      <c r="C1048" s="6" t="s">
        <v>1304</v>
      </c>
      <c r="D1048" s="9">
        <v>2.0</v>
      </c>
      <c r="E1048" s="9">
        <v>129.0</v>
      </c>
      <c r="F1048" s="9">
        <v>197.0</v>
      </c>
      <c r="G1048" s="9">
        <v>3.0</v>
      </c>
      <c r="H1048" s="9" t="s">
        <v>1465</v>
      </c>
      <c r="I1048" s="9">
        <v>19.0</v>
      </c>
      <c r="J1048" s="9" t="str">
        <f t="array" ref="J1048">LET(
    _xlpm.thresholds, XLOOKUP('2. Результаты'!$D1048, Sections!$F$27:$F$47, Sections!$G$27:$I$47),
    XLOOKUP('2. Результаты'!$I1048, _xlpm.thresholds, Sections!$G$26:$I$26, "Ниже базового", -1)
)</f>
        <v>Средний</v>
      </c>
      <c r="K1048" s="9">
        <v>15.0</v>
      </c>
      <c r="L1048" s="9" t="str">
        <f t="array" ref="L1048">LET(
    _xlpm.thresholds, XLOOKUP('2. Результаты'!$D1048, Sections!$P$27:$P$47, Sections!$Q$27:$S$47),
    XLOOKUP('2. Результаты'!$K1048, _xlpm.thresholds, Sections!$Q$26:$S$26, "Ниже базового", -1)
)</f>
        <v>Средний</v>
      </c>
      <c r="M1048" s="9">
        <v>12.0</v>
      </c>
      <c r="N1048" s="9" t="str">
        <f t="array" ref="N1048">LET(
    _xlpm.thresholds, XLOOKUP('2. Результаты'!$D1048, Sections!$K$27:$K$47, Sections!$L$27:$N$47),
    XLOOKUP('2. Результаты'!$M1048, _xlpm.thresholds, Sections!$L$26:$N$26, "Ниже базового", -1)
)</f>
        <v>Базовый</v>
      </c>
      <c r="O1048" s="9">
        <v>18.0</v>
      </c>
      <c r="P1048" s="9" t="str">
        <f t="array" ref="P1048">LET(
    _xlpm.thresholds, XLOOKUP('2. Результаты'!$D1048, Sections!$P$3:$P$23, Sections!$Q$3:$S$23),
    XLOOKUP('2. Результаты'!$O1048, _xlpm.thresholds, Sections!$Q$2:$S$2, "Ниже базового", -1)
)</f>
        <v>Средний</v>
      </c>
      <c r="Q1048" s="9">
        <v>11.0</v>
      </c>
      <c r="R1048" s="9" t="str">
        <f t="array" ref="R1048">LET(
    _xlpm.thresholds, XLOOKUP('2. Результаты'!$D1048, Sections!$F$3:$F$23, Sections!$G$3:$I$23),
    XLOOKUP('2. Результаты'!$Q1048, _xlpm.thresholds, Sections!$G$2:$I$2, "Ниже базового", -1)
)</f>
        <v>Базовый</v>
      </c>
      <c r="S1048" s="9">
        <v>23.0</v>
      </c>
      <c r="T1048" s="9" t="str">
        <f t="array" ref="T1048">LET(
    _xlpm.thresholds, XLOOKUP('2. Результаты'!$D1048, Sections!$A$3:$A$23, Sections!$B$3:$D$23),
    XLOOKUP('2. Результаты'!$S1048, _xlpm.thresholds, Sections!$B$2:$D$2, "Ниже базового", -1)
)</f>
        <v>Средний</v>
      </c>
      <c r="U1048" s="9">
        <v>12.0</v>
      </c>
      <c r="V1048" s="9" t="str">
        <f t="array" ref="V1048">LET(
    _xlpm.thresholds, XLOOKUP('2. Результаты'!$D1048, Sections!$A$27:$A$47, Sections!$B$27:$D$47),
    XLOOKUP('2. Результаты'!$U1048, _xlpm.thresholds, Sections!$B$26:$D$26, "Ниже базового", -1)
)</f>
        <v>Высокий</v>
      </c>
      <c r="W1048" s="9">
        <v>19.0</v>
      </c>
      <c r="X1048" s="9" t="str">
        <f t="array" ref="X1048">LET(
    _xlpm.thresholds, XLOOKUP('2. Результаты'!$D1048, Sections!$K$3:$K$23, Sections!$L$3:$N$23),
    XLOOKUP('2. Результаты'!$W1048, _xlpm.thresholds, Sections!$L$2:$N$2, "Ниже базового", -1)
)</f>
        <v>Средний</v>
      </c>
    </row>
    <row r="1049" ht="15.75" customHeight="1">
      <c r="A1049" s="7">
        <v>5.34029856E8</v>
      </c>
      <c r="B1049" s="6" t="s">
        <v>1254</v>
      </c>
      <c r="C1049" s="6" t="s">
        <v>1305</v>
      </c>
      <c r="D1049" s="9">
        <v>2.0</v>
      </c>
      <c r="E1049" s="9">
        <v>135.0</v>
      </c>
      <c r="F1049" s="9">
        <v>197.0</v>
      </c>
      <c r="G1049" s="9">
        <v>3.0</v>
      </c>
      <c r="H1049" s="9" t="s">
        <v>1465</v>
      </c>
      <c r="I1049" s="9">
        <v>18.0</v>
      </c>
      <c r="J1049" s="9" t="str">
        <f t="array" ref="J1049">LET(
    _xlpm.thresholds, XLOOKUP('2. Результаты'!$D1049, Sections!$F$27:$F$47, Sections!$G$27:$I$47),
    XLOOKUP('2. Результаты'!$I1049, _xlpm.thresholds, Sections!$G$26:$I$26, "Ниже базового", -1)
)</f>
        <v>Средний</v>
      </c>
      <c r="K1049" s="9">
        <v>15.0</v>
      </c>
      <c r="L1049" s="9" t="str">
        <f t="array" ref="L1049">LET(
    _xlpm.thresholds, XLOOKUP('2. Результаты'!$D1049, Sections!$P$27:$P$47, Sections!$Q$27:$S$47),
    XLOOKUP('2. Результаты'!$K1049, _xlpm.thresholds, Sections!$Q$26:$S$26, "Ниже базового", -1)
)</f>
        <v>Средний</v>
      </c>
      <c r="M1049" s="9">
        <v>13.0</v>
      </c>
      <c r="N1049" s="9" t="str">
        <f t="array" ref="N1049">LET(
    _xlpm.thresholds, XLOOKUP('2. Результаты'!$D1049, Sections!$K$27:$K$47, Sections!$L$27:$N$47),
    XLOOKUP('2. Результаты'!$M1049, _xlpm.thresholds, Sections!$L$26:$N$26, "Ниже базового", -1)
)</f>
        <v>Средний</v>
      </c>
      <c r="O1049" s="9">
        <v>18.0</v>
      </c>
      <c r="P1049" s="9" t="str">
        <f t="array" ref="P1049">LET(
    _xlpm.thresholds, XLOOKUP('2. Результаты'!$D1049, Sections!$P$3:$P$23, Sections!$Q$3:$S$23),
    XLOOKUP('2. Результаты'!$O1049, _xlpm.thresholds, Sections!$Q$2:$S$2, "Ниже базового", -1)
)</f>
        <v>Средний</v>
      </c>
      <c r="Q1049" s="9">
        <v>17.0</v>
      </c>
      <c r="R1049" s="9" t="str">
        <f t="array" ref="R1049">LET(
    _xlpm.thresholds, XLOOKUP('2. Результаты'!$D1049, Sections!$F$3:$F$23, Sections!$G$3:$I$23),
    XLOOKUP('2. Результаты'!$Q1049, _xlpm.thresholds, Sections!$G$2:$I$2, "Ниже базового", -1)
)</f>
        <v>Средний</v>
      </c>
      <c r="S1049" s="9">
        <v>21.0</v>
      </c>
      <c r="T1049" s="9" t="str">
        <f t="array" ref="T1049">LET(
    _xlpm.thresholds, XLOOKUP('2. Результаты'!$D1049, Sections!$A$3:$A$23, Sections!$B$3:$D$23),
    XLOOKUP('2. Результаты'!$S1049, _xlpm.thresholds, Sections!$B$2:$D$2, "Ниже базового", -1)
)</f>
        <v>Базовый</v>
      </c>
      <c r="U1049" s="9">
        <v>12.0</v>
      </c>
      <c r="V1049" s="9" t="str">
        <f t="array" ref="V1049">LET(
    _xlpm.thresholds, XLOOKUP('2. Результаты'!$D1049, Sections!$A$27:$A$47, Sections!$B$27:$D$47),
    XLOOKUP('2. Результаты'!$U1049, _xlpm.thresholds, Sections!$B$26:$D$26, "Ниже базового", -1)
)</f>
        <v>Высокий</v>
      </c>
      <c r="W1049" s="9">
        <v>21.0</v>
      </c>
      <c r="X1049" s="9" t="str">
        <f t="array" ref="X1049">LET(
    _xlpm.thresholds, XLOOKUP('2. Результаты'!$D1049, Sections!$K$3:$K$23, Sections!$L$3:$N$23),
    XLOOKUP('2. Результаты'!$W1049, _xlpm.thresholds, Sections!$L$2:$N$2, "Ниже базового", -1)
)</f>
        <v>Средний</v>
      </c>
    </row>
    <row r="1050" ht="15.75" customHeight="1">
      <c r="A1050" s="7">
        <v>5.05008019E8</v>
      </c>
      <c r="B1050" s="6" t="s">
        <v>1254</v>
      </c>
      <c r="C1050" s="6" t="s">
        <v>1306</v>
      </c>
      <c r="D1050" s="9">
        <v>2.0</v>
      </c>
      <c r="E1050" s="9">
        <v>145.0</v>
      </c>
      <c r="F1050" s="9">
        <v>197.0</v>
      </c>
      <c r="G1050" s="9">
        <v>3.0</v>
      </c>
      <c r="H1050" s="9" t="s">
        <v>1465</v>
      </c>
      <c r="I1050" s="9">
        <v>23.0</v>
      </c>
      <c r="J1050" s="9" t="str">
        <f t="array" ref="J1050">LET(
    _xlpm.thresholds, XLOOKUP('2. Результаты'!$D1050, Sections!$F$27:$F$47, Sections!$G$27:$I$47),
    XLOOKUP('2. Результаты'!$I1050, _xlpm.thresholds, Sections!$G$26:$I$26, "Ниже базового", -1)
)</f>
        <v>Средний</v>
      </c>
      <c r="K1050" s="9">
        <v>17.0</v>
      </c>
      <c r="L1050" s="9" t="str">
        <f t="array" ref="L1050">LET(
    _xlpm.thresholds, XLOOKUP('2. Результаты'!$D1050, Sections!$P$27:$P$47, Sections!$Q$27:$S$47),
    XLOOKUP('2. Результаты'!$K1050, _xlpm.thresholds, Sections!$Q$26:$S$26, "Ниже базового", -1)
)</f>
        <v>Высокий</v>
      </c>
      <c r="M1050" s="9">
        <v>12.0</v>
      </c>
      <c r="N1050" s="9" t="str">
        <f t="array" ref="N1050">LET(
    _xlpm.thresholds, XLOOKUP('2. Результаты'!$D1050, Sections!$K$27:$K$47, Sections!$L$27:$N$47),
    XLOOKUP('2. Результаты'!$M1050, _xlpm.thresholds, Sections!$L$26:$N$26, "Ниже базового", -1)
)</f>
        <v>Базовый</v>
      </c>
      <c r="O1050" s="9">
        <v>18.0</v>
      </c>
      <c r="P1050" s="9" t="str">
        <f t="array" ref="P1050">LET(
    _xlpm.thresholds, XLOOKUP('2. Результаты'!$D1050, Sections!$P$3:$P$23, Sections!$Q$3:$S$23),
    XLOOKUP('2. Результаты'!$O1050, _xlpm.thresholds, Sections!$Q$2:$S$2, "Ниже базового", -1)
)</f>
        <v>Средний</v>
      </c>
      <c r="Q1050" s="9">
        <v>17.0</v>
      </c>
      <c r="R1050" s="9" t="str">
        <f t="array" ref="R1050">LET(
    _xlpm.thresholds, XLOOKUP('2. Результаты'!$D1050, Sections!$F$3:$F$23, Sections!$G$3:$I$23),
    XLOOKUP('2. Результаты'!$Q1050, _xlpm.thresholds, Sections!$G$2:$I$2, "Ниже базового", -1)
)</f>
        <v>Средний</v>
      </c>
      <c r="S1050" s="9">
        <v>24.0</v>
      </c>
      <c r="T1050" s="9" t="str">
        <f t="array" ref="T1050">LET(
    _xlpm.thresholds, XLOOKUP('2. Результаты'!$D1050, Sections!$A$3:$A$23, Sections!$B$3:$D$23),
    XLOOKUP('2. Результаты'!$S1050, _xlpm.thresholds, Sections!$B$2:$D$2, "Ниже базового", -1)
)</f>
        <v>Средний</v>
      </c>
      <c r="U1050" s="9">
        <v>12.0</v>
      </c>
      <c r="V1050" s="9" t="str">
        <f t="array" ref="V1050">LET(
    _xlpm.thresholds, XLOOKUP('2. Результаты'!$D1050, Sections!$A$27:$A$47, Sections!$B$27:$D$47),
    XLOOKUP('2. Результаты'!$U1050, _xlpm.thresholds, Sections!$B$26:$D$26, "Ниже базового", -1)
)</f>
        <v>Высокий</v>
      </c>
      <c r="W1050" s="9">
        <v>22.0</v>
      </c>
      <c r="X1050" s="9" t="str">
        <f t="array" ref="X1050">LET(
    _xlpm.thresholds, XLOOKUP('2. Результаты'!$D1050, Sections!$K$3:$K$23, Sections!$L$3:$N$23),
    XLOOKUP('2. Результаты'!$W1050, _xlpm.thresholds, Sections!$L$2:$N$2, "Ниже базового", -1)
)</f>
        <v>Средний</v>
      </c>
    </row>
    <row r="1051" ht="15.75" customHeight="1">
      <c r="A1051" s="7">
        <v>5.05008072E8</v>
      </c>
      <c r="B1051" s="6" t="s">
        <v>1254</v>
      </c>
      <c r="C1051" s="6" t="s">
        <v>1307</v>
      </c>
      <c r="D1051" s="9">
        <v>2.0</v>
      </c>
      <c r="E1051" s="9">
        <v>111.0</v>
      </c>
      <c r="F1051" s="9">
        <v>197.0</v>
      </c>
      <c r="G1051" s="9">
        <v>2.0</v>
      </c>
      <c r="H1051" s="9" t="s">
        <v>1467</v>
      </c>
      <c r="I1051" s="9">
        <v>15.0</v>
      </c>
      <c r="J1051" s="9" t="str">
        <f t="array" ref="J1051">LET(
    _xlpm.thresholds, XLOOKUP('2. Результаты'!$D1051, Sections!$F$27:$F$47, Sections!$G$27:$I$47),
    XLOOKUP('2. Результаты'!$I1051, _xlpm.thresholds, Sections!$G$26:$I$26, "Ниже базового", -1)
)</f>
        <v>Базовый</v>
      </c>
      <c r="K1051" s="9">
        <v>12.0</v>
      </c>
      <c r="L1051" s="9" t="str">
        <f t="array" ref="L1051">LET(
    _xlpm.thresholds, XLOOKUP('2. Результаты'!$D1051, Sections!$P$27:$P$47, Sections!$Q$27:$S$47),
    XLOOKUP('2. Результаты'!$K1051, _xlpm.thresholds, Sections!$Q$26:$S$26, "Ниже базового", -1)
)</f>
        <v>Базовый</v>
      </c>
      <c r="M1051" s="9">
        <v>10.0</v>
      </c>
      <c r="N1051" s="9" t="str">
        <f t="array" ref="N1051">LET(
    _xlpm.thresholds, XLOOKUP('2. Результаты'!$D1051, Sections!$K$27:$K$47, Sections!$L$27:$N$47),
    XLOOKUP('2. Результаты'!$M1051, _xlpm.thresholds, Sections!$L$26:$N$26, "Ниже базового", -1)
)</f>
        <v>Базовый</v>
      </c>
      <c r="O1051" s="9">
        <v>18.0</v>
      </c>
      <c r="P1051" s="9" t="str">
        <f t="array" ref="P1051">LET(
    _xlpm.thresholds, XLOOKUP('2. Результаты'!$D1051, Sections!$P$3:$P$23, Sections!$Q$3:$S$23),
    XLOOKUP('2. Результаты'!$O1051, _xlpm.thresholds, Sections!$Q$2:$S$2, "Ниже базового", -1)
)</f>
        <v>Средний</v>
      </c>
      <c r="Q1051" s="9">
        <v>10.0</v>
      </c>
      <c r="R1051" s="9" t="str">
        <f t="array" ref="R1051">LET(
    _xlpm.thresholds, XLOOKUP('2. Результаты'!$D1051, Sections!$F$3:$F$23, Sections!$G$3:$I$23),
    XLOOKUP('2. Результаты'!$Q1051, _xlpm.thresholds, Sections!$G$2:$I$2, "Ниже базового", -1)
)</f>
        <v>Базовый</v>
      </c>
      <c r="S1051" s="9">
        <v>20.0</v>
      </c>
      <c r="T1051" s="9" t="str">
        <f t="array" ref="T1051">LET(
    _xlpm.thresholds, XLOOKUP('2. Результаты'!$D1051, Sections!$A$3:$A$23, Sections!$B$3:$D$23),
    XLOOKUP('2. Результаты'!$S1051, _xlpm.thresholds, Sections!$B$2:$D$2, "Ниже базового", -1)
)</f>
        <v>Базовый</v>
      </c>
      <c r="U1051" s="9">
        <v>12.0</v>
      </c>
      <c r="V1051" s="9" t="str">
        <f t="array" ref="V1051">LET(
    _xlpm.thresholds, XLOOKUP('2. Результаты'!$D1051, Sections!$A$27:$A$47, Sections!$B$27:$D$47),
    XLOOKUP('2. Результаты'!$U1051, _xlpm.thresholds, Sections!$B$26:$D$26, "Ниже базового", -1)
)</f>
        <v>Высокий</v>
      </c>
      <c r="W1051" s="9">
        <v>14.0</v>
      </c>
      <c r="X1051" s="9" t="str">
        <f t="array" ref="X1051">LET(
    _xlpm.thresholds, XLOOKUP('2. Результаты'!$D1051, Sections!$K$3:$K$23, Sections!$L$3:$N$23),
    XLOOKUP('2. Результаты'!$W1051, _xlpm.thresholds, Sections!$L$2:$N$2, "Ниже базового", -1)
)</f>
        <v>Базовый</v>
      </c>
    </row>
    <row r="1052" ht="15.75" customHeight="1">
      <c r="A1052" s="7">
        <v>5.34029782E8</v>
      </c>
      <c r="B1052" s="6" t="s">
        <v>1254</v>
      </c>
      <c r="C1052" s="6" t="s">
        <v>1308</v>
      </c>
      <c r="D1052" s="9">
        <v>1.0</v>
      </c>
      <c r="E1052" s="9">
        <v>148.0</v>
      </c>
      <c r="F1052" s="9">
        <v>213.0</v>
      </c>
      <c r="G1052" s="9">
        <v>3.0</v>
      </c>
      <c r="H1052" s="9" t="s">
        <v>1465</v>
      </c>
      <c r="I1052" s="9">
        <v>24.0</v>
      </c>
      <c r="J1052" s="9" t="str">
        <f t="array" ref="J1052">LET(
    _xlpm.thresholds, XLOOKUP('2. Результаты'!$D1052, Sections!$F$27:$F$47, Sections!$G$27:$I$47),
    XLOOKUP('2. Результаты'!$I1052, _xlpm.thresholds, Sections!$G$26:$I$26, "Ниже базового", -1)
)</f>
        <v>Средний</v>
      </c>
      <c r="K1052" s="9">
        <v>15.0</v>
      </c>
      <c r="L1052" s="9" t="str">
        <f t="array" ref="L1052">LET(
    _xlpm.thresholds, XLOOKUP('2. Результаты'!$D1052, Sections!$P$27:$P$47, Sections!$Q$27:$S$47),
    XLOOKUP('2. Результаты'!$K1052, _xlpm.thresholds, Sections!$Q$26:$S$26, "Ниже базового", -1)
)</f>
        <v>Средний</v>
      </c>
      <c r="M1052" s="9">
        <v>15.0</v>
      </c>
      <c r="N1052" s="9" t="str">
        <f t="array" ref="N1052">LET(
    _xlpm.thresholds, XLOOKUP('2. Результаты'!$D1052, Sections!$K$27:$K$47, Sections!$L$27:$N$47),
    XLOOKUP('2. Результаты'!$M1052, _xlpm.thresholds, Sections!$L$26:$N$26, "Ниже базового", -1)
)</f>
        <v>Средний</v>
      </c>
      <c r="O1052" s="9">
        <v>18.0</v>
      </c>
      <c r="P1052" s="9" t="str">
        <f t="array" ref="P1052">LET(
    _xlpm.thresholds, XLOOKUP('2. Результаты'!$D1052, Sections!$P$3:$P$23, Sections!$Q$3:$S$23),
    XLOOKUP('2. Результаты'!$O1052, _xlpm.thresholds, Sections!$Q$2:$S$2, "Ниже базового", -1)
)</f>
        <v>Средний</v>
      </c>
      <c r="Q1052" s="9">
        <v>14.0</v>
      </c>
      <c r="R1052" s="9" t="str">
        <f t="array" ref="R1052">LET(
    _xlpm.thresholds, XLOOKUP('2. Результаты'!$D1052, Sections!$F$3:$F$23, Sections!$G$3:$I$23),
    XLOOKUP('2. Результаты'!$Q1052, _xlpm.thresholds, Sections!$G$2:$I$2, "Ниже базового", -1)
)</f>
        <v>Средний</v>
      </c>
      <c r="S1052" s="9">
        <v>31.0</v>
      </c>
      <c r="T1052" s="9" t="str">
        <f t="array" ref="T1052">LET(
    _xlpm.thresholds, XLOOKUP('2. Результаты'!$D1052, Sections!$A$3:$A$23, Sections!$B$3:$D$23),
    XLOOKUP('2. Результаты'!$S1052, _xlpm.thresholds, Sections!$B$2:$D$2, "Ниже базового", -1)
)</f>
        <v>Средний</v>
      </c>
      <c r="U1052" s="9">
        <v>12.0</v>
      </c>
      <c r="V1052" s="9" t="str">
        <f t="array" ref="V1052">LET(
    _xlpm.thresholds, XLOOKUP('2. Результаты'!$D1052, Sections!$A$27:$A$47, Sections!$B$27:$D$47),
    XLOOKUP('2. Результаты'!$U1052, _xlpm.thresholds, Sections!$B$26:$D$26, "Ниже базового", -1)
)</f>
        <v>Высокий</v>
      </c>
      <c r="W1052" s="9">
        <v>19.0</v>
      </c>
      <c r="X1052" s="9" t="str">
        <f t="array" ref="X1052">LET(
    _xlpm.thresholds, XLOOKUP('2. Результаты'!$D1052, Sections!$K$3:$K$23, Sections!$L$3:$N$23),
    XLOOKUP('2. Результаты'!$W1052, _xlpm.thresholds, Sections!$L$2:$N$2, "Ниже базового", -1)
)</f>
        <v>Средний</v>
      </c>
    </row>
    <row r="1053" ht="15.75" customHeight="1">
      <c r="A1053" s="7">
        <v>5.06063647E8</v>
      </c>
      <c r="B1053" s="6" t="s">
        <v>1254</v>
      </c>
      <c r="C1053" s="6" t="s">
        <v>1309</v>
      </c>
      <c r="D1053" s="9">
        <v>5.0</v>
      </c>
      <c r="E1053" s="9">
        <v>146.0</v>
      </c>
      <c r="F1053" s="9">
        <v>208.0</v>
      </c>
      <c r="G1053" s="9">
        <v>3.0</v>
      </c>
      <c r="H1053" s="9" t="s">
        <v>1465</v>
      </c>
      <c r="I1053" s="9">
        <v>23.0</v>
      </c>
      <c r="J1053" s="9" t="str">
        <f t="array" ref="J1053">LET(
    _xlpm.thresholds, XLOOKUP('2. Результаты'!$D1053, Sections!$F$27:$F$47, Sections!$G$27:$I$47),
    XLOOKUP('2. Результаты'!$I1053, _xlpm.thresholds, Sections!$G$26:$I$26, "Ниже базового", -1)
)</f>
        <v>Средний</v>
      </c>
      <c r="K1053" s="9">
        <v>17.0</v>
      </c>
      <c r="L1053" s="9" t="str">
        <f t="array" ref="L1053">LET(
    _xlpm.thresholds, XLOOKUP('2. Результаты'!$D1053, Sections!$P$27:$P$47, Sections!$Q$27:$S$47),
    XLOOKUP('2. Результаты'!$K1053, _xlpm.thresholds, Sections!$Q$26:$S$26, "Ниже базового", -1)
)</f>
        <v>Высокий</v>
      </c>
      <c r="M1053" s="9">
        <v>15.0</v>
      </c>
      <c r="N1053" s="9" t="str">
        <f t="array" ref="N1053">LET(
    _xlpm.thresholds, XLOOKUP('2. Результаты'!$D1053, Sections!$K$27:$K$47, Sections!$L$27:$N$47),
    XLOOKUP('2. Результаты'!$M1053, _xlpm.thresholds, Sections!$L$26:$N$26, "Ниже базового", -1)
)</f>
        <v>Средний</v>
      </c>
      <c r="O1053" s="9">
        <v>20.0</v>
      </c>
      <c r="P1053" s="9" t="str">
        <f t="array" ref="P1053">LET(
    _xlpm.thresholds, XLOOKUP('2. Результаты'!$D1053, Sections!$P$3:$P$23, Sections!$Q$3:$S$23),
    XLOOKUP('2. Результаты'!$O1053, _xlpm.thresholds, Sections!$Q$2:$S$2, "Ниже базового", -1)
)</f>
        <v>Высокий</v>
      </c>
      <c r="Q1053" s="9">
        <v>12.0</v>
      </c>
      <c r="R1053" s="9" t="str">
        <f t="array" ref="R1053">LET(
    _xlpm.thresholds, XLOOKUP('2. Результаты'!$D1053, Sections!$F$3:$F$23, Sections!$G$3:$I$23),
    XLOOKUP('2. Результаты'!$Q1053, _xlpm.thresholds, Sections!$G$2:$I$2, "Ниже базового", -1)
)</f>
        <v>Базовый</v>
      </c>
      <c r="S1053" s="9">
        <v>28.0</v>
      </c>
      <c r="T1053" s="9" t="str">
        <f t="array" ref="T1053">LET(
    _xlpm.thresholds, XLOOKUP('2. Результаты'!$D1053, Sections!$A$3:$A$23, Sections!$B$3:$D$23),
    XLOOKUP('2. Результаты'!$S1053, _xlpm.thresholds, Sections!$B$2:$D$2, "Ниже базового", -1)
)</f>
        <v>Средний</v>
      </c>
      <c r="U1053" s="9">
        <v>12.0</v>
      </c>
      <c r="V1053" s="9" t="str">
        <f t="array" ref="V1053">LET(
    _xlpm.thresholds, XLOOKUP('2. Результаты'!$D1053, Sections!$A$27:$A$47, Sections!$B$27:$D$47),
    XLOOKUP('2. Результаты'!$U1053, _xlpm.thresholds, Sections!$B$26:$D$26, "Ниже базового", -1)
)</f>
        <v>Высокий</v>
      </c>
      <c r="W1053" s="9">
        <v>19.0</v>
      </c>
      <c r="X1053" s="9" t="str">
        <f t="array" ref="X1053">LET(
    _xlpm.thresholds, XLOOKUP('2. Результаты'!$D1053, Sections!$K$3:$K$23, Sections!$L$3:$N$23),
    XLOOKUP('2. Результаты'!$W1053, _xlpm.thresholds, Sections!$L$2:$N$2, "Ниже базового", -1)
)</f>
        <v>Средний</v>
      </c>
    </row>
    <row r="1054" ht="15.75" customHeight="1">
      <c r="A1054" s="7">
        <v>5.17000617E8</v>
      </c>
      <c r="B1054" s="6" t="s">
        <v>1254</v>
      </c>
      <c r="C1054" s="6" t="s">
        <v>1311</v>
      </c>
      <c r="D1054" s="9">
        <v>6.0</v>
      </c>
      <c r="E1054" s="9">
        <v>145.0</v>
      </c>
      <c r="F1054" s="9">
        <v>192.0</v>
      </c>
      <c r="G1054" s="9">
        <v>3.0</v>
      </c>
      <c r="H1054" s="9" t="s">
        <v>1465</v>
      </c>
      <c r="I1054" s="9">
        <v>19.0</v>
      </c>
      <c r="J1054" s="9" t="str">
        <f t="array" ref="J1054">LET(
    _xlpm.thresholds, XLOOKUP('2. Результаты'!$D1054, Sections!$F$27:$F$47, Sections!$G$27:$I$47),
    XLOOKUP('2. Результаты'!$I1054, _xlpm.thresholds, Sections!$G$26:$I$26, "Ниже базового", -1)
)</f>
        <v>Средний</v>
      </c>
      <c r="K1054" s="9">
        <v>18.0</v>
      </c>
      <c r="L1054" s="9" t="str">
        <f t="array" ref="L1054">LET(
    _xlpm.thresholds, XLOOKUP('2. Результаты'!$D1054, Sections!$P$27:$P$47, Sections!$Q$27:$S$47),
    XLOOKUP('2. Результаты'!$K1054, _xlpm.thresholds, Sections!$Q$26:$S$26, "Ниже базового", -1)
)</f>
        <v>Высокий</v>
      </c>
      <c r="M1054" s="9">
        <v>17.0</v>
      </c>
      <c r="N1054" s="9" t="str">
        <f t="array" ref="N1054">LET(
    _xlpm.thresholds, XLOOKUP('2. Результаты'!$D1054, Sections!$K$27:$K$47, Sections!$L$27:$N$47),
    XLOOKUP('2. Результаты'!$M1054, _xlpm.thresholds, Sections!$L$26:$N$26, "Ниже базового", -1)
)</f>
        <v>Высокий</v>
      </c>
      <c r="O1054" s="9">
        <v>18.0</v>
      </c>
      <c r="P1054" s="9" t="str">
        <f t="array" ref="P1054">LET(
    _xlpm.thresholds, XLOOKUP('2. Результаты'!$D1054, Sections!$P$3:$P$23, Sections!$Q$3:$S$23),
    XLOOKUP('2. Результаты'!$O1054, _xlpm.thresholds, Sections!$Q$2:$S$2, "Ниже базового", -1)
)</f>
        <v>Средний</v>
      </c>
      <c r="Q1054" s="9">
        <v>17.0</v>
      </c>
      <c r="R1054" s="9" t="str">
        <f t="array" ref="R1054">LET(
    _xlpm.thresholds, XLOOKUP('2. Результаты'!$D1054, Sections!$F$3:$F$23, Sections!$G$3:$I$23),
    XLOOKUP('2. Результаты'!$Q1054, _xlpm.thresholds, Sections!$G$2:$I$2, "Ниже базового", -1)
)</f>
        <v>Средний</v>
      </c>
      <c r="S1054" s="9">
        <v>18.0</v>
      </c>
      <c r="T1054" s="9" t="str">
        <f t="array" ref="T1054">LET(
    _xlpm.thresholds, XLOOKUP('2. Результаты'!$D1054, Sections!$A$3:$A$23, Sections!$B$3:$D$23),
    XLOOKUP('2. Результаты'!$S1054, _xlpm.thresholds, Sections!$B$2:$D$2, "Ниже базового", -1)
)</f>
        <v>Базовый</v>
      </c>
      <c r="U1054" s="9">
        <v>13.0</v>
      </c>
      <c r="V1054" s="9" t="str">
        <f t="array" ref="V1054">LET(
    _xlpm.thresholds, XLOOKUP('2. Результаты'!$D1054, Sections!$A$27:$A$47, Sections!$B$27:$D$47),
    XLOOKUP('2. Результаты'!$U1054, _xlpm.thresholds, Sections!$B$26:$D$26, "Ниже базового", -1)
)</f>
        <v>Высокий</v>
      </c>
      <c r="W1054" s="9">
        <v>25.0</v>
      </c>
      <c r="X1054" s="9" t="str">
        <f t="array" ref="X1054">LET(
    _xlpm.thresholds, XLOOKUP('2. Результаты'!$D1054, Sections!$K$3:$K$23, Sections!$L$3:$N$23),
    XLOOKUP('2. Результаты'!$W1054, _xlpm.thresholds, Sections!$L$2:$N$2, "Ниже базового", -1)
)</f>
        <v>Высокий</v>
      </c>
    </row>
    <row r="1055" ht="15.75" customHeight="1">
      <c r="A1055" s="7">
        <v>5.32141122E8</v>
      </c>
      <c r="B1055" s="6" t="s">
        <v>1254</v>
      </c>
      <c r="C1055" s="6" t="s">
        <v>1310</v>
      </c>
      <c r="D1055" s="9">
        <v>5.0</v>
      </c>
      <c r="E1055" s="9">
        <v>127.0</v>
      </c>
      <c r="F1055" s="9">
        <v>208.0</v>
      </c>
      <c r="G1055" s="9">
        <v>2.0</v>
      </c>
      <c r="H1055" s="9" t="s">
        <v>1467</v>
      </c>
      <c r="I1055" s="9">
        <v>23.0</v>
      </c>
      <c r="J1055" s="9" t="str">
        <f t="array" ref="J1055">LET(
    _xlpm.thresholds, XLOOKUP('2. Результаты'!$D1055, Sections!$F$27:$F$47, Sections!$G$27:$I$47),
    XLOOKUP('2. Результаты'!$I1055, _xlpm.thresholds, Sections!$G$26:$I$26, "Ниже базового", -1)
)</f>
        <v>Средний</v>
      </c>
      <c r="K1055" s="9">
        <v>16.0</v>
      </c>
      <c r="L1055" s="9" t="str">
        <f t="array" ref="L1055">LET(
    _xlpm.thresholds, XLOOKUP('2. Результаты'!$D1055, Sections!$P$27:$P$47, Sections!$Q$27:$S$47),
    XLOOKUP('2. Результаты'!$K1055, _xlpm.thresholds, Sections!$Q$26:$S$26, "Ниже базового", -1)
)</f>
        <v>Высокий</v>
      </c>
      <c r="M1055" s="9">
        <v>11.0</v>
      </c>
      <c r="N1055" s="9" t="str">
        <f t="array" ref="N1055">LET(
    _xlpm.thresholds, XLOOKUP('2. Результаты'!$D1055, Sections!$K$27:$K$47, Sections!$L$27:$N$47),
    XLOOKUP('2. Результаты'!$M1055, _xlpm.thresholds, Sections!$L$26:$N$26, "Ниже базового", -1)
)</f>
        <v>Базовый</v>
      </c>
      <c r="O1055" s="9">
        <v>16.0</v>
      </c>
      <c r="P1055" s="9" t="str">
        <f t="array" ref="P1055">LET(
    _xlpm.thresholds, XLOOKUP('2. Результаты'!$D1055, Sections!$P$3:$P$23, Sections!$Q$3:$S$23),
    XLOOKUP('2. Результаты'!$O1055, _xlpm.thresholds, Sections!$Q$2:$S$2, "Ниже базового", -1)
)</f>
        <v>Средний</v>
      </c>
      <c r="Q1055" s="9">
        <v>13.0</v>
      </c>
      <c r="R1055" s="9" t="str">
        <f t="array" ref="R1055">LET(
    _xlpm.thresholds, XLOOKUP('2. Результаты'!$D1055, Sections!$F$3:$F$23, Sections!$G$3:$I$23),
    XLOOKUP('2. Результаты'!$Q1055, _xlpm.thresholds, Sections!$G$2:$I$2, "Ниже базового", -1)
)</f>
        <v>Средний</v>
      </c>
      <c r="S1055" s="9">
        <v>21.0</v>
      </c>
      <c r="T1055" s="9" t="str">
        <f t="array" ref="T1055">LET(
    _xlpm.thresholds, XLOOKUP('2. Результаты'!$D1055, Sections!$A$3:$A$23, Sections!$B$3:$D$23),
    XLOOKUP('2. Результаты'!$S1055, _xlpm.thresholds, Sections!$B$2:$D$2, "Ниже базового", -1)
)</f>
        <v>Базовый</v>
      </c>
      <c r="U1055" s="9">
        <v>11.0</v>
      </c>
      <c r="V1055" s="9" t="str">
        <f t="array" ref="V1055">LET(
    _xlpm.thresholds, XLOOKUP('2. Результаты'!$D1055, Sections!$A$27:$A$47, Sections!$B$27:$D$47),
    XLOOKUP('2. Результаты'!$U1055, _xlpm.thresholds, Sections!$B$26:$D$26, "Ниже базового", -1)
)</f>
        <v>Средний</v>
      </c>
      <c r="W1055" s="9">
        <v>16.0</v>
      </c>
      <c r="X1055" s="9" t="str">
        <f t="array" ref="X1055">LET(
    _xlpm.thresholds, XLOOKUP('2. Результаты'!$D1055, Sections!$K$3:$K$23, Sections!$L$3:$N$23),
    XLOOKUP('2. Результаты'!$W1055, _xlpm.thresholds, Sections!$L$2:$N$2, "Ниже базового", -1)
)</f>
        <v>Базовый</v>
      </c>
    </row>
    <row r="1056" ht="15.75" customHeight="1">
      <c r="A1056" s="7">
        <v>5.0500821E8</v>
      </c>
      <c r="B1056" s="6" t="s">
        <v>1254</v>
      </c>
      <c r="C1056" s="6" t="s">
        <v>1312</v>
      </c>
      <c r="D1056" s="9">
        <v>2.0</v>
      </c>
      <c r="E1056" s="9">
        <v>145.0</v>
      </c>
      <c r="F1056" s="9">
        <v>197.0</v>
      </c>
      <c r="G1056" s="9">
        <v>3.0</v>
      </c>
      <c r="H1056" s="9" t="s">
        <v>1465</v>
      </c>
      <c r="I1056" s="9">
        <v>24.0</v>
      </c>
      <c r="J1056" s="9" t="str">
        <f t="array" ref="J1056">LET(
    _xlpm.thresholds, XLOOKUP('2. Результаты'!$D1056, Sections!$F$27:$F$47, Sections!$G$27:$I$47),
    XLOOKUP('2. Результаты'!$I1056, _xlpm.thresholds, Sections!$G$26:$I$26, "Ниже базового", -1)
)</f>
        <v>Средний</v>
      </c>
      <c r="K1056" s="9">
        <v>21.0</v>
      </c>
      <c r="L1056" s="9" t="str">
        <f t="array" ref="L1056">LET(
    _xlpm.thresholds, XLOOKUP('2. Результаты'!$D1056, Sections!$P$27:$P$47, Sections!$Q$27:$S$47),
    XLOOKUP('2. Результаты'!$K1056, _xlpm.thresholds, Sections!$Q$26:$S$26, "Ниже базового", -1)
)</f>
        <v>Высокий</v>
      </c>
      <c r="M1056" s="9">
        <v>17.0</v>
      </c>
      <c r="N1056" s="9" t="str">
        <f t="array" ref="N1056">LET(
    _xlpm.thresholds, XLOOKUP('2. Результаты'!$D1056, Sections!$K$27:$K$47, Sections!$L$27:$N$47),
    XLOOKUP('2. Результаты'!$M1056, _xlpm.thresholds, Sections!$L$26:$N$26, "Ниже базового", -1)
)</f>
        <v>Высокий</v>
      </c>
      <c r="O1056" s="9">
        <v>17.0</v>
      </c>
      <c r="P1056" s="9" t="str">
        <f t="array" ref="P1056">LET(
    _xlpm.thresholds, XLOOKUP('2. Результаты'!$D1056, Sections!$P$3:$P$23, Sections!$Q$3:$S$23),
    XLOOKUP('2. Результаты'!$O1056, _xlpm.thresholds, Sections!$Q$2:$S$2, "Ниже базового", -1)
)</f>
        <v>Средний</v>
      </c>
      <c r="Q1056" s="9">
        <v>13.0</v>
      </c>
      <c r="R1056" s="9" t="str">
        <f t="array" ref="R1056">LET(
    _xlpm.thresholds, XLOOKUP('2. Результаты'!$D1056, Sections!$F$3:$F$23, Sections!$G$3:$I$23),
    XLOOKUP('2. Результаты'!$Q1056, _xlpm.thresholds, Sections!$G$2:$I$2, "Ниже базового", -1)
)</f>
        <v>Средний</v>
      </c>
      <c r="S1056" s="9">
        <v>23.0</v>
      </c>
      <c r="T1056" s="9" t="str">
        <f t="array" ref="T1056">LET(
    _xlpm.thresholds, XLOOKUP('2. Результаты'!$D1056, Sections!$A$3:$A$23, Sections!$B$3:$D$23),
    XLOOKUP('2. Результаты'!$S1056, _xlpm.thresholds, Sections!$B$2:$D$2, "Ниже базового", -1)
)</f>
        <v>Средний</v>
      </c>
      <c r="U1056" s="9">
        <v>12.0</v>
      </c>
      <c r="V1056" s="9" t="str">
        <f t="array" ref="V1056">LET(
    _xlpm.thresholds, XLOOKUP('2. Результаты'!$D1056, Sections!$A$27:$A$47, Sections!$B$27:$D$47),
    XLOOKUP('2. Результаты'!$U1056, _xlpm.thresholds, Sections!$B$26:$D$26, "Ниже базового", -1)
)</f>
        <v>Высокий</v>
      </c>
      <c r="W1056" s="9">
        <v>18.0</v>
      </c>
      <c r="X1056" s="9" t="str">
        <f t="array" ref="X1056">LET(
    _xlpm.thresholds, XLOOKUP('2. Результаты'!$D1056, Sections!$K$3:$K$23, Sections!$L$3:$N$23),
    XLOOKUP('2. Результаты'!$W1056, _xlpm.thresholds, Sections!$L$2:$N$2, "Ниже базового", -1)
)</f>
        <v>Средний</v>
      </c>
    </row>
    <row r="1057" ht="15.75" customHeight="1">
      <c r="A1057" s="7">
        <v>5.46023094E8</v>
      </c>
      <c r="B1057" s="6" t="s">
        <v>1254</v>
      </c>
      <c r="C1057" s="6" t="s">
        <v>1313</v>
      </c>
      <c r="D1057" s="9">
        <v>1.0</v>
      </c>
      <c r="E1057" s="9">
        <v>174.0</v>
      </c>
      <c r="F1057" s="9">
        <v>213.0</v>
      </c>
      <c r="G1057" s="9">
        <v>4.0</v>
      </c>
      <c r="H1057" s="9" t="s">
        <v>1466</v>
      </c>
      <c r="I1057" s="9">
        <v>28.0</v>
      </c>
      <c r="J1057" s="9" t="str">
        <f t="array" ref="J1057">LET(
    _xlpm.thresholds, XLOOKUP('2. Результаты'!$D1057, Sections!$F$27:$F$47, Sections!$G$27:$I$47),
    XLOOKUP('2. Результаты'!$I1057, _xlpm.thresholds, Sections!$G$26:$I$26, "Ниже базового", -1)
)</f>
        <v>Высокий</v>
      </c>
      <c r="K1057" s="9">
        <v>21.0</v>
      </c>
      <c r="L1057" s="9" t="str">
        <f t="array" ref="L1057">LET(
    _xlpm.thresholds, XLOOKUP('2. Результаты'!$D1057, Sections!$P$27:$P$47, Sections!$Q$27:$S$47),
    XLOOKUP('2. Результаты'!$K1057, _xlpm.thresholds, Sections!$Q$26:$S$26, "Ниже базового", -1)
)</f>
        <v>Высокий</v>
      </c>
      <c r="M1057" s="9">
        <v>15.0</v>
      </c>
      <c r="N1057" s="9" t="str">
        <f t="array" ref="N1057">LET(
    _xlpm.thresholds, XLOOKUP('2. Результаты'!$D1057, Sections!$K$27:$K$47, Sections!$L$27:$N$47),
    XLOOKUP('2. Результаты'!$M1057, _xlpm.thresholds, Sections!$L$26:$N$26, "Ниже базового", -1)
)</f>
        <v>Средний</v>
      </c>
      <c r="O1057" s="9">
        <v>20.0</v>
      </c>
      <c r="P1057" s="9" t="str">
        <f t="array" ref="P1057">LET(
    _xlpm.thresholds, XLOOKUP('2. Результаты'!$D1057, Sections!$P$3:$P$23, Sections!$Q$3:$S$23),
    XLOOKUP('2. Результаты'!$O1057, _xlpm.thresholds, Sections!$Q$2:$S$2, "Ниже базового", -1)
)</f>
        <v>Высокий</v>
      </c>
      <c r="Q1057" s="9">
        <v>15.0</v>
      </c>
      <c r="R1057" s="9" t="str">
        <f t="array" ref="R1057">LET(
    _xlpm.thresholds, XLOOKUP('2. Результаты'!$D1057, Sections!$F$3:$F$23, Sections!$G$3:$I$23),
    XLOOKUP('2. Результаты'!$Q1057, _xlpm.thresholds, Sections!$G$2:$I$2, "Ниже базового", -1)
)</f>
        <v>Средний</v>
      </c>
      <c r="S1057" s="9">
        <v>41.0</v>
      </c>
      <c r="T1057" s="9" t="str">
        <f t="array" ref="T1057">LET(
    _xlpm.thresholds, XLOOKUP('2. Результаты'!$D1057, Sections!$A$3:$A$23, Sections!$B$3:$D$23),
    XLOOKUP('2. Результаты'!$S1057, _xlpm.thresholds, Sections!$B$2:$D$2, "Ниже базового", -1)
)</f>
        <v>Высокий</v>
      </c>
      <c r="U1057" s="9">
        <v>13.0</v>
      </c>
      <c r="V1057" s="9" t="str">
        <f t="array" ref="V1057">LET(
    _xlpm.thresholds, XLOOKUP('2. Результаты'!$D1057, Sections!$A$27:$A$47, Sections!$B$27:$D$47),
    XLOOKUP('2. Результаты'!$U1057, _xlpm.thresholds, Sections!$B$26:$D$26, "Ниже базового", -1)
)</f>
        <v>Высокий</v>
      </c>
      <c r="W1057" s="9">
        <v>21.0</v>
      </c>
      <c r="X1057" s="9" t="str">
        <f t="array" ref="X1057">LET(
    _xlpm.thresholds, XLOOKUP('2. Результаты'!$D1057, Sections!$K$3:$K$23, Sections!$L$3:$N$23),
    XLOOKUP('2. Результаты'!$W1057, _xlpm.thresholds, Sections!$L$2:$N$2, "Ниже базового", -1)
)</f>
        <v>Средний</v>
      </c>
    </row>
    <row r="1058" ht="15.75" customHeight="1">
      <c r="A1058" s="7">
        <v>5.03005559E8</v>
      </c>
      <c r="B1058" s="6" t="s">
        <v>1254</v>
      </c>
      <c r="C1058" s="6" t="s">
        <v>1318</v>
      </c>
      <c r="D1058" s="9">
        <v>1.0</v>
      </c>
      <c r="E1058" s="9">
        <v>154.0</v>
      </c>
      <c r="F1058" s="9">
        <v>213.0</v>
      </c>
      <c r="G1058" s="9">
        <v>3.0</v>
      </c>
      <c r="H1058" s="9" t="s">
        <v>1465</v>
      </c>
      <c r="I1058" s="9">
        <v>25.0</v>
      </c>
      <c r="J1058" s="9" t="str">
        <f t="array" ref="J1058">LET(
    _xlpm.thresholds, XLOOKUP('2. Результаты'!$D1058, Sections!$F$27:$F$47, Sections!$G$27:$I$47),
    XLOOKUP('2. Результаты'!$I1058, _xlpm.thresholds, Sections!$G$26:$I$26, "Ниже базового", -1)
)</f>
        <v>Средний</v>
      </c>
      <c r="K1058" s="9">
        <v>19.0</v>
      </c>
      <c r="L1058" s="9" t="str">
        <f t="array" ref="L1058">LET(
    _xlpm.thresholds, XLOOKUP('2. Результаты'!$D1058, Sections!$P$27:$P$47, Sections!$Q$27:$S$47),
    XLOOKUP('2. Результаты'!$K1058, _xlpm.thresholds, Sections!$Q$26:$S$26, "Ниже базового", -1)
)</f>
        <v>Высокий</v>
      </c>
      <c r="M1058" s="9">
        <v>10.0</v>
      </c>
      <c r="N1058" s="9" t="str">
        <f t="array" ref="N1058">LET(
    _xlpm.thresholds, XLOOKUP('2. Результаты'!$D1058, Sections!$K$27:$K$47, Sections!$L$27:$N$47),
    XLOOKUP('2. Результаты'!$M1058, _xlpm.thresholds, Sections!$L$26:$N$26, "Ниже базового", -1)
)</f>
        <v>Базовый</v>
      </c>
      <c r="O1058" s="9">
        <v>18.0</v>
      </c>
      <c r="P1058" s="9" t="str">
        <f t="array" ref="P1058">LET(
    _xlpm.thresholds, XLOOKUP('2. Результаты'!$D1058, Sections!$P$3:$P$23, Sections!$Q$3:$S$23),
    XLOOKUP('2. Результаты'!$O1058, _xlpm.thresholds, Sections!$Q$2:$S$2, "Ниже базового", -1)
)</f>
        <v>Средний</v>
      </c>
      <c r="Q1058" s="9">
        <v>14.0</v>
      </c>
      <c r="R1058" s="9" t="str">
        <f t="array" ref="R1058">LET(
    _xlpm.thresholds, XLOOKUP('2. Результаты'!$D1058, Sections!$F$3:$F$23, Sections!$G$3:$I$23),
    XLOOKUP('2. Результаты'!$Q1058, _xlpm.thresholds, Sections!$G$2:$I$2, "Ниже базового", -1)
)</f>
        <v>Средний</v>
      </c>
      <c r="S1058" s="9">
        <v>38.0</v>
      </c>
      <c r="T1058" s="9" t="str">
        <f t="array" ref="T1058">LET(
    _xlpm.thresholds, XLOOKUP('2. Результаты'!$D1058, Sections!$A$3:$A$23, Sections!$B$3:$D$23),
    XLOOKUP('2. Результаты'!$S1058, _xlpm.thresholds, Sections!$B$2:$D$2, "Ниже базового", -1)
)</f>
        <v>Средний</v>
      </c>
      <c r="U1058" s="9">
        <v>12.0</v>
      </c>
      <c r="V1058" s="9" t="str">
        <f t="array" ref="V1058">LET(
    _xlpm.thresholds, XLOOKUP('2. Результаты'!$D1058, Sections!$A$27:$A$47, Sections!$B$27:$D$47),
    XLOOKUP('2. Результаты'!$U1058, _xlpm.thresholds, Sections!$B$26:$D$26, "Ниже базового", -1)
)</f>
        <v>Высокий</v>
      </c>
      <c r="W1058" s="9">
        <v>18.0</v>
      </c>
      <c r="X1058" s="9" t="str">
        <f t="array" ref="X1058">LET(
    _xlpm.thresholds, XLOOKUP('2. Результаты'!$D1058, Sections!$K$3:$K$23, Sections!$L$3:$N$23),
    XLOOKUP('2. Результаты'!$W1058, _xlpm.thresholds, Sections!$L$2:$N$2, "Ниже базового", -1)
)</f>
        <v>Средний</v>
      </c>
    </row>
    <row r="1059" ht="15.75" customHeight="1">
      <c r="A1059" s="7">
        <v>5.05008562E8</v>
      </c>
      <c r="B1059" s="6" t="s">
        <v>1254</v>
      </c>
      <c r="C1059" s="6" t="s">
        <v>1319</v>
      </c>
      <c r="D1059" s="9">
        <v>6.0</v>
      </c>
      <c r="E1059" s="9">
        <v>148.0</v>
      </c>
      <c r="F1059" s="9">
        <v>192.0</v>
      </c>
      <c r="G1059" s="9">
        <v>3.0</v>
      </c>
      <c r="H1059" s="9" t="s">
        <v>1465</v>
      </c>
      <c r="I1059" s="9">
        <v>25.0</v>
      </c>
      <c r="J1059" s="9" t="str">
        <f t="array" ref="J1059">LET(
    _xlpm.thresholds, XLOOKUP('2. Результаты'!$D1059, Sections!$F$27:$F$47, Sections!$G$27:$I$47),
    XLOOKUP('2. Результаты'!$I1059, _xlpm.thresholds, Sections!$G$26:$I$26, "Ниже базового", -1)
)</f>
        <v>Средний</v>
      </c>
      <c r="K1059" s="9">
        <v>18.0</v>
      </c>
      <c r="L1059" s="9" t="str">
        <f t="array" ref="L1059">LET(
    _xlpm.thresholds, XLOOKUP('2. Результаты'!$D1059, Sections!$P$27:$P$47, Sections!$Q$27:$S$47),
    XLOOKUP('2. Результаты'!$K1059, _xlpm.thresholds, Sections!$Q$26:$S$26, "Ниже базового", -1)
)</f>
        <v>Высокий</v>
      </c>
      <c r="M1059" s="9">
        <v>16.0</v>
      </c>
      <c r="N1059" s="9" t="str">
        <f t="array" ref="N1059">LET(
    _xlpm.thresholds, XLOOKUP('2. Результаты'!$D1059, Sections!$K$27:$K$47, Sections!$L$27:$N$47),
    XLOOKUP('2. Результаты'!$M1059, _xlpm.thresholds, Sections!$L$26:$N$26, "Ниже базового", -1)
)</f>
        <v>Высокий</v>
      </c>
      <c r="O1059" s="9">
        <v>18.0</v>
      </c>
      <c r="P1059" s="9" t="str">
        <f t="array" ref="P1059">LET(
    _xlpm.thresholds, XLOOKUP('2. Результаты'!$D1059, Sections!$P$3:$P$23, Sections!$Q$3:$S$23),
    XLOOKUP('2. Результаты'!$O1059, _xlpm.thresholds, Sections!$Q$2:$S$2, "Ниже базового", -1)
)</f>
        <v>Средний</v>
      </c>
      <c r="Q1059" s="9">
        <v>15.0</v>
      </c>
      <c r="R1059" s="9" t="str">
        <f t="array" ref="R1059">LET(
    _xlpm.thresholds, XLOOKUP('2. Результаты'!$D1059, Sections!$F$3:$F$23, Sections!$G$3:$I$23),
    XLOOKUP('2. Результаты'!$Q1059, _xlpm.thresholds, Sections!$G$2:$I$2, "Ниже базового", -1)
)</f>
        <v>Средний</v>
      </c>
      <c r="S1059" s="9">
        <v>22.0</v>
      </c>
      <c r="T1059" s="9" t="str">
        <f t="array" ref="T1059">LET(
    _xlpm.thresholds, XLOOKUP('2. Результаты'!$D1059, Sections!$A$3:$A$23, Sections!$B$3:$D$23),
    XLOOKUP('2. Результаты'!$S1059, _xlpm.thresholds, Sections!$B$2:$D$2, "Ниже базового", -1)
)</f>
        <v>Базовый</v>
      </c>
      <c r="U1059" s="9">
        <v>13.0</v>
      </c>
      <c r="V1059" s="9" t="str">
        <f t="array" ref="V1059">LET(
    _xlpm.thresholds, XLOOKUP('2. Результаты'!$D1059, Sections!$A$27:$A$47, Sections!$B$27:$D$47),
    XLOOKUP('2. Результаты'!$U1059, _xlpm.thresholds, Sections!$B$26:$D$26, "Ниже базового", -1)
)</f>
        <v>Высокий</v>
      </c>
      <c r="W1059" s="9">
        <v>21.0</v>
      </c>
      <c r="X1059" s="9" t="str">
        <f t="array" ref="X1059">LET(
    _xlpm.thresholds, XLOOKUP('2. Результаты'!$D1059, Sections!$K$3:$K$23, Sections!$L$3:$N$23),
    XLOOKUP('2. Результаты'!$W1059, _xlpm.thresholds, Sections!$L$2:$N$2, "Ниже базового", -1)
)</f>
        <v>Средний</v>
      </c>
    </row>
    <row r="1060" ht="15.75" customHeight="1">
      <c r="A1060" s="7">
        <v>5.05007914E8</v>
      </c>
      <c r="B1060" s="6" t="s">
        <v>1254</v>
      </c>
      <c r="C1060" s="6" t="s">
        <v>1314</v>
      </c>
      <c r="D1060" s="9">
        <v>2.0</v>
      </c>
      <c r="E1060" s="9">
        <v>152.0</v>
      </c>
      <c r="F1060" s="9">
        <v>197.0</v>
      </c>
      <c r="G1060" s="9">
        <v>3.0</v>
      </c>
      <c r="H1060" s="9" t="s">
        <v>1465</v>
      </c>
      <c r="I1060" s="9">
        <v>23.0</v>
      </c>
      <c r="J1060" s="9" t="str">
        <f t="array" ref="J1060">LET(
    _xlpm.thresholds, XLOOKUP('2. Результаты'!$D1060, Sections!$F$27:$F$47, Sections!$G$27:$I$47),
    XLOOKUP('2. Результаты'!$I1060, _xlpm.thresholds, Sections!$G$26:$I$26, "Ниже базового", -1)
)</f>
        <v>Средний</v>
      </c>
      <c r="K1060" s="9">
        <v>18.0</v>
      </c>
      <c r="L1060" s="9" t="str">
        <f t="array" ref="L1060">LET(
    _xlpm.thresholds, XLOOKUP('2. Результаты'!$D1060, Sections!$P$27:$P$47, Sections!$Q$27:$S$47),
    XLOOKUP('2. Результаты'!$K1060, _xlpm.thresholds, Sections!$Q$26:$S$26, "Ниже базового", -1)
)</f>
        <v>Высокий</v>
      </c>
      <c r="M1060" s="9">
        <v>16.0</v>
      </c>
      <c r="N1060" s="9" t="str">
        <f t="array" ref="N1060">LET(
    _xlpm.thresholds, XLOOKUP('2. Результаты'!$D1060, Sections!$K$27:$K$47, Sections!$L$27:$N$47),
    XLOOKUP('2. Результаты'!$M1060, _xlpm.thresholds, Sections!$L$26:$N$26, "Ниже базового", -1)
)</f>
        <v>Высокий</v>
      </c>
      <c r="O1060" s="9">
        <v>18.0</v>
      </c>
      <c r="P1060" s="9" t="str">
        <f t="array" ref="P1060">LET(
    _xlpm.thresholds, XLOOKUP('2. Результаты'!$D1060, Sections!$P$3:$P$23, Sections!$Q$3:$S$23),
    XLOOKUP('2. Результаты'!$O1060, _xlpm.thresholds, Sections!$Q$2:$S$2, "Ниже базового", -1)
)</f>
        <v>Средний</v>
      </c>
      <c r="Q1060" s="9">
        <v>14.0</v>
      </c>
      <c r="R1060" s="9" t="str">
        <f t="array" ref="R1060">LET(
    _xlpm.thresholds, XLOOKUP('2. Результаты'!$D1060, Sections!$F$3:$F$23, Sections!$G$3:$I$23),
    XLOOKUP('2. Результаты'!$Q1060, _xlpm.thresholds, Sections!$G$2:$I$2, "Ниже базового", -1)
)</f>
        <v>Средний</v>
      </c>
      <c r="S1060" s="9">
        <v>29.0</v>
      </c>
      <c r="T1060" s="9" t="str">
        <f t="array" ref="T1060">LET(
    _xlpm.thresholds, XLOOKUP('2. Результаты'!$D1060, Sections!$A$3:$A$23, Sections!$B$3:$D$23),
    XLOOKUP('2. Результаты'!$S1060, _xlpm.thresholds, Sections!$B$2:$D$2, "Ниже базового", -1)
)</f>
        <v>Средний</v>
      </c>
      <c r="U1060" s="9">
        <v>13.0</v>
      </c>
      <c r="V1060" s="9" t="str">
        <f t="array" ref="V1060">LET(
    _xlpm.thresholds, XLOOKUP('2. Результаты'!$D1060, Sections!$A$27:$A$47, Sections!$B$27:$D$47),
    XLOOKUP('2. Результаты'!$U1060, _xlpm.thresholds, Sections!$B$26:$D$26, "Ниже базового", -1)
)</f>
        <v>Высокий</v>
      </c>
      <c r="W1060" s="9">
        <v>21.0</v>
      </c>
      <c r="X1060" s="9" t="str">
        <f t="array" ref="X1060">LET(
    _xlpm.thresholds, XLOOKUP('2. Результаты'!$D1060, Sections!$K$3:$K$23, Sections!$L$3:$N$23),
    XLOOKUP('2. Результаты'!$W1060, _xlpm.thresholds, Sections!$L$2:$N$2, "Ниже базового", -1)
)</f>
        <v>Средний</v>
      </c>
    </row>
    <row r="1061" ht="15.75" customHeight="1">
      <c r="A1061" s="7">
        <v>5.10008832E8</v>
      </c>
      <c r="B1061" s="6" t="s">
        <v>1254</v>
      </c>
      <c r="C1061" s="6" t="s">
        <v>1315</v>
      </c>
      <c r="D1061" s="9">
        <v>2.0</v>
      </c>
      <c r="E1061" s="9">
        <v>131.0</v>
      </c>
      <c r="F1061" s="9">
        <v>197.0</v>
      </c>
      <c r="G1061" s="9">
        <v>2.0</v>
      </c>
      <c r="H1061" s="9" t="s">
        <v>1467</v>
      </c>
      <c r="I1061" s="9">
        <v>23.0</v>
      </c>
      <c r="J1061" s="9" t="str">
        <f t="array" ref="J1061">LET(
    _xlpm.thresholds, XLOOKUP('2. Результаты'!$D1061, Sections!$F$27:$F$47, Sections!$G$27:$I$47),
    XLOOKUP('2. Результаты'!$I1061, _xlpm.thresholds, Sections!$G$26:$I$26, "Ниже базового", -1)
)</f>
        <v>Средний</v>
      </c>
      <c r="K1061" s="9">
        <v>15.0</v>
      </c>
      <c r="L1061" s="9" t="str">
        <f t="array" ref="L1061">LET(
    _xlpm.thresholds, XLOOKUP('2. Результаты'!$D1061, Sections!$P$27:$P$47, Sections!$Q$27:$S$47),
    XLOOKUP('2. Результаты'!$K1061, _xlpm.thresholds, Sections!$Q$26:$S$26, "Ниже базового", -1)
)</f>
        <v>Средний</v>
      </c>
      <c r="M1061" s="9">
        <v>12.0</v>
      </c>
      <c r="N1061" s="9" t="str">
        <f t="array" ref="N1061">LET(
    _xlpm.thresholds, XLOOKUP('2. Результаты'!$D1061, Sections!$K$27:$K$47, Sections!$L$27:$N$47),
    XLOOKUP('2. Результаты'!$M1061, _xlpm.thresholds, Sections!$L$26:$N$26, "Ниже базового", -1)
)</f>
        <v>Базовый</v>
      </c>
      <c r="O1061" s="9">
        <v>18.0</v>
      </c>
      <c r="P1061" s="9" t="str">
        <f t="array" ref="P1061">LET(
    _xlpm.thresholds, XLOOKUP('2. Результаты'!$D1061, Sections!$P$3:$P$23, Sections!$Q$3:$S$23),
    XLOOKUP('2. Результаты'!$O1061, _xlpm.thresholds, Sections!$Q$2:$S$2, "Ниже базового", -1)
)</f>
        <v>Средний</v>
      </c>
      <c r="Q1061" s="9">
        <v>14.0</v>
      </c>
      <c r="R1061" s="9" t="str">
        <f t="array" ref="R1061">LET(
    _xlpm.thresholds, XLOOKUP('2. Результаты'!$D1061, Sections!$F$3:$F$23, Sections!$G$3:$I$23),
    XLOOKUP('2. Результаты'!$Q1061, _xlpm.thresholds, Sections!$G$2:$I$2, "Ниже базового", -1)
)</f>
        <v>Средний</v>
      </c>
      <c r="S1061" s="9">
        <v>23.0</v>
      </c>
      <c r="T1061" s="9" t="str">
        <f t="array" ref="T1061">LET(
    _xlpm.thresholds, XLOOKUP('2. Результаты'!$D1061, Sections!$A$3:$A$23, Sections!$B$3:$D$23),
    XLOOKUP('2. Результаты'!$S1061, _xlpm.thresholds, Sections!$B$2:$D$2, "Ниже базового", -1)
)</f>
        <v>Средний</v>
      </c>
      <c r="U1061" s="9">
        <v>12.0</v>
      </c>
      <c r="V1061" s="9" t="str">
        <f t="array" ref="V1061">LET(
    _xlpm.thresholds, XLOOKUP('2. Результаты'!$D1061, Sections!$A$27:$A$47, Sections!$B$27:$D$47),
    XLOOKUP('2. Результаты'!$U1061, _xlpm.thresholds, Sections!$B$26:$D$26, "Ниже базового", -1)
)</f>
        <v>Высокий</v>
      </c>
      <c r="W1061" s="9">
        <v>14.0</v>
      </c>
      <c r="X1061" s="9" t="str">
        <f t="array" ref="X1061">LET(
    _xlpm.thresholds, XLOOKUP('2. Результаты'!$D1061, Sections!$K$3:$K$23, Sections!$L$3:$N$23),
    XLOOKUP('2. Результаты'!$W1061, _xlpm.thresholds, Sections!$L$2:$N$2, "Ниже базового", -1)
)</f>
        <v>Базовый</v>
      </c>
    </row>
    <row r="1062" ht="15.75" customHeight="1">
      <c r="A1062" s="7">
        <v>5.0500857E8</v>
      </c>
      <c r="B1062" s="6" t="s">
        <v>1254</v>
      </c>
      <c r="C1062" s="6" t="s">
        <v>1316</v>
      </c>
      <c r="D1062" s="9">
        <v>5.0</v>
      </c>
      <c r="E1062" s="9">
        <v>151.0</v>
      </c>
      <c r="F1062" s="9">
        <v>208.0</v>
      </c>
      <c r="G1062" s="9">
        <v>3.0</v>
      </c>
      <c r="H1062" s="9" t="s">
        <v>1465</v>
      </c>
      <c r="I1062" s="9">
        <v>21.0</v>
      </c>
      <c r="J1062" s="9" t="str">
        <f t="array" ref="J1062">LET(
    _xlpm.thresholds, XLOOKUP('2. Результаты'!$D1062, Sections!$F$27:$F$47, Sections!$G$27:$I$47),
    XLOOKUP('2. Результаты'!$I1062, _xlpm.thresholds, Sections!$G$26:$I$26, "Ниже базового", -1)
)</f>
        <v>Средний</v>
      </c>
      <c r="K1062" s="9">
        <v>14.0</v>
      </c>
      <c r="L1062" s="9" t="str">
        <f t="array" ref="L1062">LET(
    _xlpm.thresholds, XLOOKUP('2. Результаты'!$D1062, Sections!$P$27:$P$47, Sections!$Q$27:$S$47),
    XLOOKUP('2. Результаты'!$K1062, _xlpm.thresholds, Sections!$Q$26:$S$26, "Ниже базового", -1)
)</f>
        <v>Средний</v>
      </c>
      <c r="M1062" s="9">
        <v>12.0</v>
      </c>
      <c r="N1062" s="9" t="str">
        <f t="array" ref="N1062">LET(
    _xlpm.thresholds, XLOOKUP('2. Результаты'!$D1062, Sections!$K$27:$K$47, Sections!$L$27:$N$47),
    XLOOKUP('2. Результаты'!$M1062, _xlpm.thresholds, Sections!$L$26:$N$26, "Ниже базового", -1)
)</f>
        <v>Базовый</v>
      </c>
      <c r="O1062" s="9">
        <v>18.0</v>
      </c>
      <c r="P1062" s="9" t="str">
        <f t="array" ref="P1062">LET(
    _xlpm.thresholds, XLOOKUP('2. Результаты'!$D1062, Sections!$P$3:$P$23, Sections!$Q$3:$S$23),
    XLOOKUP('2. Результаты'!$O1062, _xlpm.thresholds, Sections!$Q$2:$S$2, "Ниже базового", -1)
)</f>
        <v>Средний</v>
      </c>
      <c r="Q1062" s="9">
        <v>16.0</v>
      </c>
      <c r="R1062" s="9" t="str">
        <f t="array" ref="R1062">LET(
    _xlpm.thresholds, XLOOKUP('2. Результаты'!$D1062, Sections!$F$3:$F$23, Sections!$G$3:$I$23),
    XLOOKUP('2. Результаты'!$Q1062, _xlpm.thresholds, Sections!$G$2:$I$2, "Ниже базового", -1)
)</f>
        <v>Средний</v>
      </c>
      <c r="S1062" s="9">
        <v>36.0</v>
      </c>
      <c r="T1062" s="9" t="str">
        <f t="array" ref="T1062">LET(
    _xlpm.thresholds, XLOOKUP('2. Результаты'!$D1062, Sections!$A$3:$A$23, Sections!$B$3:$D$23),
    XLOOKUP('2. Результаты'!$S1062, _xlpm.thresholds, Sections!$B$2:$D$2, "Ниже базового", -1)
)</f>
        <v>Средний</v>
      </c>
      <c r="U1062" s="9">
        <v>13.0</v>
      </c>
      <c r="V1062" s="9" t="str">
        <f t="array" ref="V1062">LET(
    _xlpm.thresholds, XLOOKUP('2. Результаты'!$D1062, Sections!$A$27:$A$47, Sections!$B$27:$D$47),
    XLOOKUP('2. Результаты'!$U1062, _xlpm.thresholds, Sections!$B$26:$D$26, "Ниже базового", -1)
)</f>
        <v>Высокий</v>
      </c>
      <c r="W1062" s="9">
        <v>21.0</v>
      </c>
      <c r="X1062" s="9" t="str">
        <f t="array" ref="X1062">LET(
    _xlpm.thresholds, XLOOKUP('2. Результаты'!$D1062, Sections!$K$3:$K$23, Sections!$L$3:$N$23),
    XLOOKUP('2. Результаты'!$W1062, _xlpm.thresholds, Sections!$L$2:$N$2, "Ниже базового", -1)
)</f>
        <v>Средний</v>
      </c>
    </row>
    <row r="1063" ht="15.75" customHeight="1">
      <c r="A1063" s="7">
        <v>5.10009025E8</v>
      </c>
      <c r="B1063" s="6" t="s">
        <v>1254</v>
      </c>
      <c r="C1063" s="6" t="s">
        <v>1317</v>
      </c>
      <c r="D1063" s="9">
        <v>5.0</v>
      </c>
      <c r="E1063" s="9">
        <v>138.0</v>
      </c>
      <c r="F1063" s="9">
        <v>208.0</v>
      </c>
      <c r="G1063" s="9">
        <v>2.0</v>
      </c>
      <c r="H1063" s="9" t="s">
        <v>1467</v>
      </c>
      <c r="I1063" s="9">
        <v>14.0</v>
      </c>
      <c r="J1063" s="9" t="str">
        <f t="array" ref="J1063">LET(
    _xlpm.thresholds, XLOOKUP('2. Результаты'!$D1063, Sections!$F$27:$F$47, Sections!$G$27:$I$47),
    XLOOKUP('2. Результаты'!$I1063, _xlpm.thresholds, Sections!$G$26:$I$26, "Ниже базового", -1)
)</f>
        <v>Базовый</v>
      </c>
      <c r="K1063" s="9">
        <v>18.0</v>
      </c>
      <c r="L1063" s="9" t="str">
        <f t="array" ref="L1063">LET(
    _xlpm.thresholds, XLOOKUP('2. Результаты'!$D1063, Sections!$P$27:$P$47, Sections!$Q$27:$S$47),
    XLOOKUP('2. Результаты'!$K1063, _xlpm.thresholds, Sections!$Q$26:$S$26, "Ниже базового", -1)
)</f>
        <v>Высокий</v>
      </c>
      <c r="M1063" s="9">
        <v>13.0</v>
      </c>
      <c r="N1063" s="9" t="str">
        <f t="array" ref="N1063">LET(
    _xlpm.thresholds, XLOOKUP('2. Результаты'!$D1063, Sections!$K$27:$K$47, Sections!$L$27:$N$47),
    XLOOKUP('2. Результаты'!$M1063, _xlpm.thresholds, Sections!$L$26:$N$26, "Ниже базового", -1)
)</f>
        <v>Базовый</v>
      </c>
      <c r="O1063" s="9">
        <v>18.0</v>
      </c>
      <c r="P1063" s="9" t="str">
        <f t="array" ref="P1063">LET(
    _xlpm.thresholds, XLOOKUP('2. Результаты'!$D1063, Sections!$P$3:$P$23, Sections!$Q$3:$S$23),
    XLOOKUP('2. Результаты'!$O1063, _xlpm.thresholds, Sections!$Q$2:$S$2, "Ниже базового", -1)
)</f>
        <v>Средний</v>
      </c>
      <c r="Q1063" s="9">
        <v>15.0</v>
      </c>
      <c r="R1063" s="9" t="str">
        <f t="array" ref="R1063">LET(
    _xlpm.thresholds, XLOOKUP('2. Результаты'!$D1063, Sections!$F$3:$F$23, Sections!$G$3:$I$23),
    XLOOKUP('2. Результаты'!$Q1063, _xlpm.thresholds, Sections!$G$2:$I$2, "Ниже базового", -1)
)</f>
        <v>Средний</v>
      </c>
      <c r="S1063" s="9">
        <v>26.0</v>
      </c>
      <c r="T1063" s="9" t="str">
        <f t="array" ref="T1063">LET(
    _xlpm.thresholds, XLOOKUP('2. Результаты'!$D1063, Sections!$A$3:$A$23, Sections!$B$3:$D$23),
    XLOOKUP('2. Результаты'!$S1063, _xlpm.thresholds, Sections!$B$2:$D$2, "Ниже базового", -1)
)</f>
        <v>Средний</v>
      </c>
      <c r="U1063" s="9">
        <v>11.0</v>
      </c>
      <c r="V1063" s="9" t="str">
        <f t="array" ref="V1063">LET(
    _xlpm.thresholds, XLOOKUP('2. Результаты'!$D1063, Sections!$A$27:$A$47, Sections!$B$27:$D$47),
    XLOOKUP('2. Результаты'!$U1063, _xlpm.thresholds, Sections!$B$26:$D$26, "Ниже базового", -1)
)</f>
        <v>Средний</v>
      </c>
      <c r="W1063" s="9">
        <v>23.0</v>
      </c>
      <c r="X1063" s="9" t="str">
        <f t="array" ref="X1063">LET(
    _xlpm.thresholds, XLOOKUP('2. Результаты'!$D1063, Sections!$K$3:$K$23, Sections!$L$3:$N$23),
    XLOOKUP('2. Результаты'!$W1063, _xlpm.thresholds, Sections!$L$2:$N$2, "Ниже базового", -1)
)</f>
        <v>Средний</v>
      </c>
    </row>
    <row r="1064" ht="15.75" customHeight="1">
      <c r="A1064" s="7">
        <v>5.05008266E8</v>
      </c>
      <c r="B1064" s="6" t="s">
        <v>1254</v>
      </c>
      <c r="C1064" s="6" t="s">
        <v>1320</v>
      </c>
      <c r="D1064" s="9">
        <v>6.0</v>
      </c>
      <c r="E1064" s="9">
        <v>123.0</v>
      </c>
      <c r="F1064" s="9">
        <v>192.0</v>
      </c>
      <c r="G1064" s="9">
        <v>3.0</v>
      </c>
      <c r="H1064" s="9" t="s">
        <v>1465</v>
      </c>
      <c r="I1064" s="9">
        <v>19.0</v>
      </c>
      <c r="J1064" s="9" t="str">
        <f t="array" ref="J1064">LET(
    _xlpm.thresholds, XLOOKUP('2. Результаты'!$D1064, Sections!$F$27:$F$47, Sections!$G$27:$I$47),
    XLOOKUP('2. Результаты'!$I1064, _xlpm.thresholds, Sections!$G$26:$I$26, "Ниже базового", -1)
)</f>
        <v>Средний</v>
      </c>
      <c r="K1064" s="9">
        <v>19.0</v>
      </c>
      <c r="L1064" s="9" t="str">
        <f t="array" ref="L1064">LET(
    _xlpm.thresholds, XLOOKUP('2. Результаты'!$D1064, Sections!$P$27:$P$47, Sections!$Q$27:$S$47),
    XLOOKUP('2. Результаты'!$K1064, _xlpm.thresholds, Sections!$Q$26:$S$26, "Ниже базового", -1)
)</f>
        <v>Высокий</v>
      </c>
      <c r="M1064" s="9">
        <v>12.0</v>
      </c>
      <c r="N1064" s="9" t="str">
        <f t="array" ref="N1064">LET(
    _xlpm.thresholds, XLOOKUP('2. Результаты'!$D1064, Sections!$K$27:$K$47, Sections!$L$27:$N$47),
    XLOOKUP('2. Результаты'!$M1064, _xlpm.thresholds, Sections!$L$26:$N$26, "Ниже базового", -1)
)</f>
        <v>Базовый</v>
      </c>
      <c r="O1064" s="9">
        <v>16.0</v>
      </c>
      <c r="P1064" s="9" t="str">
        <f t="array" ref="P1064">LET(
    _xlpm.thresholds, XLOOKUP('2. Результаты'!$D1064, Sections!$P$3:$P$23, Sections!$Q$3:$S$23),
    XLOOKUP('2. Результаты'!$O1064, _xlpm.thresholds, Sections!$Q$2:$S$2, "Ниже базового", -1)
)</f>
        <v>Средний</v>
      </c>
      <c r="Q1064" s="9">
        <v>12.0</v>
      </c>
      <c r="R1064" s="9" t="str">
        <f t="array" ref="R1064">LET(
    _xlpm.thresholds, XLOOKUP('2. Результаты'!$D1064, Sections!$F$3:$F$23, Sections!$G$3:$I$23),
    XLOOKUP('2. Результаты'!$Q1064, _xlpm.thresholds, Sections!$G$2:$I$2, "Ниже базового", -1)
)</f>
        <v>Базовый</v>
      </c>
      <c r="S1064" s="9">
        <v>20.0</v>
      </c>
      <c r="T1064" s="9" t="str">
        <f t="array" ref="T1064">LET(
    _xlpm.thresholds, XLOOKUP('2. Результаты'!$D1064, Sections!$A$3:$A$23, Sections!$B$3:$D$23),
    XLOOKUP('2. Результаты'!$S1064, _xlpm.thresholds, Sections!$B$2:$D$2, "Ниже базового", -1)
)</f>
        <v>Базовый</v>
      </c>
      <c r="U1064" s="9">
        <v>10.0</v>
      </c>
      <c r="V1064" s="9" t="str">
        <f t="array" ref="V1064">LET(
    _xlpm.thresholds, XLOOKUP('2. Результаты'!$D1064, Sections!$A$27:$A$47, Sections!$B$27:$D$47),
    XLOOKUP('2. Результаты'!$U1064, _xlpm.thresholds, Sections!$B$26:$D$26, "Ниже базового", -1)
)</f>
        <v>Средний</v>
      </c>
      <c r="W1064" s="9">
        <v>15.0</v>
      </c>
      <c r="X1064" s="9" t="str">
        <f t="array" ref="X1064">LET(
    _xlpm.thresholds, XLOOKUP('2. Результаты'!$D1064, Sections!$K$3:$K$23, Sections!$L$3:$N$23),
    XLOOKUP('2. Результаты'!$W1064, _xlpm.thresholds, Sections!$L$2:$N$2, "Ниже базового", -1)
)</f>
        <v>Базовый</v>
      </c>
    </row>
    <row r="1065" ht="15.75" customHeight="1">
      <c r="A1065" s="7">
        <v>5.32141147E8</v>
      </c>
      <c r="B1065" s="6" t="s">
        <v>1254</v>
      </c>
      <c r="C1065" s="6" t="s">
        <v>1321</v>
      </c>
      <c r="D1065" s="9">
        <v>6.0</v>
      </c>
      <c r="E1065" s="9">
        <v>111.0</v>
      </c>
      <c r="F1065" s="9">
        <v>192.0</v>
      </c>
      <c r="G1065" s="9">
        <v>2.0</v>
      </c>
      <c r="H1065" s="9" t="s">
        <v>1467</v>
      </c>
      <c r="I1065" s="9">
        <v>17.0</v>
      </c>
      <c r="J1065" s="9" t="str">
        <f t="array" ref="J1065">LET(
    _xlpm.thresholds, XLOOKUP('2. Результаты'!$D1065, Sections!$F$27:$F$47, Sections!$G$27:$I$47),
    XLOOKUP('2. Результаты'!$I1065, _xlpm.thresholds, Sections!$G$26:$I$26, "Ниже базового", -1)
)</f>
        <v>Средний</v>
      </c>
      <c r="K1065" s="9">
        <v>14.0</v>
      </c>
      <c r="L1065" s="9" t="str">
        <f t="array" ref="L1065">LET(
    _xlpm.thresholds, XLOOKUP('2. Результаты'!$D1065, Sections!$P$27:$P$47, Sections!$Q$27:$S$47),
    XLOOKUP('2. Результаты'!$K1065, _xlpm.thresholds, Sections!$Q$26:$S$26, "Ниже базового", -1)
)</f>
        <v>Средний</v>
      </c>
      <c r="M1065" s="9">
        <v>11.0</v>
      </c>
      <c r="N1065" s="9" t="str">
        <f t="array" ref="N1065">LET(
    _xlpm.thresholds, XLOOKUP('2. Результаты'!$D1065, Sections!$K$27:$K$47, Sections!$L$27:$N$47),
    XLOOKUP('2. Результаты'!$M1065, _xlpm.thresholds, Sections!$L$26:$N$26, "Ниже базового", -1)
)</f>
        <v>Базовый</v>
      </c>
      <c r="O1065" s="9">
        <v>17.0</v>
      </c>
      <c r="P1065" s="9" t="str">
        <f t="array" ref="P1065">LET(
    _xlpm.thresholds, XLOOKUP('2. Результаты'!$D1065, Sections!$P$3:$P$23, Sections!$Q$3:$S$23),
    XLOOKUP('2. Результаты'!$O1065, _xlpm.thresholds, Sections!$Q$2:$S$2, "Ниже базового", -1)
)</f>
        <v>Средний</v>
      </c>
      <c r="Q1065" s="9">
        <v>12.0</v>
      </c>
      <c r="R1065" s="9" t="str">
        <f t="array" ref="R1065">LET(
    _xlpm.thresholds, XLOOKUP('2. Результаты'!$D1065, Sections!$F$3:$F$23, Sections!$G$3:$I$23),
    XLOOKUP('2. Результаты'!$Q1065, _xlpm.thresholds, Sections!$G$2:$I$2, "Ниже базового", -1)
)</f>
        <v>Базовый</v>
      </c>
      <c r="S1065" s="9">
        <v>19.0</v>
      </c>
      <c r="T1065" s="9" t="str">
        <f t="array" ref="T1065">LET(
    _xlpm.thresholds, XLOOKUP('2. Результаты'!$D1065, Sections!$A$3:$A$23, Sections!$B$3:$D$23),
    XLOOKUP('2. Результаты'!$S1065, _xlpm.thresholds, Sections!$B$2:$D$2, "Ниже базового", -1)
)</f>
        <v>Базовый</v>
      </c>
      <c r="U1065" s="9">
        <v>11.0</v>
      </c>
      <c r="V1065" s="9" t="str">
        <f t="array" ref="V1065">LET(
    _xlpm.thresholds, XLOOKUP('2. Результаты'!$D1065, Sections!$A$27:$A$47, Sections!$B$27:$D$47),
    XLOOKUP('2. Результаты'!$U1065, _xlpm.thresholds, Sections!$B$26:$D$26, "Ниже базового", -1)
)</f>
        <v>Средний</v>
      </c>
      <c r="W1065" s="9">
        <v>10.0</v>
      </c>
      <c r="X1065" s="9" t="str">
        <f t="array" ref="X1065">LET(
    _xlpm.thresholds, XLOOKUP('2. Результаты'!$D1065, Sections!$K$3:$K$23, Sections!$L$3:$N$23),
    XLOOKUP('2. Результаты'!$W1065, _xlpm.thresholds, Sections!$L$2:$N$2, "Ниже базового", -1)
)</f>
        <v>Базовый</v>
      </c>
    </row>
    <row r="1066" ht="15.75" customHeight="1">
      <c r="A1066" s="7">
        <v>5.05007784E8</v>
      </c>
      <c r="B1066" s="6" t="s">
        <v>1254</v>
      </c>
      <c r="C1066" s="6" t="s">
        <v>1322</v>
      </c>
      <c r="D1066" s="9">
        <v>6.0</v>
      </c>
      <c r="E1066" s="9">
        <v>137.0</v>
      </c>
      <c r="F1066" s="9">
        <v>192.0</v>
      </c>
      <c r="G1066" s="9">
        <v>3.0</v>
      </c>
      <c r="H1066" s="9" t="s">
        <v>1465</v>
      </c>
      <c r="I1066" s="9">
        <v>19.0</v>
      </c>
      <c r="J1066" s="9" t="str">
        <f t="array" ref="J1066">LET(
    _xlpm.thresholds, XLOOKUP('2. Результаты'!$D1066, Sections!$F$27:$F$47, Sections!$G$27:$I$47),
    XLOOKUP('2. Результаты'!$I1066, _xlpm.thresholds, Sections!$G$26:$I$26, "Ниже базового", -1)
)</f>
        <v>Средний</v>
      </c>
      <c r="K1066" s="9">
        <v>20.0</v>
      </c>
      <c r="L1066" s="9" t="str">
        <f t="array" ref="L1066">LET(
    _xlpm.thresholds, XLOOKUP('2. Результаты'!$D1066, Sections!$P$27:$P$47, Sections!$Q$27:$S$47),
    XLOOKUP('2. Результаты'!$K1066, _xlpm.thresholds, Sections!$Q$26:$S$26, "Ниже базового", -1)
)</f>
        <v>Высокий</v>
      </c>
      <c r="M1066" s="9">
        <v>12.0</v>
      </c>
      <c r="N1066" s="9" t="str">
        <f t="array" ref="N1066">LET(
    _xlpm.thresholds, XLOOKUP('2. Результаты'!$D1066, Sections!$K$27:$K$47, Sections!$L$27:$N$47),
    XLOOKUP('2. Результаты'!$M1066, _xlpm.thresholds, Sections!$L$26:$N$26, "Ниже базового", -1)
)</f>
        <v>Базовый</v>
      </c>
      <c r="O1066" s="9">
        <v>19.0</v>
      </c>
      <c r="P1066" s="9" t="str">
        <f t="array" ref="P1066">LET(
    _xlpm.thresholds, XLOOKUP('2. Результаты'!$D1066, Sections!$P$3:$P$23, Sections!$Q$3:$S$23),
    XLOOKUP('2. Результаты'!$O1066, _xlpm.thresholds, Sections!$Q$2:$S$2, "Ниже базового", -1)
)</f>
        <v>Средний</v>
      </c>
      <c r="Q1066" s="9">
        <v>12.0</v>
      </c>
      <c r="R1066" s="9" t="str">
        <f t="array" ref="R1066">LET(
    _xlpm.thresholds, XLOOKUP('2. Результаты'!$D1066, Sections!$F$3:$F$23, Sections!$G$3:$I$23),
    XLOOKUP('2. Результаты'!$Q1066, _xlpm.thresholds, Sections!$G$2:$I$2, "Ниже базового", -1)
)</f>
        <v>Базовый</v>
      </c>
      <c r="S1066" s="9">
        <v>22.0</v>
      </c>
      <c r="T1066" s="9" t="str">
        <f t="array" ref="T1066">LET(
    _xlpm.thresholds, XLOOKUP('2. Результаты'!$D1066, Sections!$A$3:$A$23, Sections!$B$3:$D$23),
    XLOOKUP('2. Результаты'!$S1066, _xlpm.thresholds, Sections!$B$2:$D$2, "Ниже базового", -1)
)</f>
        <v>Базовый</v>
      </c>
      <c r="U1066" s="9">
        <v>14.0</v>
      </c>
      <c r="V1066" s="9" t="str">
        <f t="array" ref="V1066">LET(
    _xlpm.thresholds, XLOOKUP('2. Результаты'!$D1066, Sections!$A$27:$A$47, Sections!$B$27:$D$47),
    XLOOKUP('2. Результаты'!$U1066, _xlpm.thresholds, Sections!$B$26:$D$26, "Ниже базового", -1)
)</f>
        <v>Высокий</v>
      </c>
      <c r="W1066" s="9">
        <v>19.0</v>
      </c>
      <c r="X1066" s="9" t="str">
        <f t="array" ref="X1066">LET(
    _xlpm.thresholds, XLOOKUP('2. Результаты'!$D1066, Sections!$K$3:$K$23, Sections!$L$3:$N$23),
    XLOOKUP('2. Результаты'!$W1066, _xlpm.thresholds, Sections!$L$2:$N$2, "Ниже базового", -1)
)</f>
        <v>Средний</v>
      </c>
    </row>
    <row r="1067" ht="15.75" customHeight="1">
      <c r="A1067" s="7">
        <v>5.1000879E8</v>
      </c>
      <c r="B1067" s="6" t="s">
        <v>1254</v>
      </c>
      <c r="C1067" s="6" t="s">
        <v>1323</v>
      </c>
      <c r="D1067" s="9">
        <v>1.0</v>
      </c>
      <c r="E1067" s="9">
        <v>168.0</v>
      </c>
      <c r="F1067" s="9">
        <v>213.0</v>
      </c>
      <c r="G1067" s="9">
        <v>3.0</v>
      </c>
      <c r="H1067" s="9" t="s">
        <v>1465</v>
      </c>
      <c r="I1067" s="9">
        <v>24.0</v>
      </c>
      <c r="J1067" s="9" t="str">
        <f t="array" ref="J1067">LET(
    _xlpm.thresholds, XLOOKUP('2. Результаты'!$D1067, Sections!$F$27:$F$47, Sections!$G$27:$I$47),
    XLOOKUP('2. Результаты'!$I1067, _xlpm.thresholds, Sections!$G$26:$I$26, "Ниже базового", -1)
)</f>
        <v>Средний</v>
      </c>
      <c r="K1067" s="9">
        <v>19.0</v>
      </c>
      <c r="L1067" s="9" t="str">
        <f t="array" ref="L1067">LET(
    _xlpm.thresholds, XLOOKUP('2. Результаты'!$D1067, Sections!$P$27:$P$47, Sections!$Q$27:$S$47),
    XLOOKUP('2. Результаты'!$K1067, _xlpm.thresholds, Sections!$Q$26:$S$26, "Ниже базового", -1)
)</f>
        <v>Высокий</v>
      </c>
      <c r="M1067" s="9">
        <v>16.0</v>
      </c>
      <c r="N1067" s="9" t="str">
        <f t="array" ref="N1067">LET(
    _xlpm.thresholds, XLOOKUP('2. Результаты'!$D1067, Sections!$K$27:$K$47, Sections!$L$27:$N$47),
    XLOOKUP('2. Результаты'!$M1067, _xlpm.thresholds, Sections!$L$26:$N$26, "Ниже базового", -1)
)</f>
        <v>Средний</v>
      </c>
      <c r="O1067" s="9">
        <v>21.0</v>
      </c>
      <c r="P1067" s="9" t="str">
        <f t="array" ref="P1067">LET(
    _xlpm.thresholds, XLOOKUP('2. Результаты'!$D1067, Sections!$P$3:$P$23, Sections!$Q$3:$S$23),
    XLOOKUP('2. Результаты'!$O1067, _xlpm.thresholds, Sections!$Q$2:$S$2, "Ниже базового", -1)
)</f>
        <v>Высокий</v>
      </c>
      <c r="Q1067" s="9">
        <v>15.0</v>
      </c>
      <c r="R1067" s="9" t="str">
        <f t="array" ref="R1067">LET(
    _xlpm.thresholds, XLOOKUP('2. Результаты'!$D1067, Sections!$F$3:$F$23, Sections!$G$3:$I$23),
    XLOOKUP('2. Результаты'!$Q1067, _xlpm.thresholds, Sections!$G$2:$I$2, "Ниже базового", -1)
)</f>
        <v>Средний</v>
      </c>
      <c r="S1067" s="9">
        <v>40.0</v>
      </c>
      <c r="T1067" s="9" t="str">
        <f t="array" ref="T1067">LET(
    _xlpm.thresholds, XLOOKUP('2. Результаты'!$D1067, Sections!$A$3:$A$23, Sections!$B$3:$D$23),
    XLOOKUP('2. Результаты'!$S1067, _xlpm.thresholds, Sections!$B$2:$D$2, "Ниже базового", -1)
)</f>
        <v>Высокий</v>
      </c>
      <c r="U1067" s="9">
        <v>11.0</v>
      </c>
      <c r="V1067" s="9" t="str">
        <f t="array" ref="V1067">LET(
    _xlpm.thresholds, XLOOKUP('2. Результаты'!$D1067, Sections!$A$27:$A$47, Sections!$B$27:$D$47),
    XLOOKUP('2. Результаты'!$U1067, _xlpm.thresholds, Sections!$B$26:$D$26, "Ниже базового", -1)
)</f>
        <v>Средний</v>
      </c>
      <c r="W1067" s="9">
        <v>22.0</v>
      </c>
      <c r="X1067" s="9" t="str">
        <f t="array" ref="X1067">LET(
    _xlpm.thresholds, XLOOKUP('2. Результаты'!$D1067, Sections!$K$3:$K$23, Sections!$L$3:$N$23),
    XLOOKUP('2. Результаты'!$W1067, _xlpm.thresholds, Sections!$L$2:$N$2, "Ниже базового", -1)
)</f>
        <v>Средний</v>
      </c>
    </row>
    <row r="1068" ht="15.75" customHeight="1">
      <c r="A1068" s="7">
        <v>5.05007978E8</v>
      </c>
      <c r="B1068" s="6" t="s">
        <v>1254</v>
      </c>
      <c r="C1068" s="6" t="s">
        <v>1324</v>
      </c>
      <c r="D1068" s="9">
        <v>6.0</v>
      </c>
      <c r="E1068" s="9">
        <v>122.0</v>
      </c>
      <c r="F1068" s="9">
        <v>192.0</v>
      </c>
      <c r="G1068" s="9">
        <v>2.0</v>
      </c>
      <c r="H1068" s="9" t="s">
        <v>1467</v>
      </c>
      <c r="I1068" s="9">
        <v>16.0</v>
      </c>
      <c r="J1068" s="9" t="str">
        <f t="array" ref="J1068">LET(
    _xlpm.thresholds, XLOOKUP('2. Результаты'!$D1068, Sections!$F$27:$F$47, Sections!$G$27:$I$47),
    XLOOKUP('2. Результаты'!$I1068, _xlpm.thresholds, Sections!$G$26:$I$26, "Ниже базового", -1)
)</f>
        <v>Базовый</v>
      </c>
      <c r="K1068" s="9">
        <v>15.0</v>
      </c>
      <c r="L1068" s="9" t="str">
        <f t="array" ref="L1068">LET(
    _xlpm.thresholds, XLOOKUP('2. Результаты'!$D1068, Sections!$P$27:$P$47, Sections!$Q$27:$S$47),
    XLOOKUP('2. Результаты'!$K1068, _xlpm.thresholds, Sections!$Q$26:$S$26, "Ниже базового", -1)
)</f>
        <v>Средний</v>
      </c>
      <c r="M1068" s="9">
        <v>12.0</v>
      </c>
      <c r="N1068" s="9" t="str">
        <f t="array" ref="N1068">LET(
    _xlpm.thresholds, XLOOKUP('2. Результаты'!$D1068, Sections!$K$27:$K$47, Sections!$L$27:$N$47),
    XLOOKUP('2. Результаты'!$M1068, _xlpm.thresholds, Sections!$L$26:$N$26, "Ниже базового", -1)
)</f>
        <v>Базовый</v>
      </c>
      <c r="O1068" s="9">
        <v>18.0</v>
      </c>
      <c r="P1068" s="9" t="str">
        <f t="array" ref="P1068">LET(
    _xlpm.thresholds, XLOOKUP('2. Результаты'!$D1068, Sections!$P$3:$P$23, Sections!$Q$3:$S$23),
    XLOOKUP('2. Результаты'!$O1068, _xlpm.thresholds, Sections!$Q$2:$S$2, "Ниже базового", -1)
)</f>
        <v>Средний</v>
      </c>
      <c r="Q1068" s="9">
        <v>10.0</v>
      </c>
      <c r="R1068" s="9" t="str">
        <f t="array" ref="R1068">LET(
    _xlpm.thresholds, XLOOKUP('2. Результаты'!$D1068, Sections!$F$3:$F$23, Sections!$G$3:$I$23),
    XLOOKUP('2. Результаты'!$Q1068, _xlpm.thresholds, Sections!$G$2:$I$2, "Ниже базового", -1)
)</f>
        <v>Базовый</v>
      </c>
      <c r="S1068" s="9">
        <v>20.0</v>
      </c>
      <c r="T1068" s="9" t="str">
        <f t="array" ref="T1068">LET(
    _xlpm.thresholds, XLOOKUP('2. Результаты'!$D1068, Sections!$A$3:$A$23, Sections!$B$3:$D$23),
    XLOOKUP('2. Результаты'!$S1068, _xlpm.thresholds, Sections!$B$2:$D$2, "Ниже базового", -1)
)</f>
        <v>Базовый</v>
      </c>
      <c r="U1068" s="9">
        <v>12.0</v>
      </c>
      <c r="V1068" s="9" t="str">
        <f t="array" ref="V1068">LET(
    _xlpm.thresholds, XLOOKUP('2. Результаты'!$D1068, Sections!$A$27:$A$47, Sections!$B$27:$D$47),
    XLOOKUP('2. Результаты'!$U1068, _xlpm.thresholds, Sections!$B$26:$D$26, "Ниже базового", -1)
)</f>
        <v>Высокий</v>
      </c>
      <c r="W1068" s="9">
        <v>19.0</v>
      </c>
      <c r="X1068" s="9" t="str">
        <f t="array" ref="X1068">LET(
    _xlpm.thresholds, XLOOKUP('2. Результаты'!$D1068, Sections!$K$3:$K$23, Sections!$L$3:$N$23),
    XLOOKUP('2. Результаты'!$W1068, _xlpm.thresholds, Sections!$L$2:$N$2, "Ниже базового", -1)
)</f>
        <v>Средний</v>
      </c>
    </row>
    <row r="1069" ht="15.75" customHeight="1">
      <c r="A1069" s="7">
        <v>5.05007921E8</v>
      </c>
      <c r="B1069" s="6" t="s">
        <v>1254</v>
      </c>
      <c r="C1069" s="6" t="s">
        <v>1325</v>
      </c>
      <c r="D1069" s="9">
        <v>5.0</v>
      </c>
      <c r="E1069" s="9">
        <v>129.0</v>
      </c>
      <c r="F1069" s="9">
        <v>208.0</v>
      </c>
      <c r="G1069" s="9">
        <v>2.0</v>
      </c>
      <c r="H1069" s="9" t="s">
        <v>1467</v>
      </c>
      <c r="I1069" s="9">
        <v>23.0</v>
      </c>
      <c r="J1069" s="9" t="str">
        <f t="array" ref="J1069">LET(
    _xlpm.thresholds, XLOOKUP('2. Результаты'!$D1069, Sections!$F$27:$F$47, Sections!$G$27:$I$47),
    XLOOKUP('2. Результаты'!$I1069, _xlpm.thresholds, Sections!$G$26:$I$26, "Ниже базового", -1)
)</f>
        <v>Средний</v>
      </c>
      <c r="K1069" s="9">
        <v>16.0</v>
      </c>
      <c r="L1069" s="9" t="str">
        <f t="array" ref="L1069">LET(
    _xlpm.thresholds, XLOOKUP('2. Результаты'!$D1069, Sections!$P$27:$P$47, Sections!$Q$27:$S$47),
    XLOOKUP('2. Результаты'!$K1069, _xlpm.thresholds, Sections!$Q$26:$S$26, "Ниже базового", -1)
)</f>
        <v>Высокий</v>
      </c>
      <c r="M1069" s="9">
        <v>11.0</v>
      </c>
      <c r="N1069" s="9" t="str">
        <f t="array" ref="N1069">LET(
    _xlpm.thresholds, XLOOKUP('2. Результаты'!$D1069, Sections!$K$27:$K$47, Sections!$L$27:$N$47),
    XLOOKUP('2. Результаты'!$M1069, _xlpm.thresholds, Sections!$L$26:$N$26, "Ниже базового", -1)
)</f>
        <v>Базовый</v>
      </c>
      <c r="O1069" s="9">
        <v>16.0</v>
      </c>
      <c r="P1069" s="9" t="str">
        <f t="array" ref="P1069">LET(
    _xlpm.thresholds, XLOOKUP('2. Результаты'!$D1069, Sections!$P$3:$P$23, Sections!$Q$3:$S$23),
    XLOOKUP('2. Результаты'!$O1069, _xlpm.thresholds, Sections!$Q$2:$S$2, "Ниже базового", -1)
)</f>
        <v>Средний</v>
      </c>
      <c r="Q1069" s="9">
        <v>11.0</v>
      </c>
      <c r="R1069" s="9" t="str">
        <f t="array" ref="R1069">LET(
    _xlpm.thresholds, XLOOKUP('2. Результаты'!$D1069, Sections!$F$3:$F$23, Sections!$G$3:$I$23),
    XLOOKUP('2. Результаты'!$Q1069, _xlpm.thresholds, Sections!$G$2:$I$2, "Ниже базового", -1)
)</f>
        <v>Базовый</v>
      </c>
      <c r="S1069" s="9">
        <v>23.0</v>
      </c>
      <c r="T1069" s="9" t="str">
        <f t="array" ref="T1069">LET(
    _xlpm.thresholds, XLOOKUP('2. Результаты'!$D1069, Sections!$A$3:$A$23, Sections!$B$3:$D$23),
    XLOOKUP('2. Результаты'!$S1069, _xlpm.thresholds, Sections!$B$2:$D$2, "Ниже базового", -1)
)</f>
        <v>Базовый</v>
      </c>
      <c r="U1069" s="9">
        <v>10.0</v>
      </c>
      <c r="V1069" s="9" t="str">
        <f t="array" ref="V1069">LET(
    _xlpm.thresholds, XLOOKUP('2. Результаты'!$D1069, Sections!$A$27:$A$47, Sections!$B$27:$D$47),
    XLOOKUP('2. Результаты'!$U1069, _xlpm.thresholds, Sections!$B$26:$D$26, "Ниже базового", -1)
)</f>
        <v>Средний</v>
      </c>
      <c r="W1069" s="9">
        <v>19.0</v>
      </c>
      <c r="X1069" s="9" t="str">
        <f t="array" ref="X1069">LET(
    _xlpm.thresholds, XLOOKUP('2. Результаты'!$D1069, Sections!$K$3:$K$23, Sections!$L$3:$N$23),
    XLOOKUP('2. Результаты'!$W1069, _xlpm.thresholds, Sections!$L$2:$N$2, "Ниже базового", -1)
)</f>
        <v>Средний</v>
      </c>
    </row>
    <row r="1070" ht="15.75" customHeight="1">
      <c r="A1070" s="7">
        <v>5.4402021E8</v>
      </c>
      <c r="B1070" s="6" t="s">
        <v>1254</v>
      </c>
      <c r="C1070" s="6" t="s">
        <v>1326</v>
      </c>
      <c r="D1070" s="9">
        <v>2.0</v>
      </c>
      <c r="E1070" s="9">
        <v>168.0</v>
      </c>
      <c r="F1070" s="9">
        <v>197.0</v>
      </c>
      <c r="G1070" s="9">
        <v>4.0</v>
      </c>
      <c r="H1070" s="9" t="s">
        <v>1466</v>
      </c>
      <c r="I1070" s="9">
        <v>19.0</v>
      </c>
      <c r="J1070" s="9" t="str">
        <f t="array" ref="J1070">LET(
    _xlpm.thresholds, XLOOKUP('2. Результаты'!$D1070, Sections!$F$27:$F$47, Sections!$G$27:$I$47),
    XLOOKUP('2. Результаты'!$I1070, _xlpm.thresholds, Sections!$G$26:$I$26, "Ниже базового", -1)
)</f>
        <v>Средний</v>
      </c>
      <c r="K1070" s="9">
        <v>21.0</v>
      </c>
      <c r="L1070" s="9" t="str">
        <f t="array" ref="L1070">LET(
    _xlpm.thresholds, XLOOKUP('2. Результаты'!$D1070, Sections!$P$27:$P$47, Sections!$Q$27:$S$47),
    XLOOKUP('2. Результаты'!$K1070, _xlpm.thresholds, Sections!$Q$26:$S$26, "Ниже базового", -1)
)</f>
        <v>Высокий</v>
      </c>
      <c r="M1070" s="9">
        <v>18.0</v>
      </c>
      <c r="N1070" s="9" t="str">
        <f t="array" ref="N1070">LET(
    _xlpm.thresholds, XLOOKUP('2. Результаты'!$D1070, Sections!$K$27:$K$47, Sections!$L$27:$N$47),
    XLOOKUP('2. Результаты'!$M1070, _xlpm.thresholds, Sections!$L$26:$N$26, "Ниже базового", -1)
)</f>
        <v>Высокий</v>
      </c>
      <c r="O1070" s="9">
        <v>20.0</v>
      </c>
      <c r="P1070" s="9" t="str">
        <f t="array" ref="P1070">LET(
    _xlpm.thresholds, XLOOKUP('2. Результаты'!$D1070, Sections!$P$3:$P$23, Sections!$Q$3:$S$23),
    XLOOKUP('2. Результаты'!$O1070, _xlpm.thresholds, Sections!$Q$2:$S$2, "Ниже базового", -1)
)</f>
        <v>Высокий</v>
      </c>
      <c r="Q1070" s="9">
        <v>20.0</v>
      </c>
      <c r="R1070" s="9" t="str">
        <f t="array" ref="R1070">LET(
    _xlpm.thresholds, XLOOKUP('2. Результаты'!$D1070, Sections!$F$3:$F$23, Sections!$G$3:$I$23),
    XLOOKUP('2. Результаты'!$Q1070, _xlpm.thresholds, Sections!$G$2:$I$2, "Ниже базового", -1)
)</f>
        <v>Высокий</v>
      </c>
      <c r="S1070" s="9">
        <v>32.0</v>
      </c>
      <c r="T1070" s="9" t="str">
        <f t="array" ref="T1070">LET(
    _xlpm.thresholds, XLOOKUP('2. Результаты'!$D1070, Sections!$A$3:$A$23, Sections!$B$3:$D$23),
    XLOOKUP('2. Результаты'!$S1070, _xlpm.thresholds, Sections!$B$2:$D$2, "Ниже базового", -1)
)</f>
        <v>Высокий</v>
      </c>
      <c r="U1070" s="9">
        <v>14.0</v>
      </c>
      <c r="V1070" s="9" t="str">
        <f t="array" ref="V1070">LET(
    _xlpm.thresholds, XLOOKUP('2. Результаты'!$D1070, Sections!$A$27:$A$47, Sections!$B$27:$D$47),
    XLOOKUP('2. Результаты'!$U1070, _xlpm.thresholds, Sections!$B$26:$D$26, "Ниже базового", -1)
)</f>
        <v>Высокий</v>
      </c>
      <c r="W1070" s="9">
        <v>24.0</v>
      </c>
      <c r="X1070" s="9" t="str">
        <f t="array" ref="X1070">LET(
    _xlpm.thresholds, XLOOKUP('2. Результаты'!$D1070, Sections!$K$3:$K$23, Sections!$L$3:$N$23),
    XLOOKUP('2. Результаты'!$W1070, _xlpm.thresholds, Sections!$L$2:$N$2, "Ниже базового", -1)
)</f>
        <v>Средний</v>
      </c>
    </row>
    <row r="1071" ht="15.75" customHeight="1">
      <c r="A1071" s="7">
        <v>5.39011193E8</v>
      </c>
      <c r="B1071" s="6" t="s">
        <v>1254</v>
      </c>
      <c r="C1071" s="6" t="s">
        <v>1327</v>
      </c>
      <c r="D1071" s="9">
        <v>1.0</v>
      </c>
      <c r="E1071" s="9">
        <v>165.0</v>
      </c>
      <c r="F1071" s="9">
        <v>213.0</v>
      </c>
      <c r="G1071" s="9">
        <v>3.0</v>
      </c>
      <c r="H1071" s="9" t="s">
        <v>1465</v>
      </c>
      <c r="I1071" s="9">
        <v>20.0</v>
      </c>
      <c r="J1071" s="9" t="str">
        <f t="array" ref="J1071">LET(
    _xlpm.thresholds, XLOOKUP('2. Результаты'!$D1071, Sections!$F$27:$F$47, Sections!$G$27:$I$47),
    XLOOKUP('2. Результаты'!$I1071, _xlpm.thresholds, Sections!$G$26:$I$26, "Ниже базового", -1)
)</f>
        <v>Средний</v>
      </c>
      <c r="K1071" s="9">
        <v>21.0</v>
      </c>
      <c r="L1071" s="9" t="str">
        <f t="array" ref="L1071">LET(
    _xlpm.thresholds, XLOOKUP('2. Результаты'!$D1071, Sections!$P$27:$P$47, Sections!$Q$27:$S$47),
    XLOOKUP('2. Результаты'!$K1071, _xlpm.thresholds, Sections!$Q$26:$S$26, "Ниже базового", -1)
)</f>
        <v>Высокий</v>
      </c>
      <c r="M1071" s="9">
        <v>17.0</v>
      </c>
      <c r="N1071" s="9" t="str">
        <f t="array" ref="N1071">LET(
    _xlpm.thresholds, XLOOKUP('2. Результаты'!$D1071, Sections!$K$27:$K$47, Sections!$L$27:$N$47),
    XLOOKUP('2. Результаты'!$M1071, _xlpm.thresholds, Sections!$L$26:$N$26, "Ниже базового", -1)
)</f>
        <v>Высокий</v>
      </c>
      <c r="O1071" s="9">
        <v>20.0</v>
      </c>
      <c r="P1071" s="9" t="str">
        <f t="array" ref="P1071">LET(
    _xlpm.thresholds, XLOOKUP('2. Результаты'!$D1071, Sections!$P$3:$P$23, Sections!$Q$3:$S$23),
    XLOOKUP('2. Результаты'!$O1071, _xlpm.thresholds, Sections!$Q$2:$S$2, "Ниже базового", -1)
)</f>
        <v>Высокий</v>
      </c>
      <c r="Q1071" s="9">
        <v>17.0</v>
      </c>
      <c r="R1071" s="9" t="str">
        <f t="array" ref="R1071">LET(
    _xlpm.thresholds, XLOOKUP('2. Результаты'!$D1071, Sections!$F$3:$F$23, Sections!$G$3:$I$23),
    XLOOKUP('2. Результаты'!$Q1071, _xlpm.thresholds, Sections!$G$2:$I$2, "Ниже базового", -1)
)</f>
        <v>Средний</v>
      </c>
      <c r="S1071" s="9">
        <v>36.0</v>
      </c>
      <c r="T1071" s="9" t="str">
        <f t="array" ref="T1071">LET(
    _xlpm.thresholds, XLOOKUP('2. Результаты'!$D1071, Sections!$A$3:$A$23, Sections!$B$3:$D$23),
    XLOOKUP('2. Результаты'!$S1071, _xlpm.thresholds, Sections!$B$2:$D$2, "Ниже базового", -1)
)</f>
        <v>Средний</v>
      </c>
      <c r="U1071" s="9">
        <v>14.0</v>
      </c>
      <c r="V1071" s="9" t="str">
        <f t="array" ref="V1071">LET(
    _xlpm.thresholds, XLOOKUP('2. Результаты'!$D1071, Sections!$A$27:$A$47, Sections!$B$27:$D$47),
    XLOOKUP('2. Результаты'!$U1071, _xlpm.thresholds, Sections!$B$26:$D$26, "Ниже базового", -1)
)</f>
        <v>Высокий</v>
      </c>
      <c r="W1071" s="9">
        <v>20.0</v>
      </c>
      <c r="X1071" s="9" t="str">
        <f t="array" ref="X1071">LET(
    _xlpm.thresholds, XLOOKUP('2. Результаты'!$D1071, Sections!$K$3:$K$23, Sections!$L$3:$N$23),
    XLOOKUP('2. Результаты'!$W1071, _xlpm.thresholds, Sections!$L$2:$N$2, "Ниже базового", -1)
)</f>
        <v>Средний</v>
      </c>
    </row>
    <row r="1072" ht="15.75" customHeight="1">
      <c r="A1072" s="7">
        <v>5.3214076E8</v>
      </c>
      <c r="B1072" s="6" t="s">
        <v>1254</v>
      </c>
      <c r="C1072" s="6" t="s">
        <v>1328</v>
      </c>
      <c r="D1072" s="9">
        <v>2.0</v>
      </c>
      <c r="E1072" s="9">
        <v>156.0</v>
      </c>
      <c r="F1072" s="9">
        <v>197.0</v>
      </c>
      <c r="G1072" s="9">
        <v>3.0</v>
      </c>
      <c r="H1072" s="9" t="s">
        <v>1465</v>
      </c>
      <c r="I1072" s="9">
        <v>23.0</v>
      </c>
      <c r="J1072" s="9" t="str">
        <f t="array" ref="J1072">LET(
    _xlpm.thresholds, XLOOKUP('2. Результаты'!$D1072, Sections!$F$27:$F$47, Sections!$G$27:$I$47),
    XLOOKUP('2. Результаты'!$I1072, _xlpm.thresholds, Sections!$G$26:$I$26, "Ниже базового", -1)
)</f>
        <v>Средний</v>
      </c>
      <c r="K1072" s="9">
        <v>15.0</v>
      </c>
      <c r="L1072" s="9" t="str">
        <f t="array" ref="L1072">LET(
    _xlpm.thresholds, XLOOKUP('2. Результаты'!$D1072, Sections!$P$27:$P$47, Sections!$Q$27:$S$47),
    XLOOKUP('2. Результаты'!$K1072, _xlpm.thresholds, Sections!$Q$26:$S$26, "Ниже базового", -1)
)</f>
        <v>Средний</v>
      </c>
      <c r="M1072" s="9">
        <v>10.0</v>
      </c>
      <c r="N1072" s="9" t="str">
        <f t="array" ref="N1072">LET(
    _xlpm.thresholds, XLOOKUP('2. Результаты'!$D1072, Sections!$K$27:$K$47, Sections!$L$27:$N$47),
    XLOOKUP('2. Результаты'!$M1072, _xlpm.thresholds, Sections!$L$26:$N$26, "Ниже базового", -1)
)</f>
        <v>Базовый</v>
      </c>
      <c r="O1072" s="9">
        <v>21.0</v>
      </c>
      <c r="P1072" s="9" t="str">
        <f t="array" ref="P1072">LET(
    _xlpm.thresholds, XLOOKUP('2. Результаты'!$D1072, Sections!$P$3:$P$23, Sections!$Q$3:$S$23),
    XLOOKUP('2. Результаты'!$O1072, _xlpm.thresholds, Sections!$Q$2:$S$2, "Ниже базового", -1)
)</f>
        <v>Высокий</v>
      </c>
      <c r="Q1072" s="9">
        <v>18.0</v>
      </c>
      <c r="R1072" s="9" t="str">
        <f t="array" ref="R1072">LET(
    _xlpm.thresholds, XLOOKUP('2. Результаты'!$D1072, Sections!$F$3:$F$23, Sections!$G$3:$I$23),
    XLOOKUP('2. Результаты'!$Q1072, _xlpm.thresholds, Sections!$G$2:$I$2, "Ниже базового", -1)
)</f>
        <v>Средний</v>
      </c>
      <c r="S1072" s="9">
        <v>28.0</v>
      </c>
      <c r="T1072" s="9" t="str">
        <f t="array" ref="T1072">LET(
    _xlpm.thresholds, XLOOKUP('2. Результаты'!$D1072, Sections!$A$3:$A$23, Sections!$B$3:$D$23),
    XLOOKUP('2. Результаты'!$S1072, _xlpm.thresholds, Sections!$B$2:$D$2, "Ниже базового", -1)
)</f>
        <v>Средний</v>
      </c>
      <c r="U1072" s="9">
        <v>13.0</v>
      </c>
      <c r="V1072" s="9" t="str">
        <f t="array" ref="V1072">LET(
    _xlpm.thresholds, XLOOKUP('2. Результаты'!$D1072, Sections!$A$27:$A$47, Sections!$B$27:$D$47),
    XLOOKUP('2. Результаты'!$U1072, _xlpm.thresholds, Sections!$B$26:$D$26, "Ниже базового", -1)
)</f>
        <v>Высокий</v>
      </c>
      <c r="W1072" s="9">
        <v>28.0</v>
      </c>
      <c r="X1072" s="9" t="str">
        <f t="array" ref="X1072">LET(
    _xlpm.thresholds, XLOOKUP('2. Результаты'!$D1072, Sections!$K$3:$K$23, Sections!$L$3:$N$23),
    XLOOKUP('2. Результаты'!$W1072, _xlpm.thresholds, Sections!$L$2:$N$2, "Ниже базового", -1)
)</f>
        <v>Высокий</v>
      </c>
    </row>
    <row r="1073" ht="15.75" customHeight="1">
      <c r="A1073" s="7">
        <v>5.06009449E8</v>
      </c>
      <c r="B1073" s="6" t="s">
        <v>1254</v>
      </c>
      <c r="C1073" s="6" t="s">
        <v>1329</v>
      </c>
      <c r="D1073" s="9">
        <v>6.0</v>
      </c>
      <c r="E1073" s="9">
        <v>165.0</v>
      </c>
      <c r="F1073" s="9">
        <v>192.0</v>
      </c>
      <c r="G1073" s="9">
        <v>4.0</v>
      </c>
      <c r="H1073" s="9" t="s">
        <v>1466</v>
      </c>
      <c r="I1073" s="9">
        <v>25.0</v>
      </c>
      <c r="J1073" s="9" t="str">
        <f t="array" ref="J1073">LET(
    _xlpm.thresholds, XLOOKUP('2. Результаты'!$D1073, Sections!$F$27:$F$47, Sections!$G$27:$I$47),
    XLOOKUP('2. Результаты'!$I1073, _xlpm.thresholds, Sections!$G$26:$I$26, "Ниже базового", -1)
)</f>
        <v>Средний</v>
      </c>
      <c r="K1073" s="9">
        <v>21.0</v>
      </c>
      <c r="L1073" s="9" t="str">
        <f t="array" ref="L1073">LET(
    _xlpm.thresholds, XLOOKUP('2. Результаты'!$D1073, Sections!$P$27:$P$47, Sections!$Q$27:$S$47),
    XLOOKUP('2. Результаты'!$K1073, _xlpm.thresholds, Sections!$Q$26:$S$26, "Ниже базового", -1)
)</f>
        <v>Высокий</v>
      </c>
      <c r="M1073" s="9">
        <v>15.0</v>
      </c>
      <c r="N1073" s="9" t="str">
        <f t="array" ref="N1073">LET(
    _xlpm.thresholds, XLOOKUP('2. Результаты'!$D1073, Sections!$K$27:$K$47, Sections!$L$27:$N$47),
    XLOOKUP('2. Результаты'!$M1073, _xlpm.thresholds, Sections!$L$26:$N$26, "Ниже базового", -1)
)</f>
        <v>Средний</v>
      </c>
      <c r="O1073" s="9">
        <v>22.0</v>
      </c>
      <c r="P1073" s="9" t="str">
        <f t="array" ref="P1073">LET(
    _xlpm.thresholds, XLOOKUP('2. Результаты'!$D1073, Sections!$P$3:$P$23, Sections!$Q$3:$S$23),
    XLOOKUP('2. Результаты'!$O1073, _xlpm.thresholds, Sections!$Q$2:$S$2, "Ниже базового", -1)
)</f>
        <v>Высокий</v>
      </c>
      <c r="Q1073" s="9">
        <v>17.0</v>
      </c>
      <c r="R1073" s="9" t="str">
        <f t="array" ref="R1073">LET(
    _xlpm.thresholds, XLOOKUP('2. Результаты'!$D1073, Sections!$F$3:$F$23, Sections!$G$3:$I$23),
    XLOOKUP('2. Результаты'!$Q1073, _xlpm.thresholds, Sections!$G$2:$I$2, "Ниже базового", -1)
)</f>
        <v>Средний</v>
      </c>
      <c r="S1073" s="9">
        <v>26.0</v>
      </c>
      <c r="T1073" s="9" t="str">
        <f t="array" ref="T1073">LET(
    _xlpm.thresholds, XLOOKUP('2. Результаты'!$D1073, Sections!$A$3:$A$23, Sections!$B$3:$D$23),
    XLOOKUP('2. Результаты'!$S1073, _xlpm.thresholds, Sections!$B$2:$D$2, "Ниже базового", -1)
)</f>
        <v>Средний</v>
      </c>
      <c r="U1073" s="9">
        <v>13.0</v>
      </c>
      <c r="V1073" s="9" t="str">
        <f t="array" ref="V1073">LET(
    _xlpm.thresholds, XLOOKUP('2. Результаты'!$D1073, Sections!$A$27:$A$47, Sections!$B$27:$D$47),
    XLOOKUP('2. Результаты'!$U1073, _xlpm.thresholds, Sections!$B$26:$D$26, "Ниже базового", -1)
)</f>
        <v>Высокий</v>
      </c>
      <c r="W1073" s="9">
        <v>26.0</v>
      </c>
      <c r="X1073" s="9" t="str">
        <f t="array" ref="X1073">LET(
    _xlpm.thresholds, XLOOKUP('2. Результаты'!$D1073, Sections!$K$3:$K$23, Sections!$L$3:$N$23),
    XLOOKUP('2. Результаты'!$W1073, _xlpm.thresholds, Sections!$L$2:$N$2, "Ниже базового", -1)
)</f>
        <v>Высокий</v>
      </c>
    </row>
    <row r="1074" ht="15.75" customHeight="1">
      <c r="A1074" s="7">
        <v>5.10009554E8</v>
      </c>
      <c r="B1074" s="6" t="s">
        <v>1254</v>
      </c>
      <c r="C1074" s="6" t="s">
        <v>1330</v>
      </c>
      <c r="D1074" s="9">
        <v>2.0</v>
      </c>
      <c r="E1074" s="9">
        <v>163.0</v>
      </c>
      <c r="F1074" s="9">
        <v>197.0</v>
      </c>
      <c r="G1074" s="9">
        <v>3.0</v>
      </c>
      <c r="H1074" s="9" t="s">
        <v>1465</v>
      </c>
      <c r="I1074" s="9">
        <v>27.0</v>
      </c>
      <c r="J1074" s="9" t="str">
        <f t="array" ref="J1074">LET(
    _xlpm.thresholds, XLOOKUP('2. Результаты'!$D1074, Sections!$F$27:$F$47, Sections!$G$27:$I$47),
    XLOOKUP('2. Результаты'!$I1074, _xlpm.thresholds, Sections!$G$26:$I$26, "Ниже базового", -1)
)</f>
        <v>Высокий</v>
      </c>
      <c r="K1074" s="9">
        <v>20.0</v>
      </c>
      <c r="L1074" s="9" t="str">
        <f t="array" ref="L1074">LET(
    _xlpm.thresholds, XLOOKUP('2. Результаты'!$D1074, Sections!$P$27:$P$47, Sections!$Q$27:$S$47),
    XLOOKUP('2. Результаты'!$K1074, _xlpm.thresholds, Sections!$Q$26:$S$26, "Ниже базового", -1)
)</f>
        <v>Высокий</v>
      </c>
      <c r="M1074" s="9">
        <v>13.0</v>
      </c>
      <c r="N1074" s="9" t="str">
        <f t="array" ref="N1074">LET(
    _xlpm.thresholds, XLOOKUP('2. Результаты'!$D1074, Sections!$K$27:$K$47, Sections!$L$27:$N$47),
    XLOOKUP('2. Результаты'!$M1074, _xlpm.thresholds, Sections!$L$26:$N$26, "Ниже базового", -1)
)</f>
        <v>Средний</v>
      </c>
      <c r="O1074" s="9">
        <v>15.0</v>
      </c>
      <c r="P1074" s="9" t="str">
        <f t="array" ref="P1074">LET(
    _xlpm.thresholds, XLOOKUP('2. Результаты'!$D1074, Sections!$P$3:$P$23, Sections!$Q$3:$S$23),
    XLOOKUP('2. Результаты'!$O1074, _xlpm.thresholds, Sections!$Q$2:$S$2, "Ниже базового", -1)
)</f>
        <v>Базовый</v>
      </c>
      <c r="Q1074" s="9">
        <v>17.0</v>
      </c>
      <c r="R1074" s="9" t="str">
        <f t="array" ref="R1074">LET(
    _xlpm.thresholds, XLOOKUP('2. Результаты'!$D1074, Sections!$F$3:$F$23, Sections!$G$3:$I$23),
    XLOOKUP('2. Результаты'!$Q1074, _xlpm.thresholds, Sections!$G$2:$I$2, "Ниже базового", -1)
)</f>
        <v>Средний</v>
      </c>
      <c r="S1074" s="9">
        <v>31.0</v>
      </c>
      <c r="T1074" s="9" t="str">
        <f t="array" ref="T1074">LET(
    _xlpm.thresholds, XLOOKUP('2. Результаты'!$D1074, Sections!$A$3:$A$23, Sections!$B$3:$D$23),
    XLOOKUP('2. Результаты'!$S1074, _xlpm.thresholds, Sections!$B$2:$D$2, "Ниже базового", -1)
)</f>
        <v>Средний</v>
      </c>
      <c r="U1074" s="9">
        <v>12.0</v>
      </c>
      <c r="V1074" s="9" t="str">
        <f t="array" ref="V1074">LET(
    _xlpm.thresholds, XLOOKUP('2. Результаты'!$D1074, Sections!$A$27:$A$47, Sections!$B$27:$D$47),
    XLOOKUP('2. Результаты'!$U1074, _xlpm.thresholds, Sections!$B$26:$D$26, "Ниже базового", -1)
)</f>
        <v>Высокий</v>
      </c>
      <c r="W1074" s="9">
        <v>28.0</v>
      </c>
      <c r="X1074" s="9" t="str">
        <f t="array" ref="X1074">LET(
    _xlpm.thresholds, XLOOKUP('2. Результаты'!$D1074, Sections!$K$3:$K$23, Sections!$L$3:$N$23),
    XLOOKUP('2. Результаты'!$W1074, _xlpm.thresholds, Sections!$L$2:$N$2, "Ниже базового", -1)
)</f>
        <v>Высокий</v>
      </c>
    </row>
    <row r="1075" ht="15.75" customHeight="1">
      <c r="A1075" s="7">
        <v>5.32140915E8</v>
      </c>
      <c r="B1075" s="6" t="s">
        <v>1254</v>
      </c>
      <c r="C1075" s="6" t="s">
        <v>1331</v>
      </c>
      <c r="D1075" s="9">
        <v>6.0</v>
      </c>
      <c r="E1075" s="9">
        <v>137.0</v>
      </c>
      <c r="F1075" s="9">
        <v>192.0</v>
      </c>
      <c r="G1075" s="9">
        <v>3.0</v>
      </c>
      <c r="H1075" s="9" t="s">
        <v>1465</v>
      </c>
      <c r="I1075" s="9">
        <v>24.0</v>
      </c>
      <c r="J1075" s="9" t="str">
        <f t="array" ref="J1075">LET(
    _xlpm.thresholds, XLOOKUP('2. Результаты'!$D1075, Sections!$F$27:$F$47, Sections!$G$27:$I$47),
    XLOOKUP('2. Результаты'!$I1075, _xlpm.thresholds, Sections!$G$26:$I$26, "Ниже базового", -1)
)</f>
        <v>Средний</v>
      </c>
      <c r="K1075" s="9">
        <v>19.0</v>
      </c>
      <c r="L1075" s="9" t="str">
        <f t="array" ref="L1075">LET(
    _xlpm.thresholds, XLOOKUP('2. Результаты'!$D1075, Sections!$P$27:$P$47, Sections!$Q$27:$S$47),
    XLOOKUP('2. Результаты'!$K1075, _xlpm.thresholds, Sections!$Q$26:$S$26, "Ниже базового", -1)
)</f>
        <v>Высокий</v>
      </c>
      <c r="M1075" s="9">
        <v>13.0</v>
      </c>
      <c r="N1075" s="9" t="str">
        <f t="array" ref="N1075">LET(
    _xlpm.thresholds, XLOOKUP('2. Результаты'!$D1075, Sections!$K$27:$K$47, Sections!$L$27:$N$47),
    XLOOKUP('2. Результаты'!$M1075, _xlpm.thresholds, Sections!$L$26:$N$26, "Ниже базового", -1)
)</f>
        <v>Средний</v>
      </c>
      <c r="O1075" s="9">
        <v>16.0</v>
      </c>
      <c r="P1075" s="9" t="str">
        <f t="array" ref="P1075">LET(
    _xlpm.thresholds, XLOOKUP('2. Результаты'!$D1075, Sections!$P$3:$P$23, Sections!$Q$3:$S$23),
    XLOOKUP('2. Результаты'!$O1075, _xlpm.thresholds, Sections!$Q$2:$S$2, "Ниже базового", -1)
)</f>
        <v>Средний</v>
      </c>
      <c r="Q1075" s="9">
        <v>14.0</v>
      </c>
      <c r="R1075" s="9" t="str">
        <f t="array" ref="R1075">LET(
    _xlpm.thresholds, XLOOKUP('2. Результаты'!$D1075, Sections!$F$3:$F$23, Sections!$G$3:$I$23),
    XLOOKUP('2. Результаты'!$Q1075, _xlpm.thresholds, Sections!$G$2:$I$2, "Ниже базового", -1)
)</f>
        <v>Средний</v>
      </c>
      <c r="S1075" s="9">
        <v>23.0</v>
      </c>
      <c r="T1075" s="9" t="str">
        <f t="array" ref="T1075">LET(
    _xlpm.thresholds, XLOOKUP('2. Результаты'!$D1075, Sections!$A$3:$A$23, Sections!$B$3:$D$23),
    XLOOKUP('2. Результаты'!$S1075, _xlpm.thresholds, Sections!$B$2:$D$2, "Ниже базового", -1)
)</f>
        <v>Средний</v>
      </c>
      <c r="U1075" s="9">
        <v>11.0</v>
      </c>
      <c r="V1075" s="9" t="str">
        <f t="array" ref="V1075">LET(
    _xlpm.thresholds, XLOOKUP('2. Результаты'!$D1075, Sections!$A$27:$A$47, Sections!$B$27:$D$47),
    XLOOKUP('2. Результаты'!$U1075, _xlpm.thresholds, Sections!$B$26:$D$26, "Ниже базового", -1)
)</f>
        <v>Средний</v>
      </c>
      <c r="W1075" s="9">
        <v>17.0</v>
      </c>
      <c r="X1075" s="9" t="str">
        <f t="array" ref="X1075">LET(
    _xlpm.thresholds, XLOOKUP('2. Результаты'!$D1075, Sections!$K$3:$K$23, Sections!$L$3:$N$23),
    XLOOKUP('2. Результаты'!$W1075, _xlpm.thresholds, Sections!$L$2:$N$2, "Ниже базового", -1)
)</f>
        <v>Средний</v>
      </c>
    </row>
    <row r="1076" ht="15.75" customHeight="1">
      <c r="A1076" s="7">
        <v>5.05008153E8</v>
      </c>
      <c r="B1076" s="6" t="s">
        <v>1254</v>
      </c>
      <c r="C1076" s="6" t="s">
        <v>1332</v>
      </c>
      <c r="D1076" s="9">
        <v>6.0</v>
      </c>
      <c r="E1076" s="9">
        <v>110.0</v>
      </c>
      <c r="F1076" s="9">
        <v>192.0</v>
      </c>
      <c r="G1076" s="9">
        <v>2.0</v>
      </c>
      <c r="H1076" s="9" t="s">
        <v>1467</v>
      </c>
      <c r="I1076" s="9">
        <v>13.0</v>
      </c>
      <c r="J1076" s="9" t="str">
        <f t="array" ref="J1076">LET(
    _xlpm.thresholds, XLOOKUP('2. Результаты'!$D1076, Sections!$F$27:$F$47, Sections!$G$27:$I$47),
    XLOOKUP('2. Результаты'!$I1076, _xlpm.thresholds, Sections!$G$26:$I$26, "Ниже базового", -1)
)</f>
        <v>Базовый</v>
      </c>
      <c r="K1076" s="9">
        <v>11.0</v>
      </c>
      <c r="L1076" s="9" t="str">
        <f t="array" ref="L1076">LET(
    _xlpm.thresholds, XLOOKUP('2. Результаты'!$D1076, Sections!$P$27:$P$47, Sections!$Q$27:$S$47),
    XLOOKUP('2. Результаты'!$K1076, _xlpm.thresholds, Sections!$Q$26:$S$26, "Ниже базового", -1)
)</f>
        <v>Базовый</v>
      </c>
      <c r="M1076" s="9">
        <v>13.0</v>
      </c>
      <c r="N1076" s="9" t="str">
        <f t="array" ref="N1076">LET(
    _xlpm.thresholds, XLOOKUP('2. Результаты'!$D1076, Sections!$K$27:$K$47, Sections!$L$27:$N$47),
    XLOOKUP('2. Результаты'!$M1076, _xlpm.thresholds, Sections!$L$26:$N$26, "Ниже базового", -1)
)</f>
        <v>Средний</v>
      </c>
      <c r="O1076" s="9">
        <v>15.0</v>
      </c>
      <c r="P1076" s="9" t="str">
        <f t="array" ref="P1076">LET(
    _xlpm.thresholds, XLOOKUP('2. Результаты'!$D1076, Sections!$P$3:$P$23, Sections!$Q$3:$S$23),
    XLOOKUP('2. Результаты'!$O1076, _xlpm.thresholds, Sections!$Q$2:$S$2, "Ниже базового", -1)
)</f>
        <v>Базовый</v>
      </c>
      <c r="Q1076" s="9">
        <v>14.0</v>
      </c>
      <c r="R1076" s="9" t="str">
        <f t="array" ref="R1076">LET(
    _xlpm.thresholds, XLOOKUP('2. Результаты'!$D1076, Sections!$F$3:$F$23, Sections!$G$3:$I$23),
    XLOOKUP('2. Результаты'!$Q1076, _xlpm.thresholds, Sections!$G$2:$I$2, "Ниже базового", -1)
)</f>
        <v>Средний</v>
      </c>
      <c r="S1076" s="9">
        <v>19.0</v>
      </c>
      <c r="T1076" s="9" t="str">
        <f t="array" ref="T1076">LET(
    _xlpm.thresholds, XLOOKUP('2. Результаты'!$D1076, Sections!$A$3:$A$23, Sections!$B$3:$D$23),
    XLOOKUP('2. Результаты'!$S1076, _xlpm.thresholds, Sections!$B$2:$D$2, "Ниже базового", -1)
)</f>
        <v>Базовый</v>
      </c>
      <c r="U1076" s="9">
        <v>10.0</v>
      </c>
      <c r="V1076" s="9" t="str">
        <f t="array" ref="V1076">LET(
    _xlpm.thresholds, XLOOKUP('2. Результаты'!$D1076, Sections!$A$27:$A$47, Sections!$B$27:$D$47),
    XLOOKUP('2. Результаты'!$U1076, _xlpm.thresholds, Sections!$B$26:$D$26, "Ниже базового", -1)
)</f>
        <v>Средний</v>
      </c>
      <c r="W1076" s="9">
        <v>15.0</v>
      </c>
      <c r="X1076" s="9" t="str">
        <f t="array" ref="X1076">LET(
    _xlpm.thresholds, XLOOKUP('2. Результаты'!$D1076, Sections!$K$3:$K$23, Sections!$L$3:$N$23),
    XLOOKUP('2. Результаты'!$W1076, _xlpm.thresholds, Sections!$L$2:$N$2, "Ниже базового", -1)
)</f>
        <v>Базовый</v>
      </c>
    </row>
    <row r="1077" ht="15.75" customHeight="1">
      <c r="A1077" s="7">
        <v>5.37003831E8</v>
      </c>
      <c r="B1077" s="6" t="s">
        <v>1333</v>
      </c>
      <c r="C1077" s="6" t="s">
        <v>1334</v>
      </c>
      <c r="D1077" s="9">
        <v>2.0</v>
      </c>
      <c r="E1077" s="9">
        <v>164.0</v>
      </c>
      <c r="F1077" s="9">
        <v>197.0</v>
      </c>
      <c r="G1077" s="9">
        <v>4.0</v>
      </c>
      <c r="H1077" s="9" t="s">
        <v>1466</v>
      </c>
      <c r="I1077" s="9">
        <v>26.0</v>
      </c>
      <c r="J1077" s="9" t="str">
        <f t="array" ref="J1077">LET(
    _xlpm.thresholds, XLOOKUP('2. Результаты'!$D1077, Sections!$F$27:$F$47, Sections!$G$27:$I$47),
    XLOOKUP('2. Результаты'!$I1077, _xlpm.thresholds, Sections!$G$26:$I$26, "Ниже базового", -1)
)</f>
        <v>Средний</v>
      </c>
      <c r="K1077" s="9">
        <v>17.0</v>
      </c>
      <c r="L1077" s="9" t="str">
        <f t="array" ref="L1077">LET(
    _xlpm.thresholds, XLOOKUP('2. Результаты'!$D1077, Sections!$P$27:$P$47, Sections!$Q$27:$S$47),
    XLOOKUP('2. Результаты'!$K1077, _xlpm.thresholds, Sections!$Q$26:$S$26, "Ниже базового", -1)
)</f>
        <v>Высокий</v>
      </c>
      <c r="M1077" s="9">
        <v>18.0</v>
      </c>
      <c r="N1077" s="9" t="str">
        <f t="array" ref="N1077">LET(
    _xlpm.thresholds, XLOOKUP('2. Результаты'!$D1077, Sections!$K$27:$K$47, Sections!$L$27:$N$47),
    XLOOKUP('2. Результаты'!$M1077, _xlpm.thresholds, Sections!$L$26:$N$26, "Ниже базового", -1)
)</f>
        <v>Высокий</v>
      </c>
      <c r="O1077" s="9">
        <v>21.0</v>
      </c>
      <c r="P1077" s="9" t="str">
        <f t="array" ref="P1077">LET(
    _xlpm.thresholds, XLOOKUP('2. Результаты'!$D1077, Sections!$P$3:$P$23, Sections!$Q$3:$S$23),
    XLOOKUP('2. Результаты'!$O1077, _xlpm.thresholds, Sections!$Q$2:$S$2, "Ниже базового", -1)
)</f>
        <v>Высокий</v>
      </c>
      <c r="Q1077" s="9">
        <v>19.0</v>
      </c>
      <c r="R1077" s="9" t="str">
        <f t="array" ref="R1077">LET(
    _xlpm.thresholds, XLOOKUP('2. Результаты'!$D1077, Sections!$F$3:$F$23, Sections!$G$3:$I$23),
    XLOOKUP('2. Результаты'!$Q1077, _xlpm.thresholds, Sections!$G$2:$I$2, "Ниже базового", -1)
)</f>
        <v>Средний</v>
      </c>
      <c r="S1077" s="9">
        <v>28.0</v>
      </c>
      <c r="T1077" s="9" t="str">
        <f t="array" ref="T1077">LET(
    _xlpm.thresholds, XLOOKUP('2. Результаты'!$D1077, Sections!$A$3:$A$23, Sections!$B$3:$D$23),
    XLOOKUP('2. Результаты'!$S1077, _xlpm.thresholds, Sections!$B$2:$D$2, "Ниже базового", -1)
)</f>
        <v>Средний</v>
      </c>
      <c r="U1077" s="9">
        <v>14.0</v>
      </c>
      <c r="V1077" s="9" t="str">
        <f t="array" ref="V1077">LET(
    _xlpm.thresholds, XLOOKUP('2. Результаты'!$D1077, Sections!$A$27:$A$47, Sections!$B$27:$D$47),
    XLOOKUP('2. Результаты'!$U1077, _xlpm.thresholds, Sections!$B$26:$D$26, "Ниже базового", -1)
)</f>
        <v>Высокий</v>
      </c>
      <c r="W1077" s="9">
        <v>21.0</v>
      </c>
      <c r="X1077" s="9" t="str">
        <f t="array" ref="X1077">LET(
    _xlpm.thresholds, XLOOKUP('2. Результаты'!$D1077, Sections!$K$3:$K$23, Sections!$L$3:$N$23),
    XLOOKUP('2. Результаты'!$W1077, _xlpm.thresholds, Sections!$L$2:$N$2, "Ниже базового", -1)
)</f>
        <v>Средний</v>
      </c>
    </row>
    <row r="1078" ht="15.75" customHeight="1">
      <c r="A1078" s="7">
        <v>5.37003775E8</v>
      </c>
      <c r="B1078" s="6" t="s">
        <v>1333</v>
      </c>
      <c r="C1078" s="6" t="s">
        <v>1335</v>
      </c>
      <c r="D1078" s="9">
        <v>2.0</v>
      </c>
      <c r="E1078" s="9">
        <v>140.0</v>
      </c>
      <c r="F1078" s="9">
        <v>197.0</v>
      </c>
      <c r="G1078" s="9">
        <v>3.0</v>
      </c>
      <c r="H1078" s="9" t="s">
        <v>1465</v>
      </c>
      <c r="I1078" s="9">
        <v>23.0</v>
      </c>
      <c r="J1078" s="9" t="str">
        <f t="array" ref="J1078">LET(
    _xlpm.thresholds, XLOOKUP('2. Результаты'!$D1078, Sections!$F$27:$F$47, Sections!$G$27:$I$47),
    XLOOKUP('2. Результаты'!$I1078, _xlpm.thresholds, Sections!$G$26:$I$26, "Ниже базового", -1)
)</f>
        <v>Средний</v>
      </c>
      <c r="K1078" s="9">
        <v>21.0</v>
      </c>
      <c r="L1078" s="9" t="str">
        <f t="array" ref="L1078">LET(
    _xlpm.thresholds, XLOOKUP('2. Результаты'!$D1078, Sections!$P$27:$P$47, Sections!$Q$27:$S$47),
    XLOOKUP('2. Результаты'!$K1078, _xlpm.thresholds, Sections!$Q$26:$S$26, "Ниже базового", -1)
)</f>
        <v>Высокий</v>
      </c>
      <c r="M1078" s="9">
        <v>12.0</v>
      </c>
      <c r="N1078" s="9" t="str">
        <f t="array" ref="N1078">LET(
    _xlpm.thresholds, XLOOKUP('2. Результаты'!$D1078, Sections!$K$27:$K$47, Sections!$L$27:$N$47),
    XLOOKUP('2. Результаты'!$M1078, _xlpm.thresholds, Sections!$L$26:$N$26, "Ниже базового", -1)
)</f>
        <v>Базовый</v>
      </c>
      <c r="O1078" s="9">
        <v>18.0</v>
      </c>
      <c r="P1078" s="9" t="str">
        <f t="array" ref="P1078">LET(
    _xlpm.thresholds, XLOOKUP('2. Результаты'!$D1078, Sections!$P$3:$P$23, Sections!$Q$3:$S$23),
    XLOOKUP('2. Результаты'!$O1078, _xlpm.thresholds, Sections!$Q$2:$S$2, "Ниже базового", -1)
)</f>
        <v>Средний</v>
      </c>
      <c r="Q1078" s="9">
        <v>14.0</v>
      </c>
      <c r="R1078" s="9" t="str">
        <f t="array" ref="R1078">LET(
    _xlpm.thresholds, XLOOKUP('2. Результаты'!$D1078, Sections!$F$3:$F$23, Sections!$G$3:$I$23),
    XLOOKUP('2. Результаты'!$Q1078, _xlpm.thresholds, Sections!$G$2:$I$2, "Ниже базового", -1)
)</f>
        <v>Средний</v>
      </c>
      <c r="S1078" s="9">
        <v>25.0</v>
      </c>
      <c r="T1078" s="9" t="str">
        <f t="array" ref="T1078">LET(
    _xlpm.thresholds, XLOOKUP('2. Результаты'!$D1078, Sections!$A$3:$A$23, Sections!$B$3:$D$23),
    XLOOKUP('2. Результаты'!$S1078, _xlpm.thresholds, Sections!$B$2:$D$2, "Ниже базового", -1)
)</f>
        <v>Средний</v>
      </c>
      <c r="U1078" s="9">
        <v>8.0</v>
      </c>
      <c r="V1078" s="9" t="str">
        <f t="array" ref="V1078">LET(
    _xlpm.thresholds, XLOOKUP('2. Результаты'!$D1078, Sections!$A$27:$A$47, Sections!$B$27:$D$47),
    XLOOKUP('2. Результаты'!$U1078, _xlpm.thresholds, Sections!$B$26:$D$26, "Ниже базового", -1)
)</f>
        <v>Средний</v>
      </c>
      <c r="W1078" s="9">
        <v>19.0</v>
      </c>
      <c r="X1078" s="9" t="str">
        <f t="array" ref="X1078">LET(
    _xlpm.thresholds, XLOOKUP('2. Результаты'!$D1078, Sections!$K$3:$K$23, Sections!$L$3:$N$23),
    XLOOKUP('2. Результаты'!$W1078, _xlpm.thresholds, Sections!$L$2:$N$2, "Ниже базового", -1)
)</f>
        <v>Средний</v>
      </c>
    </row>
    <row r="1079" ht="15.75" customHeight="1">
      <c r="A1079" s="7">
        <v>5.37003944E8</v>
      </c>
      <c r="B1079" s="6" t="s">
        <v>1333</v>
      </c>
      <c r="C1079" s="6" t="s">
        <v>1336</v>
      </c>
      <c r="D1079" s="9">
        <v>1.0</v>
      </c>
      <c r="E1079" s="9">
        <v>158.0</v>
      </c>
      <c r="F1079" s="9">
        <v>213.0</v>
      </c>
      <c r="G1079" s="9">
        <v>3.0</v>
      </c>
      <c r="H1079" s="9" t="s">
        <v>1465</v>
      </c>
      <c r="I1079" s="9">
        <v>26.0</v>
      </c>
      <c r="J1079" s="9" t="str">
        <f t="array" ref="J1079">LET(
    _xlpm.thresholds, XLOOKUP('2. Результаты'!$D1079, Sections!$F$27:$F$47, Sections!$G$27:$I$47),
    XLOOKUP('2. Результаты'!$I1079, _xlpm.thresholds, Sections!$G$26:$I$26, "Ниже базового", -1)
)</f>
        <v>Средний</v>
      </c>
      <c r="K1079" s="9">
        <v>20.0</v>
      </c>
      <c r="L1079" s="9" t="str">
        <f t="array" ref="L1079">LET(
    _xlpm.thresholds, XLOOKUP('2. Результаты'!$D1079, Sections!$P$27:$P$47, Sections!$Q$27:$S$47),
    XLOOKUP('2. Результаты'!$K1079, _xlpm.thresholds, Sections!$Q$26:$S$26, "Ниже базового", -1)
)</f>
        <v>Высокий</v>
      </c>
      <c r="M1079" s="9">
        <v>14.0</v>
      </c>
      <c r="N1079" s="9" t="str">
        <f t="array" ref="N1079">LET(
    _xlpm.thresholds, XLOOKUP('2. Результаты'!$D1079, Sections!$K$27:$K$47, Sections!$L$27:$N$47),
    XLOOKUP('2. Результаты'!$M1079, _xlpm.thresholds, Sections!$L$26:$N$26, "Ниже базового", -1)
)</f>
        <v>Средний</v>
      </c>
      <c r="O1079" s="9">
        <v>19.0</v>
      </c>
      <c r="P1079" s="9" t="str">
        <f t="array" ref="P1079">LET(
    _xlpm.thresholds, XLOOKUP('2. Результаты'!$D1079, Sections!$P$3:$P$23, Sections!$Q$3:$S$23),
    XLOOKUP('2. Результаты'!$O1079, _xlpm.thresholds, Sections!$Q$2:$S$2, "Ниже базового", -1)
)</f>
        <v>Средний</v>
      </c>
      <c r="Q1079" s="9">
        <v>14.0</v>
      </c>
      <c r="R1079" s="9" t="str">
        <f t="array" ref="R1079">LET(
    _xlpm.thresholds, XLOOKUP('2. Результаты'!$D1079, Sections!$F$3:$F$23, Sections!$G$3:$I$23),
    XLOOKUP('2. Результаты'!$Q1079, _xlpm.thresholds, Sections!$G$2:$I$2, "Ниже базового", -1)
)</f>
        <v>Средний</v>
      </c>
      <c r="S1079" s="9">
        <v>37.0</v>
      </c>
      <c r="T1079" s="9" t="str">
        <f t="array" ref="T1079">LET(
    _xlpm.thresholds, XLOOKUP('2. Результаты'!$D1079, Sections!$A$3:$A$23, Sections!$B$3:$D$23),
    XLOOKUP('2. Результаты'!$S1079, _xlpm.thresholds, Sections!$B$2:$D$2, "Ниже базового", -1)
)</f>
        <v>Средний</v>
      </c>
      <c r="U1079" s="9">
        <v>9.0</v>
      </c>
      <c r="V1079" s="9" t="str">
        <f t="array" ref="V1079">LET(
    _xlpm.thresholds, XLOOKUP('2. Результаты'!$D1079, Sections!$A$27:$A$47, Sections!$B$27:$D$47),
    XLOOKUP('2. Результаты'!$U1079, _xlpm.thresholds, Sections!$B$26:$D$26, "Ниже базового", -1)
)</f>
        <v>Средний</v>
      </c>
      <c r="W1079" s="9">
        <v>19.0</v>
      </c>
      <c r="X1079" s="9" t="str">
        <f t="array" ref="X1079">LET(
    _xlpm.thresholds, XLOOKUP('2. Результаты'!$D1079, Sections!$K$3:$K$23, Sections!$L$3:$N$23),
    XLOOKUP('2. Результаты'!$W1079, _xlpm.thresholds, Sections!$L$2:$N$2, "Ниже базового", -1)
)</f>
        <v>Средний</v>
      </c>
    </row>
    <row r="1080" ht="15.75" customHeight="1">
      <c r="A1080" s="7">
        <v>5.37003824E8</v>
      </c>
      <c r="B1080" s="6" t="s">
        <v>1333</v>
      </c>
      <c r="C1080" s="6" t="s">
        <v>1337</v>
      </c>
      <c r="D1080" s="9">
        <v>1.0</v>
      </c>
      <c r="E1080" s="9">
        <v>179.0</v>
      </c>
      <c r="F1080" s="9">
        <v>213.0</v>
      </c>
      <c r="G1080" s="9">
        <v>4.0</v>
      </c>
      <c r="H1080" s="9" t="s">
        <v>1466</v>
      </c>
      <c r="I1080" s="9">
        <v>27.0</v>
      </c>
      <c r="J1080" s="9" t="str">
        <f t="array" ref="J1080">LET(
    _xlpm.thresholds, XLOOKUP('2. Результаты'!$D1080, Sections!$F$27:$F$47, Sections!$G$27:$I$47),
    XLOOKUP('2. Результаты'!$I1080, _xlpm.thresholds, Sections!$G$26:$I$26, "Ниже базового", -1)
)</f>
        <v>Высокий</v>
      </c>
      <c r="K1080" s="9">
        <v>21.0</v>
      </c>
      <c r="L1080" s="9" t="str">
        <f t="array" ref="L1080">LET(
    _xlpm.thresholds, XLOOKUP('2. Результаты'!$D1080, Sections!$P$27:$P$47, Sections!$Q$27:$S$47),
    XLOOKUP('2. Результаты'!$K1080, _xlpm.thresholds, Sections!$Q$26:$S$26, "Ниже базового", -1)
)</f>
        <v>Высокий</v>
      </c>
      <c r="M1080" s="9">
        <v>15.0</v>
      </c>
      <c r="N1080" s="9" t="str">
        <f t="array" ref="N1080">LET(
    _xlpm.thresholds, XLOOKUP('2. Результаты'!$D1080, Sections!$K$27:$K$47, Sections!$L$27:$N$47),
    XLOOKUP('2. Результаты'!$M1080, _xlpm.thresholds, Sections!$L$26:$N$26, "Ниже базового", -1)
)</f>
        <v>Средний</v>
      </c>
      <c r="O1080" s="9">
        <v>21.0</v>
      </c>
      <c r="P1080" s="9" t="str">
        <f t="array" ref="P1080">LET(
    _xlpm.thresholds, XLOOKUP('2. Результаты'!$D1080, Sections!$P$3:$P$23, Sections!$Q$3:$S$23),
    XLOOKUP('2. Результаты'!$O1080, _xlpm.thresholds, Sections!$Q$2:$S$2, "Ниже базового", -1)
)</f>
        <v>Высокий</v>
      </c>
      <c r="Q1080" s="9">
        <v>19.0</v>
      </c>
      <c r="R1080" s="9" t="str">
        <f t="array" ref="R1080">LET(
    _xlpm.thresholds, XLOOKUP('2. Результаты'!$D1080, Sections!$F$3:$F$23, Sections!$G$3:$I$23),
    XLOOKUP('2. Результаты'!$Q1080, _xlpm.thresholds, Sections!$G$2:$I$2, "Ниже базового", -1)
)</f>
        <v>Средний</v>
      </c>
      <c r="S1080" s="9">
        <v>44.0</v>
      </c>
      <c r="T1080" s="9" t="str">
        <f t="array" ref="T1080">LET(
    _xlpm.thresholds, XLOOKUP('2. Результаты'!$D1080, Sections!$A$3:$A$23, Sections!$B$3:$D$23),
    XLOOKUP('2. Результаты'!$S1080, _xlpm.thresholds, Sections!$B$2:$D$2, "Ниже базового", -1)
)</f>
        <v>Высокий</v>
      </c>
      <c r="U1080" s="9">
        <v>10.0</v>
      </c>
      <c r="V1080" s="9" t="str">
        <f t="array" ref="V1080">LET(
    _xlpm.thresholds, XLOOKUP('2. Результаты'!$D1080, Sections!$A$27:$A$47, Sections!$B$27:$D$47),
    XLOOKUP('2. Результаты'!$U1080, _xlpm.thresholds, Sections!$B$26:$D$26, "Ниже базового", -1)
)</f>
        <v>Средний</v>
      </c>
      <c r="W1080" s="9">
        <v>22.0</v>
      </c>
      <c r="X1080" s="9" t="str">
        <f t="array" ref="X1080">LET(
    _xlpm.thresholds, XLOOKUP('2. Результаты'!$D1080, Sections!$K$3:$K$23, Sections!$L$3:$N$23),
    XLOOKUP('2. Результаты'!$W1080, _xlpm.thresholds, Sections!$L$2:$N$2, "Ниже базового", -1)
)</f>
        <v>Средний</v>
      </c>
    </row>
    <row r="1081" ht="15.75" customHeight="1">
      <c r="A1081" s="7">
        <v>5.37003817E8</v>
      </c>
      <c r="B1081" s="6" t="s">
        <v>1333</v>
      </c>
      <c r="C1081" s="6" t="s">
        <v>1338</v>
      </c>
      <c r="D1081" s="9">
        <v>1.0</v>
      </c>
      <c r="E1081" s="9">
        <v>182.0</v>
      </c>
      <c r="F1081" s="9">
        <v>213.0</v>
      </c>
      <c r="G1081" s="9">
        <v>4.0</v>
      </c>
      <c r="H1081" s="9" t="s">
        <v>1466</v>
      </c>
      <c r="I1081" s="9">
        <v>24.0</v>
      </c>
      <c r="J1081" s="9" t="str">
        <f t="array" ref="J1081">LET(
    _xlpm.thresholds, XLOOKUP('2. Результаты'!$D1081, Sections!$F$27:$F$47, Sections!$G$27:$I$47),
    XLOOKUP('2. Результаты'!$I1081, _xlpm.thresholds, Sections!$G$26:$I$26, "Ниже базового", -1)
)</f>
        <v>Средний</v>
      </c>
      <c r="K1081" s="9">
        <v>17.0</v>
      </c>
      <c r="L1081" s="9" t="str">
        <f t="array" ref="L1081">LET(
    _xlpm.thresholds, XLOOKUP('2. Результаты'!$D1081, Sections!$P$27:$P$47, Sections!$Q$27:$S$47),
    XLOOKUP('2. Результаты'!$K1081, _xlpm.thresholds, Sections!$Q$26:$S$26, "Ниже базового", -1)
)</f>
        <v>Высокий</v>
      </c>
      <c r="M1081" s="9">
        <v>19.0</v>
      </c>
      <c r="N1081" s="9" t="str">
        <f t="array" ref="N1081">LET(
    _xlpm.thresholds, XLOOKUP('2. Результаты'!$D1081, Sections!$K$27:$K$47, Sections!$L$27:$N$47),
    XLOOKUP('2. Результаты'!$M1081, _xlpm.thresholds, Sections!$L$26:$N$26, "Ниже базового", -1)
)</f>
        <v>Высокий</v>
      </c>
      <c r="O1081" s="9">
        <v>22.0</v>
      </c>
      <c r="P1081" s="9" t="str">
        <f t="array" ref="P1081">LET(
    _xlpm.thresholds, XLOOKUP('2. Результаты'!$D1081, Sections!$P$3:$P$23, Sections!$Q$3:$S$23),
    XLOOKUP('2. Результаты'!$O1081, _xlpm.thresholds, Sections!$Q$2:$S$2, "Ниже базового", -1)
)</f>
        <v>Высокий</v>
      </c>
      <c r="Q1081" s="9">
        <v>20.0</v>
      </c>
      <c r="R1081" s="9" t="str">
        <f t="array" ref="R1081">LET(
    _xlpm.thresholds, XLOOKUP('2. Результаты'!$D1081, Sections!$F$3:$F$23, Sections!$G$3:$I$23),
    XLOOKUP('2. Результаты'!$Q1081, _xlpm.thresholds, Sections!$G$2:$I$2, "Ниже базового", -1)
)</f>
        <v>Средний</v>
      </c>
      <c r="S1081" s="9">
        <v>43.0</v>
      </c>
      <c r="T1081" s="9" t="str">
        <f t="array" ref="T1081">LET(
    _xlpm.thresholds, XLOOKUP('2. Результаты'!$D1081, Sections!$A$3:$A$23, Sections!$B$3:$D$23),
    XLOOKUP('2. Результаты'!$S1081, _xlpm.thresholds, Sections!$B$2:$D$2, "Ниже базового", -1)
)</f>
        <v>Высокий</v>
      </c>
      <c r="U1081" s="9">
        <v>14.0</v>
      </c>
      <c r="V1081" s="9" t="str">
        <f t="array" ref="V1081">LET(
    _xlpm.thresholds, XLOOKUP('2. Результаты'!$D1081, Sections!$A$27:$A$47, Sections!$B$27:$D$47),
    XLOOKUP('2. Результаты'!$U1081, _xlpm.thresholds, Sections!$B$26:$D$26, "Ниже базового", -1)
)</f>
        <v>Высокий</v>
      </c>
      <c r="W1081" s="9">
        <v>23.0</v>
      </c>
      <c r="X1081" s="9" t="str">
        <f t="array" ref="X1081">LET(
    _xlpm.thresholds, XLOOKUP('2. Результаты'!$D1081, Sections!$K$3:$K$23, Sections!$L$3:$N$23),
    XLOOKUP('2. Результаты'!$W1081, _xlpm.thresholds, Sections!$L$2:$N$2, "Ниже базового", -1)
)</f>
        <v>Средний</v>
      </c>
    </row>
    <row r="1082" ht="15.75" customHeight="1">
      <c r="A1082" s="7">
        <v>5.37003895E8</v>
      </c>
      <c r="B1082" s="6" t="s">
        <v>1333</v>
      </c>
      <c r="C1082" s="6" t="s">
        <v>1339</v>
      </c>
      <c r="D1082" s="9">
        <v>6.0</v>
      </c>
      <c r="E1082" s="9">
        <v>122.0</v>
      </c>
      <c r="F1082" s="9">
        <v>192.0</v>
      </c>
      <c r="G1082" s="9">
        <v>1.0</v>
      </c>
      <c r="H1082" s="9" t="s">
        <v>1468</v>
      </c>
      <c r="I1082" s="9">
        <v>23.0</v>
      </c>
      <c r="J1082" s="9" t="str">
        <f t="array" ref="J1082">LET(
    _xlpm.thresholds, XLOOKUP('2. Результаты'!$D1082, Sections!$F$27:$F$47, Sections!$G$27:$I$47),
    XLOOKUP('2. Результаты'!$I1082, _xlpm.thresholds, Sections!$G$26:$I$26, "Ниже базового", -1)
)</f>
        <v>Средний</v>
      </c>
      <c r="K1082" s="9">
        <v>17.0</v>
      </c>
      <c r="L1082" s="9" t="str">
        <f t="array" ref="L1082">LET(
    _xlpm.thresholds, XLOOKUP('2. Результаты'!$D1082, Sections!$P$27:$P$47, Sections!$Q$27:$S$47),
    XLOOKUP('2. Результаты'!$K1082, _xlpm.thresholds, Sections!$Q$26:$S$26, "Ниже базового", -1)
)</f>
        <v>Высокий</v>
      </c>
      <c r="M1082" s="9">
        <v>15.0</v>
      </c>
      <c r="N1082" s="9" t="str">
        <f t="array" ref="N1082">LET(
    _xlpm.thresholds, XLOOKUP('2. Результаты'!$D1082, Sections!$K$27:$K$47, Sections!$L$27:$N$47),
    XLOOKUP('2. Результаты'!$M1082, _xlpm.thresholds, Sections!$L$26:$N$26, "Ниже базового", -1)
)</f>
        <v>Средний</v>
      </c>
      <c r="O1082" s="9">
        <v>20.0</v>
      </c>
      <c r="P1082" s="9" t="str">
        <f t="array" ref="P1082">LET(
    _xlpm.thresholds, XLOOKUP('2. Результаты'!$D1082, Sections!$P$3:$P$23, Sections!$Q$3:$S$23),
    XLOOKUP('2. Результаты'!$O1082, _xlpm.thresholds, Sections!$Q$2:$S$2, "Ниже базового", -1)
)</f>
        <v>Высокий</v>
      </c>
      <c r="Q1082" s="9">
        <v>14.0</v>
      </c>
      <c r="R1082" s="9" t="str">
        <f t="array" ref="R1082">LET(
    _xlpm.thresholds, XLOOKUP('2. Результаты'!$D1082, Sections!$F$3:$F$23, Sections!$G$3:$I$23),
    XLOOKUP('2. Результаты'!$Q1082, _xlpm.thresholds, Sections!$G$2:$I$2, "Ниже базового", -1)
)</f>
        <v>Средний</v>
      </c>
      <c r="S1082" s="9">
        <v>0.0</v>
      </c>
      <c r="T1082" s="9" t="str">
        <f t="array" ref="T1082">LET(
    _xlpm.thresholds, XLOOKUP('2. Результаты'!$D1082, Sections!$A$3:$A$23, Sections!$B$3:$D$23),
    XLOOKUP('2. Результаты'!$S1082, _xlpm.thresholds, Sections!$B$2:$D$2, "Ниже базового", -1)
)</f>
        <v>Ниже базового</v>
      </c>
      <c r="U1082" s="9">
        <v>14.0</v>
      </c>
      <c r="V1082" s="9" t="str">
        <f t="array" ref="V1082">LET(
    _xlpm.thresholds, XLOOKUP('2. Результаты'!$D1082, Sections!$A$27:$A$47, Sections!$B$27:$D$47),
    XLOOKUP('2. Результаты'!$U1082, _xlpm.thresholds, Sections!$B$26:$D$26, "Ниже базового", -1)
)</f>
        <v>Высокий</v>
      </c>
      <c r="W1082" s="9">
        <v>19.0</v>
      </c>
      <c r="X1082" s="9" t="str">
        <f t="array" ref="X1082">LET(
    _xlpm.thresholds, XLOOKUP('2. Результаты'!$D1082, Sections!$K$3:$K$23, Sections!$L$3:$N$23),
    XLOOKUP('2. Результаты'!$W1082, _xlpm.thresholds, Sections!$L$2:$N$2, "Ниже базового", -1)
)</f>
        <v>Средний</v>
      </c>
    </row>
    <row r="1083" ht="15.75" customHeight="1">
      <c r="A1083" s="7">
        <v>5.3700468E8</v>
      </c>
      <c r="B1083" s="6" t="s">
        <v>1333</v>
      </c>
      <c r="C1083" s="6" t="s">
        <v>1340</v>
      </c>
      <c r="D1083" s="9">
        <v>7.0</v>
      </c>
      <c r="E1083" s="9">
        <v>150.0</v>
      </c>
      <c r="F1083" s="9">
        <v>206.0</v>
      </c>
      <c r="G1083" s="9">
        <v>3.0</v>
      </c>
      <c r="H1083" s="9" t="s">
        <v>1465</v>
      </c>
      <c r="I1083" s="9">
        <v>25.0</v>
      </c>
      <c r="J1083" s="9" t="str">
        <f t="array" ref="J1083">LET(
    _xlpm.thresholds, XLOOKUP('2. Результаты'!$D1083, Sections!$F$27:$F$47, Sections!$G$27:$I$47),
    XLOOKUP('2. Результаты'!$I1083, _xlpm.thresholds, Sections!$G$26:$I$26, "Ниже базового", -1)
)</f>
        <v>Средний</v>
      </c>
      <c r="K1083" s="9">
        <v>21.0</v>
      </c>
      <c r="L1083" s="9" t="str">
        <f t="array" ref="L1083">LET(
    _xlpm.thresholds, XLOOKUP('2. Результаты'!$D1083, Sections!$P$27:$P$47, Sections!$Q$27:$S$47),
    XLOOKUP('2. Результаты'!$K1083, _xlpm.thresholds, Sections!$Q$26:$S$26, "Ниже базового", -1)
)</f>
        <v>Высокий</v>
      </c>
      <c r="M1083" s="9">
        <v>15.0</v>
      </c>
      <c r="N1083" s="9" t="str">
        <f t="array" ref="N1083">LET(
    _xlpm.thresholds, XLOOKUP('2. Результаты'!$D1083, Sections!$K$27:$K$47, Sections!$L$27:$N$47),
    XLOOKUP('2. Результаты'!$M1083, _xlpm.thresholds, Sections!$L$26:$N$26, "Ниже базового", -1)
)</f>
        <v>Средний</v>
      </c>
      <c r="O1083" s="9">
        <v>17.0</v>
      </c>
      <c r="P1083" s="9" t="str">
        <f t="array" ref="P1083">LET(
    _xlpm.thresholds, XLOOKUP('2. Результаты'!$D1083, Sections!$P$3:$P$23, Sections!$Q$3:$S$23),
    XLOOKUP('2. Результаты'!$O1083, _xlpm.thresholds, Sections!$Q$2:$S$2, "Ниже базового", -1)
)</f>
        <v>Средний</v>
      </c>
      <c r="Q1083" s="9">
        <v>15.0</v>
      </c>
      <c r="R1083" s="9" t="str">
        <f t="array" ref="R1083">LET(
    _xlpm.thresholds, XLOOKUP('2. Результаты'!$D1083, Sections!$F$3:$F$23, Sections!$G$3:$I$23),
    XLOOKUP('2. Результаты'!$Q1083, _xlpm.thresholds, Sections!$G$2:$I$2, "Ниже базового", -1)
)</f>
        <v>Средний</v>
      </c>
      <c r="S1083" s="9">
        <v>29.0</v>
      </c>
      <c r="T1083" s="9" t="str">
        <f t="array" ref="T1083">LET(
    _xlpm.thresholds, XLOOKUP('2. Результаты'!$D1083, Sections!$A$3:$A$23, Sections!$B$3:$D$23),
    XLOOKUP('2. Результаты'!$S1083, _xlpm.thresholds, Sections!$B$2:$D$2, "Ниже базового", -1)
)</f>
        <v>Средний</v>
      </c>
      <c r="U1083" s="9">
        <v>9.0</v>
      </c>
      <c r="V1083" s="9" t="str">
        <f t="array" ref="V1083">LET(
    _xlpm.thresholds, XLOOKUP('2. Результаты'!$D1083, Sections!$A$27:$A$47, Sections!$B$27:$D$47),
    XLOOKUP('2. Результаты'!$U1083, _xlpm.thresholds, Sections!$B$26:$D$26, "Ниже базового", -1)
)</f>
        <v>Средний</v>
      </c>
      <c r="W1083" s="9">
        <v>19.0</v>
      </c>
      <c r="X1083" s="9" t="str">
        <f t="array" ref="X1083">LET(
    _xlpm.thresholds, XLOOKUP('2. Результаты'!$D1083, Sections!$K$3:$K$23, Sections!$L$3:$N$23),
    XLOOKUP('2. Результаты'!$W1083, _xlpm.thresholds, Sections!$L$2:$N$2, "Ниже базового", -1)
)</f>
        <v>Средний</v>
      </c>
    </row>
    <row r="1084" ht="15.75" customHeight="1">
      <c r="A1084" s="7">
        <v>5.37003888E8</v>
      </c>
      <c r="B1084" s="6" t="s">
        <v>1333</v>
      </c>
      <c r="C1084" s="6" t="s">
        <v>1342</v>
      </c>
      <c r="D1084" s="9">
        <v>6.0</v>
      </c>
      <c r="E1084" s="9">
        <v>136.0</v>
      </c>
      <c r="F1084" s="9">
        <v>192.0</v>
      </c>
      <c r="G1084" s="9">
        <v>3.0</v>
      </c>
      <c r="H1084" s="9" t="s">
        <v>1465</v>
      </c>
      <c r="I1084" s="9">
        <v>21.0</v>
      </c>
      <c r="J1084" s="9" t="str">
        <f t="array" ref="J1084">LET(
    _xlpm.thresholds, XLOOKUP('2. Результаты'!$D1084, Sections!$F$27:$F$47, Sections!$G$27:$I$47),
    XLOOKUP('2. Результаты'!$I1084, _xlpm.thresholds, Sections!$G$26:$I$26, "Ниже базового", -1)
)</f>
        <v>Средний</v>
      </c>
      <c r="K1084" s="9">
        <v>21.0</v>
      </c>
      <c r="L1084" s="9" t="str">
        <f t="array" ref="L1084">LET(
    _xlpm.thresholds, XLOOKUP('2. Результаты'!$D1084, Sections!$P$27:$P$47, Sections!$Q$27:$S$47),
    XLOOKUP('2. Результаты'!$K1084, _xlpm.thresholds, Sections!$Q$26:$S$26, "Ниже базового", -1)
)</f>
        <v>Высокий</v>
      </c>
      <c r="M1084" s="9">
        <v>15.0</v>
      </c>
      <c r="N1084" s="9" t="str">
        <f t="array" ref="N1084">LET(
    _xlpm.thresholds, XLOOKUP('2. Результаты'!$D1084, Sections!$K$27:$K$47, Sections!$L$27:$N$47),
    XLOOKUP('2. Результаты'!$M1084, _xlpm.thresholds, Sections!$L$26:$N$26, "Ниже базового", -1)
)</f>
        <v>Средний</v>
      </c>
      <c r="O1084" s="9">
        <v>20.0</v>
      </c>
      <c r="P1084" s="9" t="str">
        <f t="array" ref="P1084">LET(
    _xlpm.thresholds, XLOOKUP('2. Результаты'!$D1084, Sections!$P$3:$P$23, Sections!$Q$3:$S$23),
    XLOOKUP('2. Результаты'!$O1084, _xlpm.thresholds, Sections!$Q$2:$S$2, "Ниже базового", -1)
)</f>
        <v>Высокий</v>
      </c>
      <c r="Q1084" s="9">
        <v>15.0</v>
      </c>
      <c r="R1084" s="9" t="str">
        <f t="array" ref="R1084">LET(
    _xlpm.thresholds, XLOOKUP('2. Результаты'!$D1084, Sections!$F$3:$F$23, Sections!$G$3:$I$23),
    XLOOKUP('2. Результаты'!$Q1084, _xlpm.thresholds, Sections!$G$2:$I$2, "Ниже базового", -1)
)</f>
        <v>Средний</v>
      </c>
      <c r="S1084" s="9">
        <v>19.0</v>
      </c>
      <c r="T1084" s="9" t="str">
        <f t="array" ref="T1084">LET(
    _xlpm.thresholds, XLOOKUP('2. Результаты'!$D1084, Sections!$A$3:$A$23, Sections!$B$3:$D$23),
    XLOOKUP('2. Результаты'!$S1084, _xlpm.thresholds, Sections!$B$2:$D$2, "Ниже базового", -1)
)</f>
        <v>Базовый</v>
      </c>
      <c r="U1084" s="9">
        <v>9.0</v>
      </c>
      <c r="V1084" s="9" t="str">
        <f t="array" ref="V1084">LET(
    _xlpm.thresholds, XLOOKUP('2. Результаты'!$D1084, Sections!$A$27:$A$47, Sections!$B$27:$D$47),
    XLOOKUP('2. Результаты'!$U1084, _xlpm.thresholds, Sections!$B$26:$D$26, "Ниже базового", -1)
)</f>
        <v>Средний</v>
      </c>
      <c r="W1084" s="9">
        <v>16.0</v>
      </c>
      <c r="X1084" s="9" t="str">
        <f t="array" ref="X1084">LET(
    _xlpm.thresholds, XLOOKUP('2. Результаты'!$D1084, Sections!$K$3:$K$23, Sections!$L$3:$N$23),
    XLOOKUP('2. Результаты'!$W1084, _xlpm.thresholds, Sections!$L$2:$N$2, "Ниже базового", -1)
)</f>
        <v>Базовый</v>
      </c>
    </row>
    <row r="1085" ht="15.75" customHeight="1">
      <c r="A1085" s="7">
        <v>5.37003983E8</v>
      </c>
      <c r="B1085" s="6" t="s">
        <v>1333</v>
      </c>
      <c r="C1085" s="6" t="s">
        <v>1341</v>
      </c>
      <c r="D1085" s="9">
        <v>2.0</v>
      </c>
      <c r="E1085" s="9">
        <v>155.0</v>
      </c>
      <c r="F1085" s="9">
        <v>197.0</v>
      </c>
      <c r="G1085" s="9">
        <v>3.0</v>
      </c>
      <c r="H1085" s="9" t="s">
        <v>1465</v>
      </c>
      <c r="I1085" s="9">
        <v>29.0</v>
      </c>
      <c r="J1085" s="9" t="str">
        <f t="array" ref="J1085">LET(
    _xlpm.thresholds, XLOOKUP('2. Результаты'!$D1085, Sections!$F$27:$F$47, Sections!$G$27:$I$47),
    XLOOKUP('2. Результаты'!$I1085, _xlpm.thresholds, Sections!$G$26:$I$26, "Ниже базового", -1)
)</f>
        <v>Высокий</v>
      </c>
      <c r="K1085" s="9">
        <v>15.0</v>
      </c>
      <c r="L1085" s="9" t="str">
        <f t="array" ref="L1085">LET(
    _xlpm.thresholds, XLOOKUP('2. Результаты'!$D1085, Sections!$P$27:$P$47, Sections!$Q$27:$S$47),
    XLOOKUP('2. Результаты'!$K1085, _xlpm.thresholds, Sections!$Q$26:$S$26, "Ниже базового", -1)
)</f>
        <v>Средний</v>
      </c>
      <c r="M1085" s="9">
        <v>10.0</v>
      </c>
      <c r="N1085" s="9" t="str">
        <f t="array" ref="N1085">LET(
    _xlpm.thresholds, XLOOKUP('2. Результаты'!$D1085, Sections!$K$27:$K$47, Sections!$L$27:$N$47),
    XLOOKUP('2. Результаты'!$M1085, _xlpm.thresholds, Sections!$L$26:$N$26, "Ниже базового", -1)
)</f>
        <v>Базовый</v>
      </c>
      <c r="O1085" s="9">
        <v>19.0</v>
      </c>
      <c r="P1085" s="9" t="str">
        <f t="array" ref="P1085">LET(
    _xlpm.thresholds, XLOOKUP('2. Результаты'!$D1085, Sections!$P$3:$P$23, Sections!$Q$3:$S$23),
    XLOOKUP('2. Результаты'!$O1085, _xlpm.thresholds, Sections!$Q$2:$S$2, "Ниже базового", -1)
)</f>
        <v>Средний</v>
      </c>
      <c r="Q1085" s="9">
        <v>20.0</v>
      </c>
      <c r="R1085" s="9" t="str">
        <f t="array" ref="R1085">LET(
    _xlpm.thresholds, XLOOKUP('2. Результаты'!$D1085, Sections!$F$3:$F$23, Sections!$G$3:$I$23),
    XLOOKUP('2. Результаты'!$Q1085, _xlpm.thresholds, Sections!$G$2:$I$2, "Ниже базового", -1)
)</f>
        <v>Высокий</v>
      </c>
      <c r="S1085" s="9">
        <v>30.0</v>
      </c>
      <c r="T1085" s="9" t="str">
        <f t="array" ref="T1085">LET(
    _xlpm.thresholds, XLOOKUP('2. Результаты'!$D1085, Sections!$A$3:$A$23, Sections!$B$3:$D$23),
    XLOOKUP('2. Результаты'!$S1085, _xlpm.thresholds, Sections!$B$2:$D$2, "Ниже базового", -1)
)</f>
        <v>Средний</v>
      </c>
      <c r="U1085" s="9">
        <v>9.0</v>
      </c>
      <c r="V1085" s="9" t="str">
        <f t="array" ref="V1085">LET(
    _xlpm.thresholds, XLOOKUP('2. Результаты'!$D1085, Sections!$A$27:$A$47, Sections!$B$27:$D$47),
    XLOOKUP('2. Результаты'!$U1085, _xlpm.thresholds, Sections!$B$26:$D$26, "Ниже базового", -1)
)</f>
        <v>Средний</v>
      </c>
      <c r="W1085" s="9">
        <v>23.0</v>
      </c>
      <c r="X1085" s="9" t="str">
        <f t="array" ref="X1085">LET(
    _xlpm.thresholds, XLOOKUP('2. Результаты'!$D1085, Sections!$K$3:$K$23, Sections!$L$3:$N$23),
    XLOOKUP('2. Результаты'!$W1085, _xlpm.thresholds, Sections!$L$2:$N$2, "Ниже базового", -1)
)</f>
        <v>Средний</v>
      </c>
    </row>
    <row r="1086" ht="15.75" customHeight="1">
      <c r="A1086" s="7">
        <v>5.37004909E8</v>
      </c>
      <c r="B1086" s="6" t="s">
        <v>1333</v>
      </c>
      <c r="C1086" s="6" t="s">
        <v>1343</v>
      </c>
      <c r="D1086" s="9">
        <v>4.0</v>
      </c>
      <c r="E1086" s="9">
        <v>124.0</v>
      </c>
      <c r="F1086" s="9">
        <v>166.0</v>
      </c>
      <c r="G1086" s="9">
        <v>3.0</v>
      </c>
      <c r="H1086" s="9" t="s">
        <v>1465</v>
      </c>
      <c r="I1086" s="9">
        <v>25.0</v>
      </c>
      <c r="J1086" s="9" t="str">
        <f t="array" ref="J1086">LET(
    _xlpm.thresholds, XLOOKUP('2. Результаты'!$D1086, Sections!$F$27:$F$47, Sections!$G$27:$I$47),
    XLOOKUP('2. Результаты'!$I1086, _xlpm.thresholds, Sections!$G$26:$I$26, "Ниже базового", -1)
)</f>
        <v>Средний</v>
      </c>
      <c r="K1086" s="9">
        <v>19.0</v>
      </c>
      <c r="L1086" s="9" t="str">
        <f t="array" ref="L1086">LET(
    _xlpm.thresholds, XLOOKUP('2. Результаты'!$D1086, Sections!$P$27:$P$47, Sections!$Q$27:$S$47),
    XLOOKUP('2. Результаты'!$K1086, _xlpm.thresholds, Sections!$Q$26:$S$26, "Ниже базового", -1)
)</f>
        <v>Высокий</v>
      </c>
      <c r="M1086" s="9">
        <v>11.0</v>
      </c>
      <c r="N1086" s="9" t="str">
        <f t="array" ref="N1086">LET(
    _xlpm.thresholds, XLOOKUP('2. Результаты'!$D1086, Sections!$K$27:$K$47, Sections!$L$27:$N$47),
    XLOOKUP('2. Результаты'!$M1086, _xlpm.thresholds, Sections!$L$26:$N$26, "Ниже базового", -1)
)</f>
        <v>Средний</v>
      </c>
      <c r="O1086" s="9">
        <v>18.0</v>
      </c>
      <c r="P1086" s="9" t="str">
        <f t="array" ref="P1086">LET(
    _xlpm.thresholds, XLOOKUP('2. Результаты'!$D1086, Sections!$P$3:$P$23, Sections!$Q$3:$S$23),
    XLOOKUP('2. Результаты'!$O1086, _xlpm.thresholds, Sections!$Q$2:$S$2, "Ниже базового", -1)
)</f>
        <v>Средний</v>
      </c>
      <c r="Q1086" s="9">
        <v>16.0</v>
      </c>
      <c r="R1086" s="9" t="str">
        <f t="array" ref="R1086">LET(
    _xlpm.thresholds, XLOOKUP('2. Результаты'!$D1086, Sections!$F$3:$F$23, Sections!$G$3:$I$23),
    XLOOKUP('2. Результаты'!$Q1086, _xlpm.thresholds, Sections!$G$2:$I$2, "Ниже базового", -1)
)</f>
        <v>Средний</v>
      </c>
      <c r="S1086" s="9">
        <v>16.0</v>
      </c>
      <c r="T1086" s="9" t="str">
        <f t="array" ref="T1086">LET(
    _xlpm.thresholds, XLOOKUP('2. Результаты'!$D1086, Sections!$A$3:$A$23, Sections!$B$3:$D$23),
    XLOOKUP('2. Результаты'!$S1086, _xlpm.thresholds, Sections!$B$2:$D$2, "Ниже базового", -1)
)</f>
        <v>Базовый</v>
      </c>
      <c r="U1086" s="9">
        <v>1.0</v>
      </c>
      <c r="V1086" s="9" t="str">
        <f t="array" ref="V1086">LET(
    _xlpm.thresholds, XLOOKUP('2. Результаты'!$D1086, Sections!$A$27:$A$47, Sections!$B$27:$D$47),
    XLOOKUP('2. Результаты'!$U1086, _xlpm.thresholds, Sections!$B$26:$D$26, "Ниже базового", -1)
)</f>
        <v>Высокий</v>
      </c>
      <c r="W1086" s="9">
        <v>18.0</v>
      </c>
      <c r="X1086" s="9" t="str">
        <f t="array" ref="X1086">LET(
    _xlpm.thresholds, XLOOKUP('2. Результаты'!$D1086, Sections!$K$3:$K$23, Sections!$L$3:$N$23),
    XLOOKUP('2. Результаты'!$W1086, _xlpm.thresholds, Sections!$L$2:$N$2, "Ниже базового", -1)
)</f>
        <v>Средний</v>
      </c>
    </row>
    <row r="1087" ht="15.75" customHeight="1">
      <c r="A1087" s="7">
        <v>5.37003856E8</v>
      </c>
      <c r="B1087" s="6" t="s">
        <v>1333</v>
      </c>
      <c r="C1087" s="6" t="s">
        <v>1344</v>
      </c>
      <c r="D1087" s="9">
        <v>6.0</v>
      </c>
      <c r="E1087" s="9">
        <v>147.0</v>
      </c>
      <c r="F1087" s="9">
        <v>192.0</v>
      </c>
      <c r="G1087" s="9">
        <v>3.0</v>
      </c>
      <c r="H1087" s="9" t="s">
        <v>1465</v>
      </c>
      <c r="I1087" s="9">
        <v>27.0</v>
      </c>
      <c r="J1087" s="9" t="str">
        <f t="array" ref="J1087">LET(
    _xlpm.thresholds, XLOOKUP('2. Результаты'!$D1087, Sections!$F$27:$F$47, Sections!$G$27:$I$47),
    XLOOKUP('2. Результаты'!$I1087, _xlpm.thresholds, Sections!$G$26:$I$26, "Ниже базового", -1)
)</f>
        <v>Высокий</v>
      </c>
      <c r="K1087" s="9">
        <v>17.0</v>
      </c>
      <c r="L1087" s="9" t="str">
        <f t="array" ref="L1087">LET(
    _xlpm.thresholds, XLOOKUP('2. Результаты'!$D1087, Sections!$P$27:$P$47, Sections!$Q$27:$S$47),
    XLOOKUP('2. Результаты'!$K1087, _xlpm.thresholds, Sections!$Q$26:$S$26, "Ниже базового", -1)
)</f>
        <v>Высокий</v>
      </c>
      <c r="M1087" s="9">
        <v>15.0</v>
      </c>
      <c r="N1087" s="9" t="str">
        <f t="array" ref="N1087">LET(
    _xlpm.thresholds, XLOOKUP('2. Результаты'!$D1087, Sections!$K$27:$K$47, Sections!$L$27:$N$47),
    XLOOKUP('2. Результаты'!$M1087, _xlpm.thresholds, Sections!$L$26:$N$26, "Ниже базового", -1)
)</f>
        <v>Средний</v>
      </c>
      <c r="O1087" s="9">
        <v>19.0</v>
      </c>
      <c r="P1087" s="9" t="str">
        <f t="array" ref="P1087">LET(
    _xlpm.thresholds, XLOOKUP('2. Результаты'!$D1087, Sections!$P$3:$P$23, Sections!$Q$3:$S$23),
    XLOOKUP('2. Результаты'!$O1087, _xlpm.thresholds, Sections!$Q$2:$S$2, "Ниже базового", -1)
)</f>
        <v>Средний</v>
      </c>
      <c r="Q1087" s="9">
        <v>18.0</v>
      </c>
      <c r="R1087" s="9" t="str">
        <f t="array" ref="R1087">LET(
    _xlpm.thresholds, XLOOKUP('2. Результаты'!$D1087, Sections!$F$3:$F$23, Sections!$G$3:$I$23),
    XLOOKUP('2. Результаты'!$Q1087, _xlpm.thresholds, Sections!$G$2:$I$2, "Ниже базового", -1)
)</f>
        <v>Средний</v>
      </c>
      <c r="S1087" s="9">
        <v>20.0</v>
      </c>
      <c r="T1087" s="9" t="str">
        <f t="array" ref="T1087">LET(
    _xlpm.thresholds, XLOOKUP('2. Результаты'!$D1087, Sections!$A$3:$A$23, Sections!$B$3:$D$23),
    XLOOKUP('2. Результаты'!$S1087, _xlpm.thresholds, Sections!$B$2:$D$2, "Ниже базового", -1)
)</f>
        <v>Базовый</v>
      </c>
      <c r="U1087" s="9">
        <v>10.0</v>
      </c>
      <c r="V1087" s="9" t="str">
        <f t="array" ref="V1087">LET(
    _xlpm.thresholds, XLOOKUP('2. Результаты'!$D1087, Sections!$A$27:$A$47, Sections!$B$27:$D$47),
    XLOOKUP('2. Результаты'!$U1087, _xlpm.thresholds, Sections!$B$26:$D$26, "Ниже базового", -1)
)</f>
        <v>Средний</v>
      </c>
      <c r="W1087" s="9">
        <v>21.0</v>
      </c>
      <c r="X1087" s="9" t="str">
        <f t="array" ref="X1087">LET(
    _xlpm.thresholds, XLOOKUP('2. Результаты'!$D1087, Sections!$K$3:$K$23, Sections!$L$3:$N$23),
    XLOOKUP('2. Результаты'!$W1087, _xlpm.thresholds, Sections!$L$2:$N$2, "Ниже базового", -1)
)</f>
        <v>Средний</v>
      </c>
    </row>
    <row r="1088" ht="15.75" customHeight="1">
      <c r="A1088" s="7">
        <v>5.3700379E8</v>
      </c>
      <c r="B1088" s="6" t="s">
        <v>1333</v>
      </c>
      <c r="C1088" s="6" t="s">
        <v>1345</v>
      </c>
      <c r="D1088" s="9">
        <v>1.0</v>
      </c>
      <c r="E1088" s="9">
        <v>162.0</v>
      </c>
      <c r="F1088" s="9">
        <v>213.0</v>
      </c>
      <c r="G1088" s="9">
        <v>3.0</v>
      </c>
      <c r="H1088" s="9" t="s">
        <v>1465</v>
      </c>
      <c r="I1088" s="9">
        <v>26.0</v>
      </c>
      <c r="J1088" s="9" t="str">
        <f t="array" ref="J1088">LET(
    _xlpm.thresholds, XLOOKUP('2. Результаты'!$D1088, Sections!$F$27:$F$47, Sections!$G$27:$I$47),
    XLOOKUP('2. Результаты'!$I1088, _xlpm.thresholds, Sections!$G$26:$I$26, "Ниже базового", -1)
)</f>
        <v>Средний</v>
      </c>
      <c r="K1088" s="9">
        <v>18.0</v>
      </c>
      <c r="L1088" s="9" t="str">
        <f t="array" ref="L1088">LET(
    _xlpm.thresholds, XLOOKUP('2. Результаты'!$D1088, Sections!$P$27:$P$47, Sections!$Q$27:$S$47),
    XLOOKUP('2. Результаты'!$K1088, _xlpm.thresholds, Sections!$Q$26:$S$26, "Ниже базового", -1)
)</f>
        <v>Высокий</v>
      </c>
      <c r="M1088" s="9">
        <v>18.0</v>
      </c>
      <c r="N1088" s="9" t="str">
        <f t="array" ref="N1088">LET(
    _xlpm.thresholds, XLOOKUP('2. Результаты'!$D1088, Sections!$K$27:$K$47, Sections!$L$27:$N$47),
    XLOOKUP('2. Результаты'!$M1088, _xlpm.thresholds, Sections!$L$26:$N$26, "Ниже базового", -1)
)</f>
        <v>Высокий</v>
      </c>
      <c r="O1088" s="9">
        <v>20.0</v>
      </c>
      <c r="P1088" s="9" t="str">
        <f t="array" ref="P1088">LET(
    _xlpm.thresholds, XLOOKUP('2. Результаты'!$D1088, Sections!$P$3:$P$23, Sections!$Q$3:$S$23),
    XLOOKUP('2. Результаты'!$O1088, _xlpm.thresholds, Sections!$Q$2:$S$2, "Ниже базового", -1)
)</f>
        <v>Высокий</v>
      </c>
      <c r="Q1088" s="9">
        <v>14.0</v>
      </c>
      <c r="R1088" s="9" t="str">
        <f t="array" ref="R1088">LET(
    _xlpm.thresholds, XLOOKUP('2. Результаты'!$D1088, Sections!$F$3:$F$23, Sections!$G$3:$I$23),
    XLOOKUP('2. Результаты'!$Q1088, _xlpm.thresholds, Sections!$G$2:$I$2, "Ниже базового", -1)
)</f>
        <v>Средний</v>
      </c>
      <c r="S1088" s="9">
        <v>33.0</v>
      </c>
      <c r="T1088" s="9" t="str">
        <f t="array" ref="T1088">LET(
    _xlpm.thresholds, XLOOKUP('2. Результаты'!$D1088, Sections!$A$3:$A$23, Sections!$B$3:$D$23),
    XLOOKUP('2. Результаты'!$S1088, _xlpm.thresholds, Sections!$B$2:$D$2, "Ниже базового", -1)
)</f>
        <v>Средний</v>
      </c>
      <c r="U1088" s="9">
        <v>13.0</v>
      </c>
      <c r="V1088" s="9" t="str">
        <f t="array" ref="V1088">LET(
    _xlpm.thresholds, XLOOKUP('2. Результаты'!$D1088, Sections!$A$27:$A$47, Sections!$B$27:$D$47),
    XLOOKUP('2. Результаты'!$U1088, _xlpm.thresholds, Sections!$B$26:$D$26, "Ниже базового", -1)
)</f>
        <v>Высокий</v>
      </c>
      <c r="W1088" s="9">
        <v>20.0</v>
      </c>
      <c r="X1088" s="9" t="str">
        <f t="array" ref="X1088">LET(
    _xlpm.thresholds, XLOOKUP('2. Результаты'!$D1088, Sections!$K$3:$K$23, Sections!$L$3:$N$23),
    XLOOKUP('2. Результаты'!$W1088, _xlpm.thresholds, Sections!$L$2:$N$2, "Ниже базового", -1)
)</f>
        <v>Средний</v>
      </c>
    </row>
    <row r="1089" ht="15.75" customHeight="1">
      <c r="A1089" s="7">
        <v>5.37003969E8</v>
      </c>
      <c r="B1089" s="6" t="s">
        <v>1333</v>
      </c>
      <c r="C1089" s="6" t="s">
        <v>1346</v>
      </c>
      <c r="D1089" s="9">
        <v>6.0</v>
      </c>
      <c r="E1089" s="9">
        <v>160.0</v>
      </c>
      <c r="F1089" s="9">
        <v>192.0</v>
      </c>
      <c r="G1089" s="9">
        <v>3.0</v>
      </c>
      <c r="H1089" s="9" t="s">
        <v>1465</v>
      </c>
      <c r="I1089" s="9">
        <v>26.0</v>
      </c>
      <c r="J1089" s="9" t="str">
        <f t="array" ref="J1089">LET(
    _xlpm.thresholds, XLOOKUP('2. Результаты'!$D1089, Sections!$F$27:$F$47, Sections!$G$27:$I$47),
    XLOOKUP('2. Результаты'!$I1089, _xlpm.thresholds, Sections!$G$26:$I$26, "Ниже базового", -1)
)</f>
        <v>Средний</v>
      </c>
      <c r="K1089" s="9">
        <v>21.0</v>
      </c>
      <c r="L1089" s="9" t="str">
        <f t="array" ref="L1089">LET(
    _xlpm.thresholds, XLOOKUP('2. Результаты'!$D1089, Sections!$P$27:$P$47, Sections!$Q$27:$S$47),
    XLOOKUP('2. Результаты'!$K1089, _xlpm.thresholds, Sections!$Q$26:$S$26, "Ниже базового", -1)
)</f>
        <v>Высокий</v>
      </c>
      <c r="M1089" s="9">
        <v>16.0</v>
      </c>
      <c r="N1089" s="9" t="str">
        <f t="array" ref="N1089">LET(
    _xlpm.thresholds, XLOOKUP('2. Результаты'!$D1089, Sections!$K$27:$K$47, Sections!$L$27:$N$47),
    XLOOKUP('2. Результаты'!$M1089, _xlpm.thresholds, Sections!$L$26:$N$26, "Ниже базового", -1)
)</f>
        <v>Высокий</v>
      </c>
      <c r="O1089" s="9">
        <v>20.0</v>
      </c>
      <c r="P1089" s="9" t="str">
        <f t="array" ref="P1089">LET(
    _xlpm.thresholds, XLOOKUP('2. Результаты'!$D1089, Sections!$P$3:$P$23, Sections!$Q$3:$S$23),
    XLOOKUP('2. Результаты'!$O1089, _xlpm.thresholds, Sections!$Q$2:$S$2, "Ниже базового", -1)
)</f>
        <v>Высокий</v>
      </c>
      <c r="Q1089" s="9">
        <v>18.0</v>
      </c>
      <c r="R1089" s="9" t="str">
        <f t="array" ref="R1089">LET(
    _xlpm.thresholds, XLOOKUP('2. Результаты'!$D1089, Sections!$F$3:$F$23, Sections!$G$3:$I$23),
    XLOOKUP('2. Результаты'!$Q1089, _xlpm.thresholds, Sections!$G$2:$I$2, "Ниже базового", -1)
)</f>
        <v>Средний</v>
      </c>
      <c r="S1089" s="9">
        <v>23.0</v>
      </c>
      <c r="T1089" s="9" t="str">
        <f t="array" ref="T1089">LET(
    _xlpm.thresholds, XLOOKUP('2. Результаты'!$D1089, Sections!$A$3:$A$23, Sections!$B$3:$D$23),
    XLOOKUP('2. Результаты'!$S1089, _xlpm.thresholds, Sections!$B$2:$D$2, "Ниже базового", -1)
)</f>
        <v>Средний</v>
      </c>
      <c r="U1089" s="9">
        <v>14.0</v>
      </c>
      <c r="V1089" s="9" t="str">
        <f t="array" ref="V1089">LET(
    _xlpm.thresholds, XLOOKUP('2. Результаты'!$D1089, Sections!$A$27:$A$47, Sections!$B$27:$D$47),
    XLOOKUP('2. Результаты'!$U1089, _xlpm.thresholds, Sections!$B$26:$D$26, "Ниже базового", -1)
)</f>
        <v>Высокий</v>
      </c>
      <c r="W1089" s="9">
        <v>22.0</v>
      </c>
      <c r="X1089" s="9" t="str">
        <f t="array" ref="X1089">LET(
    _xlpm.thresholds, XLOOKUP('2. Результаты'!$D1089, Sections!$K$3:$K$23, Sections!$L$3:$N$23),
    XLOOKUP('2. Результаты'!$W1089, _xlpm.thresholds, Sections!$L$2:$N$2, "Ниже базового", -1)
)</f>
        <v>Средний</v>
      </c>
    </row>
    <row r="1090" ht="15.75" customHeight="1">
      <c r="A1090" s="7">
        <v>5.3700387E8</v>
      </c>
      <c r="B1090" s="6" t="s">
        <v>1333</v>
      </c>
      <c r="C1090" s="6" t="s">
        <v>1347</v>
      </c>
      <c r="D1090" s="9">
        <v>6.0</v>
      </c>
      <c r="E1090" s="9">
        <v>155.0</v>
      </c>
      <c r="F1090" s="9">
        <v>192.0</v>
      </c>
      <c r="G1090" s="9">
        <v>3.0</v>
      </c>
      <c r="H1090" s="9" t="s">
        <v>1465</v>
      </c>
      <c r="I1090" s="9">
        <v>25.0</v>
      </c>
      <c r="J1090" s="9" t="str">
        <f t="array" ref="J1090">LET(
    _xlpm.thresholds, XLOOKUP('2. Результаты'!$D1090, Sections!$F$27:$F$47, Sections!$G$27:$I$47),
    XLOOKUP('2. Результаты'!$I1090, _xlpm.thresholds, Sections!$G$26:$I$26, "Ниже базового", -1)
)</f>
        <v>Средний</v>
      </c>
      <c r="K1090" s="9">
        <v>18.0</v>
      </c>
      <c r="L1090" s="9" t="str">
        <f t="array" ref="L1090">LET(
    _xlpm.thresholds, XLOOKUP('2. Результаты'!$D1090, Sections!$P$27:$P$47, Sections!$Q$27:$S$47),
    XLOOKUP('2. Результаты'!$K1090, _xlpm.thresholds, Sections!$Q$26:$S$26, "Ниже базового", -1)
)</f>
        <v>Высокий</v>
      </c>
      <c r="M1090" s="9">
        <v>14.0</v>
      </c>
      <c r="N1090" s="9" t="str">
        <f t="array" ref="N1090">LET(
    _xlpm.thresholds, XLOOKUP('2. Результаты'!$D1090, Sections!$K$27:$K$47, Sections!$L$27:$N$47),
    XLOOKUP('2. Результаты'!$M1090, _xlpm.thresholds, Sections!$L$26:$N$26, "Ниже базового", -1)
)</f>
        <v>Средний</v>
      </c>
      <c r="O1090" s="9">
        <v>19.0</v>
      </c>
      <c r="P1090" s="9" t="str">
        <f t="array" ref="P1090">LET(
    _xlpm.thresholds, XLOOKUP('2. Результаты'!$D1090, Sections!$P$3:$P$23, Sections!$Q$3:$S$23),
    XLOOKUP('2. Результаты'!$O1090, _xlpm.thresholds, Sections!$Q$2:$S$2, "Ниже базового", -1)
)</f>
        <v>Средний</v>
      </c>
      <c r="Q1090" s="9">
        <v>18.0</v>
      </c>
      <c r="R1090" s="9" t="str">
        <f t="array" ref="R1090">LET(
    _xlpm.thresholds, XLOOKUP('2. Результаты'!$D1090, Sections!$F$3:$F$23, Sections!$G$3:$I$23),
    XLOOKUP('2. Результаты'!$Q1090, _xlpm.thresholds, Sections!$G$2:$I$2, "Ниже базового", -1)
)</f>
        <v>Средний</v>
      </c>
      <c r="S1090" s="9">
        <v>25.0</v>
      </c>
      <c r="T1090" s="9" t="str">
        <f t="array" ref="T1090">LET(
    _xlpm.thresholds, XLOOKUP('2. Результаты'!$D1090, Sections!$A$3:$A$23, Sections!$B$3:$D$23),
    XLOOKUP('2. Результаты'!$S1090, _xlpm.thresholds, Sections!$B$2:$D$2, "Ниже базового", -1)
)</f>
        <v>Средний</v>
      </c>
      <c r="U1090" s="9">
        <v>14.0</v>
      </c>
      <c r="V1090" s="9" t="str">
        <f t="array" ref="V1090">LET(
    _xlpm.thresholds, XLOOKUP('2. Результаты'!$D1090, Sections!$A$27:$A$47, Sections!$B$27:$D$47),
    XLOOKUP('2. Результаты'!$U1090, _xlpm.thresholds, Sections!$B$26:$D$26, "Ниже базового", -1)
)</f>
        <v>Высокий</v>
      </c>
      <c r="W1090" s="9">
        <v>22.0</v>
      </c>
      <c r="X1090" s="9" t="str">
        <f t="array" ref="X1090">LET(
    _xlpm.thresholds, XLOOKUP('2. Результаты'!$D1090, Sections!$K$3:$K$23, Sections!$L$3:$N$23),
    XLOOKUP('2. Результаты'!$W1090, _xlpm.thresholds, Sections!$L$2:$N$2, "Ниже базового", -1)
)</f>
        <v>Средний</v>
      </c>
    </row>
    <row r="1091" ht="15.75" customHeight="1">
      <c r="A1091" s="7">
        <v>5.37004786E8</v>
      </c>
      <c r="B1091" s="6" t="s">
        <v>1333</v>
      </c>
      <c r="C1091" s="6" t="s">
        <v>1348</v>
      </c>
      <c r="D1091" s="9">
        <v>1.0</v>
      </c>
      <c r="E1091" s="9">
        <v>196.0</v>
      </c>
      <c r="F1091" s="9">
        <v>213.0</v>
      </c>
      <c r="G1091" s="9">
        <v>4.0</v>
      </c>
      <c r="H1091" s="9" t="s">
        <v>1466</v>
      </c>
      <c r="I1091" s="9">
        <v>28.0</v>
      </c>
      <c r="J1091" s="9" t="str">
        <f t="array" ref="J1091">LET(
    _xlpm.thresholds, XLOOKUP('2. Результаты'!$D1091, Sections!$F$27:$F$47, Sections!$G$27:$I$47),
    XLOOKUP('2. Результаты'!$I1091, _xlpm.thresholds, Sections!$G$26:$I$26, "Ниже базового", -1)
)</f>
        <v>Высокий</v>
      </c>
      <c r="K1091" s="9">
        <v>20.0</v>
      </c>
      <c r="L1091" s="9" t="str">
        <f t="array" ref="L1091">LET(
    _xlpm.thresholds, XLOOKUP('2. Результаты'!$D1091, Sections!$P$27:$P$47, Sections!$Q$27:$S$47),
    XLOOKUP('2. Результаты'!$K1091, _xlpm.thresholds, Sections!$Q$26:$S$26, "Ниже базового", -1)
)</f>
        <v>Высокий</v>
      </c>
      <c r="M1091" s="9">
        <v>18.0</v>
      </c>
      <c r="N1091" s="9" t="str">
        <f t="array" ref="N1091">LET(
    _xlpm.thresholds, XLOOKUP('2. Результаты'!$D1091, Sections!$K$27:$K$47, Sections!$L$27:$N$47),
    XLOOKUP('2. Результаты'!$M1091, _xlpm.thresholds, Sections!$L$26:$N$26, "Ниже базового", -1)
)</f>
        <v>Высокий</v>
      </c>
      <c r="O1091" s="9">
        <v>22.0</v>
      </c>
      <c r="P1091" s="9" t="str">
        <f t="array" ref="P1091">LET(
    _xlpm.thresholds, XLOOKUP('2. Результаты'!$D1091, Sections!$P$3:$P$23, Sections!$Q$3:$S$23),
    XLOOKUP('2. Результаты'!$O1091, _xlpm.thresholds, Sections!$Q$2:$S$2, "Ниже базового", -1)
)</f>
        <v>Высокий</v>
      </c>
      <c r="Q1091" s="9">
        <v>20.0</v>
      </c>
      <c r="R1091" s="9" t="str">
        <f t="array" ref="R1091">LET(
    _xlpm.thresholds, XLOOKUP('2. Результаты'!$D1091, Sections!$F$3:$F$23, Sections!$G$3:$I$23),
    XLOOKUP('2. Результаты'!$Q1091, _xlpm.thresholds, Sections!$G$2:$I$2, "Ниже базового", -1)
)</f>
        <v>Средний</v>
      </c>
      <c r="S1091" s="9">
        <v>48.0</v>
      </c>
      <c r="T1091" s="9" t="str">
        <f t="array" ref="T1091">LET(
    _xlpm.thresholds, XLOOKUP('2. Результаты'!$D1091, Sections!$A$3:$A$23, Sections!$B$3:$D$23),
    XLOOKUP('2. Результаты'!$S1091, _xlpm.thresholds, Sections!$B$2:$D$2, "Ниже базового", -1)
)</f>
        <v>Высокий</v>
      </c>
      <c r="U1091" s="9">
        <v>14.0</v>
      </c>
      <c r="V1091" s="9" t="str">
        <f t="array" ref="V1091">LET(
    _xlpm.thresholds, XLOOKUP('2. Результаты'!$D1091, Sections!$A$27:$A$47, Sections!$B$27:$D$47),
    XLOOKUP('2. Результаты'!$U1091, _xlpm.thresholds, Sections!$B$26:$D$26, "Ниже базового", -1)
)</f>
        <v>Высокий</v>
      </c>
      <c r="W1091" s="9">
        <v>26.0</v>
      </c>
      <c r="X1091" s="9" t="str">
        <f t="array" ref="X1091">LET(
    _xlpm.thresholds, XLOOKUP('2. Результаты'!$D1091, Sections!$K$3:$K$23, Sections!$L$3:$N$23),
    XLOOKUP('2. Результаты'!$W1091, _xlpm.thresholds, Sections!$L$2:$N$2, "Ниже базового", -1)
)</f>
        <v>Высокий</v>
      </c>
    </row>
    <row r="1092" ht="15.75" customHeight="1">
      <c r="A1092" s="7">
        <v>5.37003863E8</v>
      </c>
      <c r="B1092" s="6" t="s">
        <v>1333</v>
      </c>
      <c r="C1092" s="6" t="s">
        <v>1349</v>
      </c>
      <c r="D1092" s="9">
        <v>1.0</v>
      </c>
      <c r="E1092" s="9">
        <v>146.0</v>
      </c>
      <c r="F1092" s="9">
        <v>213.0</v>
      </c>
      <c r="G1092" s="9">
        <v>3.0</v>
      </c>
      <c r="H1092" s="9" t="s">
        <v>1465</v>
      </c>
      <c r="I1092" s="9">
        <v>21.0</v>
      </c>
      <c r="J1092" s="9" t="str">
        <f t="array" ref="J1092">LET(
    _xlpm.thresholds, XLOOKUP('2. Результаты'!$D1092, Sections!$F$27:$F$47, Sections!$G$27:$I$47),
    XLOOKUP('2. Результаты'!$I1092, _xlpm.thresholds, Sections!$G$26:$I$26, "Ниже базового", -1)
)</f>
        <v>Средний</v>
      </c>
      <c r="K1092" s="9">
        <v>18.0</v>
      </c>
      <c r="L1092" s="9" t="str">
        <f t="array" ref="L1092">LET(
    _xlpm.thresholds, XLOOKUP('2. Результаты'!$D1092, Sections!$P$27:$P$47, Sections!$Q$27:$S$47),
    XLOOKUP('2. Результаты'!$K1092, _xlpm.thresholds, Sections!$Q$26:$S$26, "Ниже базового", -1)
)</f>
        <v>Высокий</v>
      </c>
      <c r="M1092" s="9">
        <v>11.0</v>
      </c>
      <c r="N1092" s="9" t="str">
        <f t="array" ref="N1092">LET(
    _xlpm.thresholds, XLOOKUP('2. Результаты'!$D1092, Sections!$K$27:$K$47, Sections!$L$27:$N$47),
    XLOOKUP('2. Результаты'!$M1092, _xlpm.thresholds, Sections!$L$26:$N$26, "Ниже базового", -1)
)</f>
        <v>Базовый</v>
      </c>
      <c r="O1092" s="9">
        <v>18.0</v>
      </c>
      <c r="P1092" s="9" t="str">
        <f t="array" ref="P1092">LET(
    _xlpm.thresholds, XLOOKUP('2. Результаты'!$D1092, Sections!$P$3:$P$23, Sections!$Q$3:$S$23),
    XLOOKUP('2. Результаты'!$O1092, _xlpm.thresholds, Sections!$Q$2:$S$2, "Ниже базового", -1)
)</f>
        <v>Средний</v>
      </c>
      <c r="Q1092" s="9">
        <v>17.0</v>
      </c>
      <c r="R1092" s="9" t="str">
        <f t="array" ref="R1092">LET(
    _xlpm.thresholds, XLOOKUP('2. Результаты'!$D1092, Sections!$F$3:$F$23, Sections!$G$3:$I$23),
    XLOOKUP('2. Результаты'!$Q1092, _xlpm.thresholds, Sections!$G$2:$I$2, "Ниже базового", -1)
)</f>
        <v>Средний</v>
      </c>
      <c r="S1092" s="9">
        <v>31.0</v>
      </c>
      <c r="T1092" s="9" t="str">
        <f t="array" ref="T1092">LET(
    _xlpm.thresholds, XLOOKUP('2. Результаты'!$D1092, Sections!$A$3:$A$23, Sections!$B$3:$D$23),
    XLOOKUP('2. Результаты'!$S1092, _xlpm.thresholds, Sections!$B$2:$D$2, "Ниже базового", -1)
)</f>
        <v>Средний</v>
      </c>
      <c r="U1092" s="9">
        <v>11.0</v>
      </c>
      <c r="V1092" s="9" t="str">
        <f t="array" ref="V1092">LET(
    _xlpm.thresholds, XLOOKUP('2. Результаты'!$D1092, Sections!$A$27:$A$47, Sections!$B$27:$D$47),
    XLOOKUP('2. Результаты'!$U1092, _xlpm.thresholds, Sections!$B$26:$D$26, "Ниже базового", -1)
)</f>
        <v>Средний</v>
      </c>
      <c r="W1092" s="9">
        <v>19.0</v>
      </c>
      <c r="X1092" s="9" t="str">
        <f t="array" ref="X1092">LET(
    _xlpm.thresholds, XLOOKUP('2. Результаты'!$D1092, Sections!$K$3:$K$23, Sections!$L$3:$N$23),
    XLOOKUP('2. Результаты'!$W1092, _xlpm.thresholds, Sections!$L$2:$N$2, "Ниже базового", -1)
)</f>
        <v>Средний</v>
      </c>
    </row>
    <row r="1093" ht="15.75" customHeight="1">
      <c r="A1093" s="7">
        <v>5.3700399E8</v>
      </c>
      <c r="B1093" s="6" t="s">
        <v>1333</v>
      </c>
      <c r="C1093" s="6" t="s">
        <v>1350</v>
      </c>
      <c r="D1093" s="9">
        <v>1.0</v>
      </c>
      <c r="E1093" s="9">
        <v>132.0</v>
      </c>
      <c r="F1093" s="9">
        <v>213.0</v>
      </c>
      <c r="G1093" s="9">
        <v>1.0</v>
      </c>
      <c r="H1093" s="9" t="s">
        <v>1468</v>
      </c>
      <c r="I1093" s="9">
        <v>21.0</v>
      </c>
      <c r="J1093" s="9" t="str">
        <f t="array" ref="J1093">LET(
    _xlpm.thresholds, XLOOKUP('2. Результаты'!$D1093, Sections!$F$27:$F$47, Sections!$G$27:$I$47),
    XLOOKUP('2. Результаты'!$I1093, _xlpm.thresholds, Sections!$G$26:$I$26, "Ниже базового", -1)
)</f>
        <v>Средний</v>
      </c>
      <c r="K1093" s="9">
        <v>17.0</v>
      </c>
      <c r="L1093" s="9" t="str">
        <f t="array" ref="L1093">LET(
    _xlpm.thresholds, XLOOKUP('2. Результаты'!$D1093, Sections!$P$27:$P$47, Sections!$Q$27:$S$47),
    XLOOKUP('2. Результаты'!$K1093, _xlpm.thresholds, Sections!$Q$26:$S$26, "Ниже базового", -1)
)</f>
        <v>Высокий</v>
      </c>
      <c r="M1093" s="9">
        <v>14.0</v>
      </c>
      <c r="N1093" s="9" t="str">
        <f t="array" ref="N1093">LET(
    _xlpm.thresholds, XLOOKUP('2. Результаты'!$D1093, Sections!$K$27:$K$47, Sections!$L$27:$N$47),
    XLOOKUP('2. Результаты'!$M1093, _xlpm.thresholds, Sections!$L$26:$N$26, "Ниже базового", -1)
)</f>
        <v>Средний</v>
      </c>
      <c r="O1093" s="9">
        <v>20.0</v>
      </c>
      <c r="P1093" s="9" t="str">
        <f t="array" ref="P1093">LET(
    _xlpm.thresholds, XLOOKUP('2. Результаты'!$D1093, Sections!$P$3:$P$23, Sections!$Q$3:$S$23),
    XLOOKUP('2. Результаты'!$O1093, _xlpm.thresholds, Sections!$Q$2:$S$2, "Ниже базового", -1)
)</f>
        <v>Высокий</v>
      </c>
      <c r="Q1093" s="9">
        <v>16.0</v>
      </c>
      <c r="R1093" s="9" t="str">
        <f t="array" ref="R1093">LET(
    _xlpm.thresholds, XLOOKUP('2. Результаты'!$D1093, Sections!$F$3:$F$23, Sections!$G$3:$I$23),
    XLOOKUP('2. Результаты'!$Q1093, _xlpm.thresholds, Sections!$G$2:$I$2, "Ниже базового", -1)
)</f>
        <v>Средний</v>
      </c>
      <c r="S1093" s="9">
        <v>30.0</v>
      </c>
      <c r="T1093" s="9" t="str">
        <f t="array" ref="T1093">LET(
    _xlpm.thresholds, XLOOKUP('2. Результаты'!$D1093, Sections!$A$3:$A$23, Sections!$B$3:$D$23),
    XLOOKUP('2. Результаты'!$S1093, _xlpm.thresholds, Sections!$B$2:$D$2, "Ниже базового", -1)
)</f>
        <v>Средний</v>
      </c>
      <c r="U1093" s="9">
        <v>14.0</v>
      </c>
      <c r="V1093" s="9" t="str">
        <f t="array" ref="V1093">LET(
    _xlpm.thresholds, XLOOKUP('2. Результаты'!$D1093, Sections!$A$27:$A$47, Sections!$B$27:$D$47),
    XLOOKUP('2. Результаты'!$U1093, _xlpm.thresholds, Sections!$B$26:$D$26, "Ниже базового", -1)
)</f>
        <v>Высокий</v>
      </c>
      <c r="W1093" s="9">
        <v>0.0</v>
      </c>
      <c r="X1093" s="9" t="str">
        <f t="array" ref="X1093">LET(
    _xlpm.thresholds, XLOOKUP('2. Результаты'!$D1093, Sections!$K$3:$K$23, Sections!$L$3:$N$23),
    XLOOKUP('2. Результаты'!$W1093, _xlpm.thresholds, Sections!$L$2:$N$2, "Ниже базового", -1)
)</f>
        <v>Ниже базового</v>
      </c>
    </row>
    <row r="1094" ht="15.75" customHeight="1">
      <c r="A1094" s="7">
        <v>5.37003768E8</v>
      </c>
      <c r="B1094" s="6" t="s">
        <v>1333</v>
      </c>
      <c r="C1094" s="6" t="s">
        <v>1351</v>
      </c>
      <c r="D1094" s="9">
        <v>2.0</v>
      </c>
      <c r="E1094" s="9">
        <v>108.0</v>
      </c>
      <c r="F1094" s="9">
        <v>197.0</v>
      </c>
      <c r="G1094" s="9">
        <v>1.0</v>
      </c>
      <c r="H1094" s="9" t="s">
        <v>1468</v>
      </c>
      <c r="I1094" s="9">
        <v>18.0</v>
      </c>
      <c r="J1094" s="9" t="str">
        <f t="array" ref="J1094">LET(
    _xlpm.thresholds, XLOOKUP('2. Результаты'!$D1094, Sections!$F$27:$F$47, Sections!$G$27:$I$47),
    XLOOKUP('2. Результаты'!$I1094, _xlpm.thresholds, Sections!$G$26:$I$26, "Ниже базового", -1)
)</f>
        <v>Средний</v>
      </c>
      <c r="K1094" s="9">
        <v>19.0</v>
      </c>
      <c r="L1094" s="9" t="str">
        <f t="array" ref="L1094">LET(
    _xlpm.thresholds, XLOOKUP('2. Результаты'!$D1094, Sections!$P$27:$P$47, Sections!$Q$27:$S$47),
    XLOOKUP('2. Результаты'!$K1094, _xlpm.thresholds, Sections!$Q$26:$S$26, "Ниже базового", -1)
)</f>
        <v>Высокий</v>
      </c>
      <c r="M1094" s="9">
        <v>9.0</v>
      </c>
      <c r="N1094" s="9" t="str">
        <f t="array" ref="N1094">LET(
    _xlpm.thresholds, XLOOKUP('2. Результаты'!$D1094, Sections!$K$27:$K$47, Sections!$L$27:$N$47),
    XLOOKUP('2. Результаты'!$M1094, _xlpm.thresholds, Sections!$L$26:$N$26, "Ниже базового", -1)
)</f>
        <v>Базовый</v>
      </c>
      <c r="O1094" s="9">
        <v>15.0</v>
      </c>
      <c r="P1094" s="9" t="str">
        <f t="array" ref="P1094">LET(
    _xlpm.thresholds, XLOOKUP('2. Результаты'!$D1094, Sections!$P$3:$P$23, Sections!$Q$3:$S$23),
    XLOOKUP('2. Результаты'!$O1094, _xlpm.thresholds, Sections!$Q$2:$S$2, "Ниже базового", -1)
)</f>
        <v>Базовый</v>
      </c>
      <c r="Q1094" s="9">
        <v>0.0</v>
      </c>
      <c r="R1094" s="9" t="str">
        <f t="array" ref="R1094">LET(
    _xlpm.thresholds, XLOOKUP('2. Результаты'!$D1094, Sections!$F$3:$F$23, Sections!$G$3:$I$23),
    XLOOKUP('2. Результаты'!$Q1094, _xlpm.thresholds, Sections!$G$2:$I$2, "Ниже базового", -1)
)</f>
        <v>Ниже базового</v>
      </c>
      <c r="S1094" s="9">
        <v>22.0</v>
      </c>
      <c r="T1094" s="9" t="str">
        <f t="array" ref="T1094">LET(
    _xlpm.thresholds, XLOOKUP('2. Результаты'!$D1094, Sections!$A$3:$A$23, Sections!$B$3:$D$23),
    XLOOKUP('2. Результаты'!$S1094, _xlpm.thresholds, Sections!$B$2:$D$2, "Ниже базового", -1)
)</f>
        <v>Базовый</v>
      </c>
      <c r="U1094" s="9">
        <v>9.0</v>
      </c>
      <c r="V1094" s="9" t="str">
        <f t="array" ref="V1094">LET(
    _xlpm.thresholds, XLOOKUP('2. Результаты'!$D1094, Sections!$A$27:$A$47, Sections!$B$27:$D$47),
    XLOOKUP('2. Результаты'!$U1094, _xlpm.thresholds, Sections!$B$26:$D$26, "Ниже базового", -1)
)</f>
        <v>Средний</v>
      </c>
      <c r="W1094" s="9">
        <v>16.0</v>
      </c>
      <c r="X1094" s="9" t="str">
        <f t="array" ref="X1094">LET(
    _xlpm.thresholds, XLOOKUP('2. Результаты'!$D1094, Sections!$K$3:$K$23, Sections!$L$3:$N$23),
    XLOOKUP('2. Результаты'!$W1094, _xlpm.thresholds, Sections!$L$2:$N$2, "Ниже базового", -1)
)</f>
        <v>Базовый</v>
      </c>
    </row>
    <row r="1095" ht="15.75" customHeight="1">
      <c r="A1095" s="7">
        <v>5.37003849E8</v>
      </c>
      <c r="B1095" s="6" t="s">
        <v>1333</v>
      </c>
      <c r="C1095" s="6" t="s">
        <v>1352</v>
      </c>
      <c r="D1095" s="9">
        <v>2.0</v>
      </c>
      <c r="E1095" s="9">
        <v>176.0</v>
      </c>
      <c r="F1095" s="9">
        <v>197.0</v>
      </c>
      <c r="G1095" s="9">
        <v>4.0</v>
      </c>
      <c r="H1095" s="9" t="s">
        <v>1466</v>
      </c>
      <c r="I1095" s="9">
        <v>27.0</v>
      </c>
      <c r="J1095" s="9" t="str">
        <f t="array" ref="J1095">LET(
    _xlpm.thresholds, XLOOKUP('2. Результаты'!$D1095, Sections!$F$27:$F$47, Sections!$G$27:$I$47),
    XLOOKUP('2. Результаты'!$I1095, _xlpm.thresholds, Sections!$G$26:$I$26, "Ниже базового", -1)
)</f>
        <v>Высокий</v>
      </c>
      <c r="K1095" s="9">
        <v>21.0</v>
      </c>
      <c r="L1095" s="9" t="str">
        <f t="array" ref="L1095">LET(
    _xlpm.thresholds, XLOOKUP('2. Результаты'!$D1095, Sections!$P$27:$P$47, Sections!$Q$27:$S$47),
    XLOOKUP('2. Результаты'!$K1095, _xlpm.thresholds, Sections!$Q$26:$S$26, "Ниже базового", -1)
)</f>
        <v>Высокий</v>
      </c>
      <c r="M1095" s="9">
        <v>18.0</v>
      </c>
      <c r="N1095" s="9" t="str">
        <f t="array" ref="N1095">LET(
    _xlpm.thresholds, XLOOKUP('2. Результаты'!$D1095, Sections!$K$27:$K$47, Sections!$L$27:$N$47),
    XLOOKUP('2. Результаты'!$M1095, _xlpm.thresholds, Sections!$L$26:$N$26, "Ниже базового", -1)
)</f>
        <v>Высокий</v>
      </c>
      <c r="O1095" s="9">
        <v>21.0</v>
      </c>
      <c r="P1095" s="9" t="str">
        <f t="array" ref="P1095">LET(
    _xlpm.thresholds, XLOOKUP('2. Результаты'!$D1095, Sections!$P$3:$P$23, Sections!$Q$3:$S$23),
    XLOOKUP('2. Результаты'!$O1095, _xlpm.thresholds, Sections!$Q$2:$S$2, "Ниже базового", -1)
)</f>
        <v>Высокий</v>
      </c>
      <c r="Q1095" s="9">
        <v>20.0</v>
      </c>
      <c r="R1095" s="9" t="str">
        <f t="array" ref="R1095">LET(
    _xlpm.thresholds, XLOOKUP('2. Результаты'!$D1095, Sections!$F$3:$F$23, Sections!$G$3:$I$23),
    XLOOKUP('2. Результаты'!$Q1095, _xlpm.thresholds, Sections!$G$2:$I$2, "Ниже базового", -1)
)</f>
        <v>Высокий</v>
      </c>
      <c r="S1095" s="9">
        <v>32.0</v>
      </c>
      <c r="T1095" s="9" t="str">
        <f t="array" ref="T1095">LET(
    _xlpm.thresholds, XLOOKUP('2. Результаты'!$D1095, Sections!$A$3:$A$23, Sections!$B$3:$D$23),
    XLOOKUP('2. Результаты'!$S1095, _xlpm.thresholds, Sections!$B$2:$D$2, "Ниже базового", -1)
)</f>
        <v>Высокий</v>
      </c>
      <c r="U1095" s="9">
        <v>13.0</v>
      </c>
      <c r="V1095" s="9" t="str">
        <f t="array" ref="V1095">LET(
    _xlpm.thresholds, XLOOKUP('2. Результаты'!$D1095, Sections!$A$27:$A$47, Sections!$B$27:$D$47),
    XLOOKUP('2. Результаты'!$U1095, _xlpm.thresholds, Sections!$B$26:$D$26, "Ниже базового", -1)
)</f>
        <v>Высокий</v>
      </c>
      <c r="W1095" s="9">
        <v>24.0</v>
      </c>
      <c r="X1095" s="9" t="str">
        <f t="array" ref="X1095">LET(
    _xlpm.thresholds, XLOOKUP('2. Результаты'!$D1095, Sections!$K$3:$K$23, Sections!$L$3:$N$23),
    XLOOKUP('2. Результаты'!$W1095, _xlpm.thresholds, Sections!$L$2:$N$2, "Ниже базового", -1)
)</f>
        <v>Средний</v>
      </c>
    </row>
    <row r="1096" ht="15.75" customHeight="1">
      <c r="A1096" s="7">
        <v>5.37003951E8</v>
      </c>
      <c r="B1096" s="6" t="s">
        <v>1333</v>
      </c>
      <c r="C1096" s="6" t="s">
        <v>1353</v>
      </c>
      <c r="D1096" s="9">
        <v>6.0</v>
      </c>
      <c r="E1096" s="9">
        <v>149.0</v>
      </c>
      <c r="F1096" s="9">
        <v>192.0</v>
      </c>
      <c r="G1096" s="9">
        <v>3.0</v>
      </c>
      <c r="H1096" s="9" t="s">
        <v>1465</v>
      </c>
      <c r="I1096" s="9">
        <v>25.0</v>
      </c>
      <c r="J1096" s="9" t="str">
        <f t="array" ref="J1096">LET(
    _xlpm.thresholds, XLOOKUP('2. Результаты'!$D1096, Sections!$F$27:$F$47, Sections!$G$27:$I$47),
    XLOOKUP('2. Результаты'!$I1096, _xlpm.thresholds, Sections!$G$26:$I$26, "Ниже базового", -1)
)</f>
        <v>Средний</v>
      </c>
      <c r="K1096" s="9">
        <v>18.0</v>
      </c>
      <c r="L1096" s="9" t="str">
        <f t="array" ref="L1096">LET(
    _xlpm.thresholds, XLOOKUP('2. Результаты'!$D1096, Sections!$P$27:$P$47, Sections!$Q$27:$S$47),
    XLOOKUP('2. Результаты'!$K1096, _xlpm.thresholds, Sections!$Q$26:$S$26, "Ниже базового", -1)
)</f>
        <v>Высокий</v>
      </c>
      <c r="M1096" s="9">
        <v>15.0</v>
      </c>
      <c r="N1096" s="9" t="str">
        <f t="array" ref="N1096">LET(
    _xlpm.thresholds, XLOOKUP('2. Результаты'!$D1096, Sections!$K$27:$K$47, Sections!$L$27:$N$47),
    XLOOKUP('2. Результаты'!$M1096, _xlpm.thresholds, Sections!$L$26:$N$26, "Ниже базового", -1)
)</f>
        <v>Средний</v>
      </c>
      <c r="O1096" s="9">
        <v>19.0</v>
      </c>
      <c r="P1096" s="9" t="str">
        <f t="array" ref="P1096">LET(
    _xlpm.thresholds, XLOOKUP('2. Результаты'!$D1096, Sections!$P$3:$P$23, Sections!$Q$3:$S$23),
    XLOOKUP('2. Результаты'!$O1096, _xlpm.thresholds, Sections!$Q$2:$S$2, "Ниже базового", -1)
)</f>
        <v>Средний</v>
      </c>
      <c r="Q1096" s="9">
        <v>18.0</v>
      </c>
      <c r="R1096" s="9" t="str">
        <f t="array" ref="R1096">LET(
    _xlpm.thresholds, XLOOKUP('2. Результаты'!$D1096, Sections!$F$3:$F$23, Sections!$G$3:$I$23),
    XLOOKUP('2. Результаты'!$Q1096, _xlpm.thresholds, Sections!$G$2:$I$2, "Ниже базового", -1)
)</f>
        <v>Средний</v>
      </c>
      <c r="S1096" s="9">
        <v>21.0</v>
      </c>
      <c r="T1096" s="9" t="str">
        <f t="array" ref="T1096">LET(
    _xlpm.thresholds, XLOOKUP('2. Результаты'!$D1096, Sections!$A$3:$A$23, Sections!$B$3:$D$23),
    XLOOKUP('2. Результаты'!$S1096, _xlpm.thresholds, Sections!$B$2:$D$2, "Ниже базового", -1)
)</f>
        <v>Базовый</v>
      </c>
      <c r="U1096" s="9">
        <v>10.0</v>
      </c>
      <c r="V1096" s="9" t="str">
        <f t="array" ref="V1096">LET(
    _xlpm.thresholds, XLOOKUP('2. Результаты'!$D1096, Sections!$A$27:$A$47, Sections!$B$27:$D$47),
    XLOOKUP('2. Результаты'!$U1096, _xlpm.thresholds, Sections!$B$26:$D$26, "Ниже базового", -1)
)</f>
        <v>Средний</v>
      </c>
      <c r="W1096" s="9">
        <v>23.0</v>
      </c>
      <c r="X1096" s="9" t="str">
        <f t="array" ref="X1096">LET(
    _xlpm.thresholds, XLOOKUP('2. Результаты'!$D1096, Sections!$K$3:$K$23, Sections!$L$3:$N$23),
    XLOOKUP('2. Результаты'!$W1096, _xlpm.thresholds, Sections!$L$2:$N$2, "Ниже базового", -1)
)</f>
        <v>Средний</v>
      </c>
    </row>
    <row r="1097" ht="15.75" customHeight="1">
      <c r="A1097" s="7">
        <v>5.370038E8</v>
      </c>
      <c r="B1097" s="6" t="s">
        <v>1333</v>
      </c>
      <c r="C1097" s="6" t="s">
        <v>1354</v>
      </c>
      <c r="D1097" s="9">
        <v>1.0</v>
      </c>
      <c r="E1097" s="9">
        <v>152.0</v>
      </c>
      <c r="F1097" s="9">
        <v>213.0</v>
      </c>
      <c r="G1097" s="9">
        <v>3.0</v>
      </c>
      <c r="H1097" s="9" t="s">
        <v>1465</v>
      </c>
      <c r="I1097" s="9">
        <v>26.0</v>
      </c>
      <c r="J1097" s="9" t="str">
        <f t="array" ref="J1097">LET(
    _xlpm.thresholds, XLOOKUP('2. Результаты'!$D1097, Sections!$F$27:$F$47, Sections!$G$27:$I$47),
    XLOOKUP('2. Результаты'!$I1097, _xlpm.thresholds, Sections!$G$26:$I$26, "Ниже базового", -1)
)</f>
        <v>Средний</v>
      </c>
      <c r="K1097" s="9">
        <v>19.0</v>
      </c>
      <c r="L1097" s="9" t="str">
        <f t="array" ref="L1097">LET(
    _xlpm.thresholds, XLOOKUP('2. Результаты'!$D1097, Sections!$P$27:$P$47, Sections!$Q$27:$S$47),
    XLOOKUP('2. Результаты'!$K1097, _xlpm.thresholds, Sections!$Q$26:$S$26, "Ниже базового", -1)
)</f>
        <v>Высокий</v>
      </c>
      <c r="M1097" s="9">
        <v>14.0</v>
      </c>
      <c r="N1097" s="9" t="str">
        <f t="array" ref="N1097">LET(
    _xlpm.thresholds, XLOOKUP('2. Результаты'!$D1097, Sections!$K$27:$K$47, Sections!$L$27:$N$47),
    XLOOKUP('2. Результаты'!$M1097, _xlpm.thresholds, Sections!$L$26:$N$26, "Ниже базового", -1)
)</f>
        <v>Средний</v>
      </c>
      <c r="O1097" s="9">
        <v>19.0</v>
      </c>
      <c r="P1097" s="9" t="str">
        <f t="array" ref="P1097">LET(
    _xlpm.thresholds, XLOOKUP('2. Результаты'!$D1097, Sections!$P$3:$P$23, Sections!$Q$3:$S$23),
    XLOOKUP('2. Результаты'!$O1097, _xlpm.thresholds, Sections!$Q$2:$S$2, "Ниже базового", -1)
)</f>
        <v>Средний</v>
      </c>
      <c r="Q1097" s="9">
        <v>15.0</v>
      </c>
      <c r="R1097" s="9" t="str">
        <f t="array" ref="R1097">LET(
    _xlpm.thresholds, XLOOKUP('2. Результаты'!$D1097, Sections!$F$3:$F$23, Sections!$G$3:$I$23),
    XLOOKUP('2. Результаты'!$Q1097, _xlpm.thresholds, Sections!$G$2:$I$2, "Ниже базового", -1)
)</f>
        <v>Средний</v>
      </c>
      <c r="S1097" s="9">
        <v>32.0</v>
      </c>
      <c r="T1097" s="9" t="str">
        <f t="array" ref="T1097">LET(
    _xlpm.thresholds, XLOOKUP('2. Результаты'!$D1097, Sections!$A$3:$A$23, Sections!$B$3:$D$23),
    XLOOKUP('2. Результаты'!$S1097, _xlpm.thresholds, Sections!$B$2:$D$2, "Ниже базового", -1)
)</f>
        <v>Средний</v>
      </c>
      <c r="U1097" s="9">
        <v>8.0</v>
      </c>
      <c r="V1097" s="9" t="str">
        <f t="array" ref="V1097">LET(
    _xlpm.thresholds, XLOOKUP('2. Результаты'!$D1097, Sections!$A$27:$A$47, Sections!$B$27:$D$47),
    XLOOKUP('2. Результаты'!$U1097, _xlpm.thresholds, Sections!$B$26:$D$26, "Ниже базового", -1)
)</f>
        <v>Средний</v>
      </c>
      <c r="W1097" s="9">
        <v>19.0</v>
      </c>
      <c r="X1097" s="9" t="str">
        <f t="array" ref="X1097">LET(
    _xlpm.thresholds, XLOOKUP('2. Результаты'!$D1097, Sections!$K$3:$K$23, Sections!$L$3:$N$23),
    XLOOKUP('2. Результаты'!$W1097, _xlpm.thresholds, Sections!$L$2:$N$2, "Ниже базового", -1)
)</f>
        <v>Средний</v>
      </c>
    </row>
    <row r="1098" ht="15.75" customHeight="1">
      <c r="A1098" s="7">
        <v>5.37003782E8</v>
      </c>
      <c r="B1098" s="6" t="s">
        <v>1333</v>
      </c>
      <c r="C1098" s="6" t="s">
        <v>1355</v>
      </c>
      <c r="D1098" s="9">
        <v>6.0</v>
      </c>
      <c r="E1098" s="9">
        <v>149.0</v>
      </c>
      <c r="F1098" s="9">
        <v>192.0</v>
      </c>
      <c r="G1098" s="9">
        <v>3.0</v>
      </c>
      <c r="H1098" s="9" t="s">
        <v>1465</v>
      </c>
      <c r="I1098" s="9">
        <v>24.0</v>
      </c>
      <c r="J1098" s="9" t="str">
        <f t="array" ref="J1098">LET(
    _xlpm.thresholds, XLOOKUP('2. Результаты'!$D1098, Sections!$F$27:$F$47, Sections!$G$27:$I$47),
    XLOOKUP('2. Результаты'!$I1098, _xlpm.thresholds, Sections!$G$26:$I$26, "Ниже базового", -1)
)</f>
        <v>Средний</v>
      </c>
      <c r="K1098" s="9">
        <v>20.0</v>
      </c>
      <c r="L1098" s="9" t="str">
        <f t="array" ref="L1098">LET(
    _xlpm.thresholds, XLOOKUP('2. Результаты'!$D1098, Sections!$P$27:$P$47, Sections!$Q$27:$S$47),
    XLOOKUP('2. Результаты'!$K1098, _xlpm.thresholds, Sections!$Q$26:$S$26, "Ниже базового", -1)
)</f>
        <v>Высокий</v>
      </c>
      <c r="M1098" s="9">
        <v>13.0</v>
      </c>
      <c r="N1098" s="9" t="str">
        <f t="array" ref="N1098">LET(
    _xlpm.thresholds, XLOOKUP('2. Результаты'!$D1098, Sections!$K$27:$K$47, Sections!$L$27:$N$47),
    XLOOKUP('2. Результаты'!$M1098, _xlpm.thresholds, Sections!$L$26:$N$26, "Ниже базового", -1)
)</f>
        <v>Средний</v>
      </c>
      <c r="O1098" s="9">
        <v>20.0</v>
      </c>
      <c r="P1098" s="9" t="str">
        <f t="array" ref="P1098">LET(
    _xlpm.thresholds, XLOOKUP('2. Результаты'!$D1098, Sections!$P$3:$P$23, Sections!$Q$3:$S$23),
    XLOOKUP('2. Результаты'!$O1098, _xlpm.thresholds, Sections!$Q$2:$S$2, "Ниже базового", -1)
)</f>
        <v>Высокий</v>
      </c>
      <c r="Q1098" s="9">
        <v>17.0</v>
      </c>
      <c r="R1098" s="9" t="str">
        <f t="array" ref="R1098">LET(
    _xlpm.thresholds, XLOOKUP('2. Результаты'!$D1098, Sections!$F$3:$F$23, Sections!$G$3:$I$23),
    XLOOKUP('2. Результаты'!$Q1098, _xlpm.thresholds, Sections!$G$2:$I$2, "Ниже базового", -1)
)</f>
        <v>Средний</v>
      </c>
      <c r="S1098" s="9">
        <v>23.0</v>
      </c>
      <c r="T1098" s="9" t="str">
        <f t="array" ref="T1098">LET(
    _xlpm.thresholds, XLOOKUP('2. Результаты'!$D1098, Sections!$A$3:$A$23, Sections!$B$3:$D$23),
    XLOOKUP('2. Результаты'!$S1098, _xlpm.thresholds, Sections!$B$2:$D$2, "Ниже базового", -1)
)</f>
        <v>Средний</v>
      </c>
      <c r="U1098" s="9">
        <v>11.0</v>
      </c>
      <c r="V1098" s="9" t="str">
        <f t="array" ref="V1098">LET(
    _xlpm.thresholds, XLOOKUP('2. Результаты'!$D1098, Sections!$A$27:$A$47, Sections!$B$27:$D$47),
    XLOOKUP('2. Результаты'!$U1098, _xlpm.thresholds, Sections!$B$26:$D$26, "Ниже базового", -1)
)</f>
        <v>Средний</v>
      </c>
      <c r="W1098" s="9">
        <v>21.0</v>
      </c>
      <c r="X1098" s="9" t="str">
        <f t="array" ref="X1098">LET(
    _xlpm.thresholds, XLOOKUP('2. Результаты'!$D1098, Sections!$K$3:$K$23, Sections!$L$3:$N$23),
    XLOOKUP('2. Результаты'!$W1098, _xlpm.thresholds, Sections!$L$2:$N$2, "Ниже базового", -1)
)</f>
        <v>Средний</v>
      </c>
    </row>
    <row r="1099" ht="15.75" customHeight="1">
      <c r="A1099" s="7">
        <v>5.38000752E8</v>
      </c>
      <c r="B1099" s="6" t="s">
        <v>1356</v>
      </c>
      <c r="C1099" s="6" t="s">
        <v>1357</v>
      </c>
      <c r="D1099" s="9">
        <v>1.0</v>
      </c>
      <c r="E1099" s="9">
        <v>96.0</v>
      </c>
      <c r="F1099" s="9">
        <v>213.0</v>
      </c>
      <c r="G1099" s="9">
        <v>1.0</v>
      </c>
      <c r="H1099" s="9" t="s">
        <v>1468</v>
      </c>
      <c r="I1099" s="9">
        <v>20.0</v>
      </c>
      <c r="J1099" s="9" t="str">
        <f t="array" ref="J1099">LET(
    _xlpm.thresholds, XLOOKUP('2. Результаты'!$D1099, Sections!$F$27:$F$47, Sections!$G$27:$I$47),
    XLOOKUP('2. Результаты'!$I1099, _xlpm.thresholds, Sections!$G$26:$I$26, "Ниже базового", -1)
)</f>
        <v>Средний</v>
      </c>
      <c r="K1099" s="9">
        <v>18.0</v>
      </c>
      <c r="L1099" s="9" t="str">
        <f t="array" ref="L1099">LET(
    _xlpm.thresholds, XLOOKUP('2. Результаты'!$D1099, Sections!$P$27:$P$47, Sections!$Q$27:$S$47),
    XLOOKUP('2. Результаты'!$K1099, _xlpm.thresholds, Sections!$Q$26:$S$26, "Ниже базового", -1)
)</f>
        <v>Высокий</v>
      </c>
      <c r="M1099" s="9">
        <v>0.0</v>
      </c>
      <c r="N1099" s="9" t="str">
        <f t="array" ref="N1099">LET(
    _xlpm.thresholds, XLOOKUP('2. Результаты'!$D1099, Sections!$K$27:$K$47, Sections!$L$27:$N$47),
    XLOOKUP('2. Результаты'!$M1099, _xlpm.thresholds, Sections!$L$26:$N$26, "Ниже базового", -1)
)</f>
        <v>Ниже базового</v>
      </c>
      <c r="O1099" s="9">
        <v>16.0</v>
      </c>
      <c r="P1099" s="9" t="str">
        <f t="array" ref="P1099">LET(
    _xlpm.thresholds, XLOOKUP('2. Результаты'!$D1099, Sections!$P$3:$P$23, Sections!$Q$3:$S$23),
    XLOOKUP('2. Результаты'!$O1099, _xlpm.thresholds, Sections!$Q$2:$S$2, "Ниже базового", -1)
)</f>
        <v>Средний</v>
      </c>
      <c r="Q1099" s="9">
        <v>13.0</v>
      </c>
      <c r="R1099" s="9" t="str">
        <f t="array" ref="R1099">LET(
    _xlpm.thresholds, XLOOKUP('2. Результаты'!$D1099, Sections!$F$3:$F$23, Sections!$G$3:$I$23),
    XLOOKUP('2. Результаты'!$Q1099, _xlpm.thresholds, Sections!$G$2:$I$2, "Ниже базового", -1)
)</f>
        <v>Средний</v>
      </c>
      <c r="S1099" s="9">
        <v>0.0</v>
      </c>
      <c r="T1099" s="9" t="str">
        <f t="array" ref="T1099">LET(
    _xlpm.thresholds, XLOOKUP('2. Результаты'!$D1099, Sections!$A$3:$A$23, Sections!$B$3:$D$23),
    XLOOKUP('2. Результаты'!$S1099, _xlpm.thresholds, Sections!$B$2:$D$2, "Ниже базового", -1)
)</f>
        <v>Ниже базового</v>
      </c>
      <c r="U1099" s="9">
        <v>13.0</v>
      </c>
      <c r="V1099" s="9" t="str">
        <f t="array" ref="V1099">LET(
    _xlpm.thresholds, XLOOKUP('2. Результаты'!$D1099, Sections!$A$27:$A$47, Sections!$B$27:$D$47),
    XLOOKUP('2. Результаты'!$U1099, _xlpm.thresholds, Sections!$B$26:$D$26, "Ниже базового", -1)
)</f>
        <v>Высокий</v>
      </c>
      <c r="W1099" s="9">
        <v>16.0</v>
      </c>
      <c r="X1099" s="9" t="str">
        <f t="array" ref="X1099">LET(
    _xlpm.thresholds, XLOOKUP('2. Результаты'!$D1099, Sections!$K$3:$K$23, Sections!$L$3:$N$23),
    XLOOKUP('2. Результаты'!$W1099, _xlpm.thresholds, Sections!$L$2:$N$2, "Ниже базового", -1)
)</f>
        <v>Базовый</v>
      </c>
    </row>
    <row r="1100" ht="15.75" customHeight="1">
      <c r="A1100" s="7">
        <v>5.38001594E8</v>
      </c>
      <c r="B1100" s="6" t="s">
        <v>1356</v>
      </c>
      <c r="C1100" s="6" t="s">
        <v>1358</v>
      </c>
      <c r="D1100" s="9">
        <v>1.0</v>
      </c>
      <c r="E1100" s="9">
        <v>179.0</v>
      </c>
      <c r="F1100" s="9">
        <v>213.0</v>
      </c>
      <c r="G1100" s="9">
        <v>4.0</v>
      </c>
      <c r="H1100" s="9" t="s">
        <v>1466</v>
      </c>
      <c r="I1100" s="9">
        <v>27.0</v>
      </c>
      <c r="J1100" s="9" t="str">
        <f t="array" ref="J1100">LET(
    _xlpm.thresholds, XLOOKUP('2. Результаты'!$D1100, Sections!$F$27:$F$47, Sections!$G$27:$I$47),
    XLOOKUP('2. Результаты'!$I1100, _xlpm.thresholds, Sections!$G$26:$I$26, "Ниже базового", -1)
)</f>
        <v>Высокий</v>
      </c>
      <c r="K1100" s="9">
        <v>21.0</v>
      </c>
      <c r="L1100" s="9" t="str">
        <f t="array" ref="L1100">LET(
    _xlpm.thresholds, XLOOKUP('2. Результаты'!$D1100, Sections!$P$27:$P$47, Sections!$Q$27:$S$47),
    XLOOKUP('2. Результаты'!$K1100, _xlpm.thresholds, Sections!$Q$26:$S$26, "Ниже базового", -1)
)</f>
        <v>Высокий</v>
      </c>
      <c r="M1100" s="9">
        <v>18.0</v>
      </c>
      <c r="N1100" s="9" t="str">
        <f t="array" ref="N1100">LET(
    _xlpm.thresholds, XLOOKUP('2. Результаты'!$D1100, Sections!$K$27:$K$47, Sections!$L$27:$N$47),
    XLOOKUP('2. Результаты'!$M1100, _xlpm.thresholds, Sections!$L$26:$N$26, "Ниже базового", -1)
)</f>
        <v>Высокий</v>
      </c>
      <c r="O1100" s="9">
        <v>20.0</v>
      </c>
      <c r="P1100" s="9" t="str">
        <f t="array" ref="P1100">LET(
    _xlpm.thresholds, XLOOKUP('2. Результаты'!$D1100, Sections!$P$3:$P$23, Sections!$Q$3:$S$23),
    XLOOKUP('2. Результаты'!$O1100, _xlpm.thresholds, Sections!$Q$2:$S$2, "Ниже базового", -1)
)</f>
        <v>Высокий</v>
      </c>
      <c r="Q1100" s="9">
        <v>21.0</v>
      </c>
      <c r="R1100" s="9" t="str">
        <f t="array" ref="R1100">LET(
    _xlpm.thresholds, XLOOKUP('2. Результаты'!$D1100, Sections!$F$3:$F$23, Sections!$G$3:$I$23),
    XLOOKUP('2. Результаты'!$Q1100, _xlpm.thresholds, Sections!$G$2:$I$2, "Ниже базового", -1)
)</f>
        <v>Высокий</v>
      </c>
      <c r="S1100" s="9">
        <v>33.0</v>
      </c>
      <c r="T1100" s="9" t="str">
        <f t="array" ref="T1100">LET(
    _xlpm.thresholds, XLOOKUP('2. Результаты'!$D1100, Sections!$A$3:$A$23, Sections!$B$3:$D$23),
    XLOOKUP('2. Результаты'!$S1100, _xlpm.thresholds, Sections!$B$2:$D$2, "Ниже базового", -1)
)</f>
        <v>Средний</v>
      </c>
      <c r="U1100" s="9">
        <v>14.0</v>
      </c>
      <c r="V1100" s="9" t="str">
        <f t="array" ref="V1100">LET(
    _xlpm.thresholds, XLOOKUP('2. Результаты'!$D1100, Sections!$A$27:$A$47, Sections!$B$27:$D$47),
    XLOOKUP('2. Результаты'!$U1100, _xlpm.thresholds, Sections!$B$26:$D$26, "Ниже базового", -1)
)</f>
        <v>Высокий</v>
      </c>
      <c r="W1100" s="9">
        <v>25.0</v>
      </c>
      <c r="X1100" s="9" t="str">
        <f t="array" ref="X1100">LET(
    _xlpm.thresholds, XLOOKUP('2. Результаты'!$D1100, Sections!$K$3:$K$23, Sections!$L$3:$N$23),
    XLOOKUP('2. Результаты'!$W1100, _xlpm.thresholds, Sections!$L$2:$N$2, "Ниже базового", -1)
)</f>
        <v>Высокий</v>
      </c>
    </row>
    <row r="1101" ht="15.75" customHeight="1">
      <c r="A1101" s="7">
        <v>5.38002397E8</v>
      </c>
      <c r="B1101" s="6" t="s">
        <v>1356</v>
      </c>
      <c r="C1101" s="6" t="s">
        <v>1359</v>
      </c>
      <c r="D1101" s="9">
        <v>2.0</v>
      </c>
      <c r="E1101" s="9">
        <v>69.0</v>
      </c>
      <c r="F1101" s="9">
        <v>197.0</v>
      </c>
      <c r="G1101" s="9">
        <v>1.0</v>
      </c>
      <c r="H1101" s="9" t="s">
        <v>1468</v>
      </c>
      <c r="I1101" s="9">
        <v>21.0</v>
      </c>
      <c r="J1101" s="9" t="str">
        <f t="array" ref="J1101">LET(
    _xlpm.thresholds, XLOOKUP('2. Результаты'!$D1101, Sections!$F$27:$F$47, Sections!$G$27:$I$47),
    XLOOKUP('2. Результаты'!$I1101, _xlpm.thresholds, Sections!$G$26:$I$26, "Ниже базового", -1)
)</f>
        <v>Средний</v>
      </c>
      <c r="K1101" s="9">
        <v>11.0</v>
      </c>
      <c r="L1101" s="9" t="str">
        <f t="array" ref="L1101">LET(
    _xlpm.thresholds, XLOOKUP('2. Результаты'!$D1101, Sections!$P$27:$P$47, Sections!$Q$27:$S$47),
    XLOOKUP('2. Результаты'!$K1101, _xlpm.thresholds, Sections!$Q$26:$S$26, "Ниже базового", -1)
)</f>
        <v>Базовый</v>
      </c>
      <c r="M1101" s="9">
        <v>0.0</v>
      </c>
      <c r="N1101" s="9" t="str">
        <f t="array" ref="N1101">LET(
    _xlpm.thresholds, XLOOKUP('2. Результаты'!$D1101, Sections!$K$27:$K$47, Sections!$L$27:$N$47),
    XLOOKUP('2. Результаты'!$M1101, _xlpm.thresholds, Sections!$L$26:$N$26, "Ниже базового", -1)
)</f>
        <v>Ниже базового</v>
      </c>
      <c r="O1101" s="9">
        <v>16.0</v>
      </c>
      <c r="P1101" s="9" t="str">
        <f t="array" ref="P1101">LET(
    _xlpm.thresholds, XLOOKUP('2. Результаты'!$D1101, Sections!$P$3:$P$23, Sections!$Q$3:$S$23),
    XLOOKUP('2. Результаты'!$O1101, _xlpm.thresholds, Sections!$Q$2:$S$2, "Ниже базового", -1)
)</f>
        <v>Средний</v>
      </c>
      <c r="Q1101" s="9">
        <v>13.0</v>
      </c>
      <c r="R1101" s="9" t="str">
        <f t="array" ref="R1101">LET(
    _xlpm.thresholds, XLOOKUP('2. Результаты'!$D1101, Sections!$F$3:$F$23, Sections!$G$3:$I$23),
    XLOOKUP('2. Результаты'!$Q1101, _xlpm.thresholds, Sections!$G$2:$I$2, "Ниже базового", -1)
)</f>
        <v>Средний</v>
      </c>
      <c r="S1101" s="9">
        <v>0.0</v>
      </c>
      <c r="T1101" s="9" t="str">
        <f t="array" ref="T1101">LET(
    _xlpm.thresholds, XLOOKUP('2. Результаты'!$D1101, Sections!$A$3:$A$23, Sections!$B$3:$D$23),
    XLOOKUP('2. Результаты'!$S1101, _xlpm.thresholds, Sections!$B$2:$D$2, "Ниже базового", -1)
)</f>
        <v>Ниже базового</v>
      </c>
      <c r="U1101" s="9">
        <v>8.0</v>
      </c>
      <c r="V1101" s="9" t="str">
        <f t="array" ref="V1101">LET(
    _xlpm.thresholds, XLOOKUP('2. Результаты'!$D1101, Sections!$A$27:$A$47, Sections!$B$27:$D$47),
    XLOOKUP('2. Результаты'!$U1101, _xlpm.thresholds, Sections!$B$26:$D$26, "Ниже базового", -1)
)</f>
        <v>Средний</v>
      </c>
      <c r="W1101" s="9">
        <v>0.0</v>
      </c>
      <c r="X1101" s="9" t="str">
        <f t="array" ref="X1101">LET(
    _xlpm.thresholds, XLOOKUP('2. Результаты'!$D1101, Sections!$K$3:$K$23, Sections!$L$3:$N$23),
    XLOOKUP('2. Результаты'!$W1101, _xlpm.thresholds, Sections!$L$2:$N$2, "Ниже базового", -1)
)</f>
        <v>Ниже базового</v>
      </c>
    </row>
    <row r="1102" ht="15.75" customHeight="1">
      <c r="A1102" s="7">
        <v>5.38001604E8</v>
      </c>
      <c r="B1102" s="6" t="s">
        <v>1356</v>
      </c>
      <c r="C1102" s="6" t="s">
        <v>1360</v>
      </c>
      <c r="D1102" s="9">
        <v>6.0</v>
      </c>
      <c r="E1102" s="9">
        <v>144.0</v>
      </c>
      <c r="F1102" s="9">
        <v>192.0</v>
      </c>
      <c r="G1102" s="9">
        <v>3.0</v>
      </c>
      <c r="H1102" s="9" t="s">
        <v>1465</v>
      </c>
      <c r="I1102" s="9">
        <v>23.0</v>
      </c>
      <c r="J1102" s="9" t="str">
        <f t="array" ref="J1102">LET(
    _xlpm.thresholds, XLOOKUP('2. Результаты'!$D1102, Sections!$F$27:$F$47, Sections!$G$27:$I$47),
    XLOOKUP('2. Результаты'!$I1102, _xlpm.thresholds, Sections!$G$26:$I$26, "Ниже базового", -1)
)</f>
        <v>Средний</v>
      </c>
      <c r="K1102" s="9">
        <v>17.0</v>
      </c>
      <c r="L1102" s="9" t="str">
        <f t="array" ref="L1102">LET(
    _xlpm.thresholds, XLOOKUP('2. Результаты'!$D1102, Sections!$P$27:$P$47, Sections!$Q$27:$S$47),
    XLOOKUP('2. Результаты'!$K1102, _xlpm.thresholds, Sections!$Q$26:$S$26, "Ниже базового", -1)
)</f>
        <v>Высокий</v>
      </c>
      <c r="M1102" s="9">
        <v>13.0</v>
      </c>
      <c r="N1102" s="9" t="str">
        <f t="array" ref="N1102">LET(
    _xlpm.thresholds, XLOOKUP('2. Результаты'!$D1102, Sections!$K$27:$K$47, Sections!$L$27:$N$47),
    XLOOKUP('2. Результаты'!$M1102, _xlpm.thresholds, Sections!$L$26:$N$26, "Ниже базового", -1)
)</f>
        <v>Средний</v>
      </c>
      <c r="O1102" s="9">
        <v>19.0</v>
      </c>
      <c r="P1102" s="9" t="str">
        <f t="array" ref="P1102">LET(
    _xlpm.thresholds, XLOOKUP('2. Результаты'!$D1102, Sections!$P$3:$P$23, Sections!$Q$3:$S$23),
    XLOOKUP('2. Результаты'!$O1102, _xlpm.thresholds, Sections!$Q$2:$S$2, "Ниже базового", -1)
)</f>
        <v>Средний</v>
      </c>
      <c r="Q1102" s="9">
        <v>15.0</v>
      </c>
      <c r="R1102" s="9" t="str">
        <f t="array" ref="R1102">LET(
    _xlpm.thresholds, XLOOKUP('2. Результаты'!$D1102, Sections!$F$3:$F$23, Sections!$G$3:$I$23),
    XLOOKUP('2. Результаты'!$Q1102, _xlpm.thresholds, Sections!$G$2:$I$2, "Ниже базового", -1)
)</f>
        <v>Средний</v>
      </c>
      <c r="S1102" s="9">
        <v>25.0</v>
      </c>
      <c r="T1102" s="9" t="str">
        <f t="array" ref="T1102">LET(
    _xlpm.thresholds, XLOOKUP('2. Результаты'!$D1102, Sections!$A$3:$A$23, Sections!$B$3:$D$23),
    XLOOKUP('2. Результаты'!$S1102, _xlpm.thresholds, Sections!$B$2:$D$2, "Ниже базового", -1)
)</f>
        <v>Средний</v>
      </c>
      <c r="U1102" s="9">
        <v>14.0</v>
      </c>
      <c r="V1102" s="9" t="str">
        <f t="array" ref="V1102">LET(
    _xlpm.thresholds, XLOOKUP('2. Результаты'!$D1102, Sections!$A$27:$A$47, Sections!$B$27:$D$47),
    XLOOKUP('2. Результаты'!$U1102, _xlpm.thresholds, Sections!$B$26:$D$26, "Ниже базового", -1)
)</f>
        <v>Высокий</v>
      </c>
      <c r="W1102" s="9">
        <v>18.0</v>
      </c>
      <c r="X1102" s="9" t="str">
        <f t="array" ref="X1102">LET(
    _xlpm.thresholds, XLOOKUP('2. Результаты'!$D1102, Sections!$K$3:$K$23, Sections!$L$3:$N$23),
    XLOOKUP('2. Результаты'!$W1102, _xlpm.thresholds, Sections!$L$2:$N$2, "Ниже базового", -1)
)</f>
        <v>Средний</v>
      </c>
    </row>
    <row r="1103" ht="15.75" customHeight="1">
      <c r="A1103" s="7">
        <v>5.38000939E8</v>
      </c>
      <c r="B1103" s="6" t="s">
        <v>1356</v>
      </c>
      <c r="C1103" s="6" t="s">
        <v>1361</v>
      </c>
      <c r="D1103" s="9">
        <v>1.0</v>
      </c>
      <c r="E1103" s="9">
        <v>86.0</v>
      </c>
      <c r="F1103" s="9">
        <v>213.0</v>
      </c>
      <c r="G1103" s="9">
        <v>1.0</v>
      </c>
      <c r="H1103" s="9" t="s">
        <v>1468</v>
      </c>
      <c r="I1103" s="9">
        <v>0.0</v>
      </c>
      <c r="J1103" s="9" t="str">
        <f t="array" ref="J1103">LET(
    _xlpm.thresholds, XLOOKUP('2. Результаты'!$D1103, Sections!$F$27:$F$47, Sections!$G$27:$I$47),
    XLOOKUP('2. Результаты'!$I1103, _xlpm.thresholds, Sections!$G$26:$I$26, "Ниже базового", -1)
)</f>
        <v>Ниже базового</v>
      </c>
      <c r="K1103" s="9">
        <v>16.0</v>
      </c>
      <c r="L1103" s="9" t="str">
        <f t="array" ref="L1103">LET(
    _xlpm.thresholds, XLOOKUP('2. Результаты'!$D1103, Sections!$P$27:$P$47, Sections!$Q$27:$S$47),
    XLOOKUP('2. Результаты'!$K1103, _xlpm.thresholds, Sections!$Q$26:$S$26, "Ниже базового", -1)
)</f>
        <v>Высокий</v>
      </c>
      <c r="M1103" s="9">
        <v>8.0</v>
      </c>
      <c r="N1103" s="9" t="str">
        <f t="array" ref="N1103">LET(
    _xlpm.thresholds, XLOOKUP('2. Результаты'!$D1103, Sections!$K$27:$K$47, Sections!$L$27:$N$47),
    XLOOKUP('2. Результаты'!$M1103, _xlpm.thresholds, Sections!$L$26:$N$26, "Ниже базового", -1)
)</f>
        <v>Базовый</v>
      </c>
      <c r="O1103" s="9">
        <v>17.0</v>
      </c>
      <c r="P1103" s="9" t="str">
        <f t="array" ref="P1103">LET(
    _xlpm.thresholds, XLOOKUP('2. Результаты'!$D1103, Sections!$P$3:$P$23, Sections!$Q$3:$S$23),
    XLOOKUP('2. Результаты'!$O1103, _xlpm.thresholds, Sections!$Q$2:$S$2, "Ниже базового", -1)
)</f>
        <v>Средний</v>
      </c>
      <c r="Q1103" s="9">
        <v>17.0</v>
      </c>
      <c r="R1103" s="9" t="str">
        <f t="array" ref="R1103">LET(
    _xlpm.thresholds, XLOOKUP('2. Результаты'!$D1103, Sections!$F$3:$F$23, Sections!$G$3:$I$23),
    XLOOKUP('2. Результаты'!$Q1103, _xlpm.thresholds, Sections!$G$2:$I$2, "Ниже базового", -1)
)</f>
        <v>Средний</v>
      </c>
      <c r="S1103" s="9">
        <v>0.0</v>
      </c>
      <c r="T1103" s="9" t="str">
        <f t="array" ref="T1103">LET(
    _xlpm.thresholds, XLOOKUP('2. Результаты'!$D1103, Sections!$A$3:$A$23, Sections!$B$3:$D$23),
    XLOOKUP('2. Результаты'!$S1103, _xlpm.thresholds, Sections!$B$2:$D$2, "Ниже базового", -1)
)</f>
        <v>Ниже базового</v>
      </c>
      <c r="U1103" s="9">
        <v>11.0</v>
      </c>
      <c r="V1103" s="9" t="str">
        <f t="array" ref="V1103">LET(
    _xlpm.thresholds, XLOOKUP('2. Результаты'!$D1103, Sections!$A$27:$A$47, Sections!$B$27:$D$47),
    XLOOKUP('2. Результаты'!$U1103, _xlpm.thresholds, Sections!$B$26:$D$26, "Ниже базового", -1)
)</f>
        <v>Средний</v>
      </c>
      <c r="W1103" s="9">
        <v>17.0</v>
      </c>
      <c r="X1103" s="9" t="str">
        <f t="array" ref="X1103">LET(
    _xlpm.thresholds, XLOOKUP('2. Результаты'!$D1103, Sections!$K$3:$K$23, Sections!$L$3:$N$23),
    XLOOKUP('2. Результаты'!$W1103, _xlpm.thresholds, Sections!$L$2:$N$2, "Ниже базового", -1)
)</f>
        <v>Средний</v>
      </c>
    </row>
    <row r="1104" ht="15.75" customHeight="1">
      <c r="A1104" s="7">
        <v>5.38002421E8</v>
      </c>
      <c r="B1104" s="6" t="s">
        <v>1356</v>
      </c>
      <c r="C1104" s="6" t="s">
        <v>1362</v>
      </c>
      <c r="D1104" s="9">
        <v>2.0</v>
      </c>
      <c r="E1104" s="9">
        <v>95.0</v>
      </c>
      <c r="F1104" s="9">
        <v>197.0</v>
      </c>
      <c r="G1104" s="9">
        <v>1.0</v>
      </c>
      <c r="H1104" s="9" t="s">
        <v>1468</v>
      </c>
      <c r="I1104" s="9">
        <v>0.0</v>
      </c>
      <c r="J1104" s="9" t="str">
        <f t="array" ref="J1104">LET(
    _xlpm.thresholds, XLOOKUP('2. Результаты'!$D1104, Sections!$F$27:$F$47, Sections!$G$27:$I$47),
    XLOOKUP('2. Результаты'!$I1104, _xlpm.thresholds, Sections!$G$26:$I$26, "Ниже базового", -1)
)</f>
        <v>Ниже базового</v>
      </c>
      <c r="K1104" s="9">
        <v>13.0</v>
      </c>
      <c r="L1104" s="9" t="str">
        <f t="array" ref="L1104">LET(
    _xlpm.thresholds, XLOOKUP('2. Результаты'!$D1104, Sections!$P$27:$P$47, Sections!$Q$27:$S$47),
    XLOOKUP('2. Результаты'!$K1104, _xlpm.thresholds, Sections!$Q$26:$S$26, "Ниже базового", -1)
)</f>
        <v>Средний</v>
      </c>
      <c r="M1104" s="9">
        <v>14.0</v>
      </c>
      <c r="N1104" s="9" t="str">
        <f t="array" ref="N1104">LET(
    _xlpm.thresholds, XLOOKUP('2. Результаты'!$D1104, Sections!$K$27:$K$47, Sections!$L$27:$N$47),
    XLOOKUP('2. Результаты'!$M1104, _xlpm.thresholds, Sections!$L$26:$N$26, "Ниже базового", -1)
)</f>
        <v>Средний</v>
      </c>
      <c r="O1104" s="9">
        <v>20.0</v>
      </c>
      <c r="P1104" s="9" t="str">
        <f t="array" ref="P1104">LET(
    _xlpm.thresholds, XLOOKUP('2. Результаты'!$D1104, Sections!$P$3:$P$23, Sections!$Q$3:$S$23),
    XLOOKUP('2. Результаты'!$O1104, _xlpm.thresholds, Sections!$Q$2:$S$2, "Ниже базового", -1)
)</f>
        <v>Высокий</v>
      </c>
      <c r="Q1104" s="9">
        <v>16.0</v>
      </c>
      <c r="R1104" s="9" t="str">
        <f t="array" ref="R1104">LET(
    _xlpm.thresholds, XLOOKUP('2. Результаты'!$D1104, Sections!$F$3:$F$23, Sections!$G$3:$I$23),
    XLOOKUP('2. Результаты'!$Q1104, _xlpm.thresholds, Sections!$G$2:$I$2, "Ниже базового", -1)
)</f>
        <v>Средний</v>
      </c>
      <c r="S1104" s="9">
        <v>0.0</v>
      </c>
      <c r="T1104" s="9" t="str">
        <f t="array" ref="T1104">LET(
    _xlpm.thresholds, XLOOKUP('2. Результаты'!$D1104, Sections!$A$3:$A$23, Sections!$B$3:$D$23),
    XLOOKUP('2. Результаты'!$S1104, _xlpm.thresholds, Sections!$B$2:$D$2, "Ниже базового", -1)
)</f>
        <v>Ниже базового</v>
      </c>
      <c r="U1104" s="9">
        <v>10.0</v>
      </c>
      <c r="V1104" s="9" t="str">
        <f t="array" ref="V1104">LET(
    _xlpm.thresholds, XLOOKUP('2. Результаты'!$D1104, Sections!$A$27:$A$47, Sections!$B$27:$D$47),
    XLOOKUP('2. Результаты'!$U1104, _xlpm.thresholds, Sections!$B$26:$D$26, "Ниже базового", -1)
)</f>
        <v>Средний</v>
      </c>
      <c r="W1104" s="9">
        <v>22.0</v>
      </c>
      <c r="X1104" s="9" t="str">
        <f t="array" ref="X1104">LET(
    _xlpm.thresholds, XLOOKUP('2. Результаты'!$D1104, Sections!$K$3:$K$23, Sections!$L$3:$N$23),
    XLOOKUP('2. Результаты'!$W1104, _xlpm.thresholds, Sections!$L$2:$N$2, "Ниже базового", -1)
)</f>
        <v>Средний</v>
      </c>
    </row>
    <row r="1105" ht="15.75" customHeight="1">
      <c r="A1105" s="7">
        <v>5.3800182E8</v>
      </c>
      <c r="B1105" s="6" t="s">
        <v>1356</v>
      </c>
      <c r="C1105" s="6" t="s">
        <v>1363</v>
      </c>
      <c r="D1105" s="9">
        <v>2.0</v>
      </c>
      <c r="E1105" s="9">
        <v>157.0</v>
      </c>
      <c r="F1105" s="9">
        <v>197.0</v>
      </c>
      <c r="G1105" s="9">
        <v>1.0</v>
      </c>
      <c r="H1105" s="9" t="s">
        <v>1468</v>
      </c>
      <c r="I1105" s="9">
        <v>31.0</v>
      </c>
      <c r="J1105" s="9" t="str">
        <f t="array" ref="J1105">LET(
    _xlpm.thresholds, XLOOKUP('2. Результаты'!$D1105, Sections!$F$27:$F$47, Sections!$G$27:$I$47),
    XLOOKUP('2. Результаты'!$I1105, _xlpm.thresholds, Sections!$G$26:$I$26, "Ниже базового", -1)
)</f>
        <v>Высокий</v>
      </c>
      <c r="K1105" s="9">
        <v>21.0</v>
      </c>
      <c r="L1105" s="9" t="str">
        <f t="array" ref="L1105">LET(
    _xlpm.thresholds, XLOOKUP('2. Результаты'!$D1105, Sections!$P$27:$P$47, Sections!$Q$27:$S$47),
    XLOOKUP('2. Результаты'!$K1105, _xlpm.thresholds, Sections!$Q$26:$S$26, "Ниже базового", -1)
)</f>
        <v>Высокий</v>
      </c>
      <c r="M1105" s="9">
        <v>18.0</v>
      </c>
      <c r="N1105" s="9" t="str">
        <f t="array" ref="N1105">LET(
    _xlpm.thresholds, XLOOKUP('2. Результаты'!$D1105, Sections!$K$27:$K$47, Sections!$L$27:$N$47),
    XLOOKUP('2. Результаты'!$M1105, _xlpm.thresholds, Sections!$L$26:$N$26, "Ниже базового", -1)
)</f>
        <v>Высокий</v>
      </c>
      <c r="O1105" s="9">
        <v>22.0</v>
      </c>
      <c r="P1105" s="9" t="str">
        <f t="array" ref="P1105">LET(
    _xlpm.thresholds, XLOOKUP('2. Результаты'!$D1105, Sections!$P$3:$P$23, Sections!$Q$3:$S$23),
    XLOOKUP('2. Результаты'!$O1105, _xlpm.thresholds, Sections!$Q$2:$S$2, "Ниже базового", -1)
)</f>
        <v>Высокий</v>
      </c>
      <c r="Q1105" s="9">
        <v>22.0</v>
      </c>
      <c r="R1105" s="9" t="str">
        <f t="array" ref="R1105">LET(
    _xlpm.thresholds, XLOOKUP('2. Результаты'!$D1105, Sections!$F$3:$F$23, Sections!$G$3:$I$23),
    XLOOKUP('2. Результаты'!$Q1105, _xlpm.thresholds, Sections!$G$2:$I$2, "Ниже базового", -1)
)</f>
        <v>Высокий</v>
      </c>
      <c r="S1105" s="9">
        <v>0.0</v>
      </c>
      <c r="T1105" s="9" t="str">
        <f t="array" ref="T1105">LET(
    _xlpm.thresholds, XLOOKUP('2. Результаты'!$D1105, Sections!$A$3:$A$23, Sections!$B$3:$D$23),
    XLOOKUP('2. Результаты'!$S1105, _xlpm.thresholds, Sections!$B$2:$D$2, "Ниже базового", -1)
)</f>
        <v>Ниже базового</v>
      </c>
      <c r="U1105" s="9">
        <v>14.0</v>
      </c>
      <c r="V1105" s="9" t="str">
        <f t="array" ref="V1105">LET(
    _xlpm.thresholds, XLOOKUP('2. Результаты'!$D1105, Sections!$A$27:$A$47, Sections!$B$27:$D$47),
    XLOOKUP('2. Результаты'!$U1105, _xlpm.thresholds, Sections!$B$26:$D$26, "Ниже базового", -1)
)</f>
        <v>Высокий</v>
      </c>
      <c r="W1105" s="9">
        <v>29.0</v>
      </c>
      <c r="X1105" s="9" t="str">
        <f t="array" ref="X1105">LET(
    _xlpm.thresholds, XLOOKUP('2. Результаты'!$D1105, Sections!$K$3:$K$23, Sections!$L$3:$N$23),
    XLOOKUP('2. Результаты'!$W1105, _xlpm.thresholds, Sections!$L$2:$N$2, "Ниже базового", -1)
)</f>
        <v>Высокий</v>
      </c>
    </row>
    <row r="1106" ht="15.75" customHeight="1">
      <c r="A1106" s="7">
        <v>5.38001097E8</v>
      </c>
      <c r="B1106" s="6" t="s">
        <v>1356</v>
      </c>
      <c r="C1106" s="6" t="s">
        <v>1364</v>
      </c>
      <c r="D1106" s="9">
        <v>2.0</v>
      </c>
      <c r="E1106" s="9">
        <v>158.0</v>
      </c>
      <c r="F1106" s="9">
        <v>197.0</v>
      </c>
      <c r="G1106" s="9">
        <v>1.0</v>
      </c>
      <c r="H1106" s="9" t="s">
        <v>1468</v>
      </c>
      <c r="I1106" s="9">
        <v>27.0</v>
      </c>
      <c r="J1106" s="9" t="str">
        <f t="array" ref="J1106">LET(
    _xlpm.thresholds, XLOOKUP('2. Результаты'!$D1106, Sections!$F$27:$F$47, Sections!$G$27:$I$47),
    XLOOKUP('2. Результаты'!$I1106, _xlpm.thresholds, Sections!$G$26:$I$26, "Ниже базового", -1)
)</f>
        <v>Высокий</v>
      </c>
      <c r="K1106" s="9">
        <v>20.0</v>
      </c>
      <c r="L1106" s="9" t="str">
        <f t="array" ref="L1106">LET(
    _xlpm.thresholds, XLOOKUP('2. Результаты'!$D1106, Sections!$P$27:$P$47, Sections!$Q$27:$S$47),
    XLOOKUP('2. Результаты'!$K1106, _xlpm.thresholds, Sections!$Q$26:$S$26, "Ниже базового", -1)
)</f>
        <v>Высокий</v>
      </c>
      <c r="M1106" s="9">
        <v>0.0</v>
      </c>
      <c r="N1106" s="9" t="str">
        <f t="array" ref="N1106">LET(
    _xlpm.thresholds, XLOOKUP('2. Результаты'!$D1106, Sections!$K$27:$K$47, Sections!$L$27:$N$47),
    XLOOKUP('2. Результаты'!$M1106, _xlpm.thresholds, Sections!$L$26:$N$26, "Ниже базового", -1)
)</f>
        <v>Ниже базового</v>
      </c>
      <c r="O1106" s="9">
        <v>20.0</v>
      </c>
      <c r="P1106" s="9" t="str">
        <f t="array" ref="P1106">LET(
    _xlpm.thresholds, XLOOKUP('2. Результаты'!$D1106, Sections!$P$3:$P$23, Sections!$Q$3:$S$23),
    XLOOKUP('2. Результаты'!$O1106, _xlpm.thresholds, Sections!$Q$2:$S$2, "Ниже базового", -1)
)</f>
        <v>Высокий</v>
      </c>
      <c r="Q1106" s="9">
        <v>19.0</v>
      </c>
      <c r="R1106" s="9" t="str">
        <f t="array" ref="R1106">LET(
    _xlpm.thresholds, XLOOKUP('2. Результаты'!$D1106, Sections!$F$3:$F$23, Sections!$G$3:$I$23),
    XLOOKUP('2. Результаты'!$Q1106, _xlpm.thresholds, Sections!$G$2:$I$2, "Ниже базового", -1)
)</f>
        <v>Средний</v>
      </c>
      <c r="S1106" s="9">
        <v>33.0</v>
      </c>
      <c r="T1106" s="9" t="str">
        <f t="array" ref="T1106">LET(
    _xlpm.thresholds, XLOOKUP('2. Результаты'!$D1106, Sections!$A$3:$A$23, Sections!$B$3:$D$23),
    XLOOKUP('2. Результаты'!$S1106, _xlpm.thresholds, Sections!$B$2:$D$2, "Ниже базового", -1)
)</f>
        <v>Высокий</v>
      </c>
      <c r="U1106" s="9">
        <v>13.0</v>
      </c>
      <c r="V1106" s="9" t="str">
        <f t="array" ref="V1106">LET(
    _xlpm.thresholds, XLOOKUP('2. Результаты'!$D1106, Sections!$A$27:$A$47, Sections!$B$27:$D$47),
    XLOOKUP('2. Результаты'!$U1106, _xlpm.thresholds, Sections!$B$26:$D$26, "Ниже базового", -1)
)</f>
        <v>Высокий</v>
      </c>
      <c r="W1106" s="9">
        <v>26.0</v>
      </c>
      <c r="X1106" s="9" t="str">
        <f t="array" ref="X1106">LET(
    _xlpm.thresholds, XLOOKUP('2. Результаты'!$D1106, Sections!$K$3:$K$23, Sections!$L$3:$N$23),
    XLOOKUP('2. Результаты'!$W1106, _xlpm.thresholds, Sections!$L$2:$N$2, "Ниже базового", -1)
)</f>
        <v>Высокий</v>
      </c>
    </row>
    <row r="1107" ht="15.75" customHeight="1">
      <c r="A1107" s="7">
        <v>5.38001844E8</v>
      </c>
      <c r="B1107" s="6" t="s">
        <v>1356</v>
      </c>
      <c r="C1107" s="6" t="s">
        <v>1365</v>
      </c>
      <c r="D1107" s="9">
        <v>2.0</v>
      </c>
      <c r="E1107" s="9">
        <v>173.0</v>
      </c>
      <c r="F1107" s="9">
        <v>197.0</v>
      </c>
      <c r="G1107" s="9">
        <v>4.0</v>
      </c>
      <c r="H1107" s="9" t="s">
        <v>1466</v>
      </c>
      <c r="I1107" s="9">
        <v>29.0</v>
      </c>
      <c r="J1107" s="9" t="str">
        <f t="array" ref="J1107">LET(
    _xlpm.thresholds, XLOOKUP('2. Результаты'!$D1107, Sections!$F$27:$F$47, Sections!$G$27:$I$47),
    XLOOKUP('2. Результаты'!$I1107, _xlpm.thresholds, Sections!$G$26:$I$26, "Ниже базового", -1)
)</f>
        <v>Высокий</v>
      </c>
      <c r="K1107" s="9">
        <v>19.0</v>
      </c>
      <c r="L1107" s="9" t="str">
        <f t="array" ref="L1107">LET(
    _xlpm.thresholds, XLOOKUP('2. Результаты'!$D1107, Sections!$P$27:$P$47, Sections!$Q$27:$S$47),
    XLOOKUP('2. Результаты'!$K1107, _xlpm.thresholds, Sections!$Q$26:$S$26, "Ниже базового", -1)
)</f>
        <v>Высокий</v>
      </c>
      <c r="M1107" s="9">
        <v>17.0</v>
      </c>
      <c r="N1107" s="9" t="str">
        <f t="array" ref="N1107">LET(
    _xlpm.thresholds, XLOOKUP('2. Результаты'!$D1107, Sections!$K$27:$K$47, Sections!$L$27:$N$47),
    XLOOKUP('2. Результаты'!$M1107, _xlpm.thresholds, Sections!$L$26:$N$26, "Ниже базового", -1)
)</f>
        <v>Высокий</v>
      </c>
      <c r="O1107" s="9">
        <v>21.0</v>
      </c>
      <c r="P1107" s="9" t="str">
        <f t="array" ref="P1107">LET(
    _xlpm.thresholds, XLOOKUP('2. Результаты'!$D1107, Sections!$P$3:$P$23, Sections!$Q$3:$S$23),
    XLOOKUP('2. Результаты'!$O1107, _xlpm.thresholds, Sections!$Q$2:$S$2, "Ниже базового", -1)
)</f>
        <v>Высокий</v>
      </c>
      <c r="Q1107" s="9">
        <v>18.0</v>
      </c>
      <c r="R1107" s="9" t="str">
        <f t="array" ref="R1107">LET(
    _xlpm.thresholds, XLOOKUP('2. Результаты'!$D1107, Sections!$F$3:$F$23, Sections!$G$3:$I$23),
    XLOOKUP('2. Результаты'!$Q1107, _xlpm.thresholds, Sections!$G$2:$I$2, "Ниже базового", -1)
)</f>
        <v>Средний</v>
      </c>
      <c r="S1107" s="9">
        <v>29.0</v>
      </c>
      <c r="T1107" s="9" t="str">
        <f t="array" ref="T1107">LET(
    _xlpm.thresholds, XLOOKUP('2. Результаты'!$D1107, Sections!$A$3:$A$23, Sections!$B$3:$D$23),
    XLOOKUP('2. Результаты'!$S1107, _xlpm.thresholds, Sections!$B$2:$D$2, "Ниже базового", -1)
)</f>
        <v>Средний</v>
      </c>
      <c r="U1107" s="9">
        <v>14.0</v>
      </c>
      <c r="V1107" s="9" t="str">
        <f t="array" ref="V1107">LET(
    _xlpm.thresholds, XLOOKUP('2. Результаты'!$D1107, Sections!$A$27:$A$47, Sections!$B$27:$D$47),
    XLOOKUP('2. Результаты'!$U1107, _xlpm.thresholds, Sections!$B$26:$D$26, "Ниже базового", -1)
)</f>
        <v>Высокий</v>
      </c>
      <c r="W1107" s="9">
        <v>26.0</v>
      </c>
      <c r="X1107" s="9" t="str">
        <f t="array" ref="X1107">LET(
    _xlpm.thresholds, XLOOKUP('2. Результаты'!$D1107, Sections!$K$3:$K$23, Sections!$L$3:$N$23),
    XLOOKUP('2. Результаты'!$W1107, _xlpm.thresholds, Sections!$L$2:$N$2, "Ниже базового", -1)
)</f>
        <v>Высокий</v>
      </c>
    </row>
    <row r="1108" ht="15.75" customHeight="1">
      <c r="A1108" s="7">
        <v>5.38001788E8</v>
      </c>
      <c r="B1108" s="6" t="s">
        <v>1356</v>
      </c>
      <c r="C1108" s="6" t="s">
        <v>1366</v>
      </c>
      <c r="D1108" s="9">
        <v>2.0</v>
      </c>
      <c r="E1108" s="9">
        <v>162.0</v>
      </c>
      <c r="F1108" s="9">
        <v>197.0</v>
      </c>
      <c r="G1108" s="9">
        <v>3.0</v>
      </c>
      <c r="H1108" s="9" t="s">
        <v>1465</v>
      </c>
      <c r="I1108" s="9">
        <v>28.0</v>
      </c>
      <c r="J1108" s="9" t="str">
        <f t="array" ref="J1108">LET(
    _xlpm.thresholds, XLOOKUP('2. Результаты'!$D1108, Sections!$F$27:$F$47, Sections!$G$27:$I$47),
    XLOOKUP('2. Результаты'!$I1108, _xlpm.thresholds, Sections!$G$26:$I$26, "Ниже базового", -1)
)</f>
        <v>Высокий</v>
      </c>
      <c r="K1108" s="9">
        <v>21.0</v>
      </c>
      <c r="L1108" s="9" t="str">
        <f t="array" ref="L1108">LET(
    _xlpm.thresholds, XLOOKUP('2. Результаты'!$D1108, Sections!$P$27:$P$47, Sections!$Q$27:$S$47),
    XLOOKUP('2. Результаты'!$K1108, _xlpm.thresholds, Sections!$Q$26:$S$26, "Ниже базового", -1)
)</f>
        <v>Высокий</v>
      </c>
      <c r="M1108" s="9">
        <v>14.0</v>
      </c>
      <c r="N1108" s="9" t="str">
        <f t="array" ref="N1108">LET(
    _xlpm.thresholds, XLOOKUP('2. Результаты'!$D1108, Sections!$K$27:$K$47, Sections!$L$27:$N$47),
    XLOOKUP('2. Результаты'!$M1108, _xlpm.thresholds, Sections!$L$26:$N$26, "Ниже базового", -1)
)</f>
        <v>Средний</v>
      </c>
      <c r="O1108" s="9">
        <v>20.0</v>
      </c>
      <c r="P1108" s="9" t="str">
        <f t="array" ref="P1108">LET(
    _xlpm.thresholds, XLOOKUP('2. Результаты'!$D1108, Sections!$P$3:$P$23, Sections!$Q$3:$S$23),
    XLOOKUP('2. Результаты'!$O1108, _xlpm.thresholds, Sections!$Q$2:$S$2, "Ниже базового", -1)
)</f>
        <v>Высокий</v>
      </c>
      <c r="Q1108" s="9">
        <v>17.0</v>
      </c>
      <c r="R1108" s="9" t="str">
        <f t="array" ref="R1108">LET(
    _xlpm.thresholds, XLOOKUP('2. Результаты'!$D1108, Sections!$F$3:$F$23, Sections!$G$3:$I$23),
    XLOOKUP('2. Результаты'!$Q1108, _xlpm.thresholds, Sections!$G$2:$I$2, "Ниже базового", -1)
)</f>
        <v>Средний</v>
      </c>
      <c r="S1108" s="9">
        <v>25.0</v>
      </c>
      <c r="T1108" s="9" t="str">
        <f t="array" ref="T1108">LET(
    _xlpm.thresholds, XLOOKUP('2. Результаты'!$D1108, Sections!$A$3:$A$23, Sections!$B$3:$D$23),
    XLOOKUP('2. Результаты'!$S1108, _xlpm.thresholds, Sections!$B$2:$D$2, "Ниже базового", -1)
)</f>
        <v>Средний</v>
      </c>
      <c r="U1108" s="9">
        <v>14.0</v>
      </c>
      <c r="V1108" s="9" t="str">
        <f t="array" ref="V1108">LET(
    _xlpm.thresholds, XLOOKUP('2. Результаты'!$D1108, Sections!$A$27:$A$47, Sections!$B$27:$D$47),
    XLOOKUP('2. Результаты'!$U1108, _xlpm.thresholds, Sections!$B$26:$D$26, "Ниже базового", -1)
)</f>
        <v>Высокий</v>
      </c>
      <c r="W1108" s="9">
        <v>23.0</v>
      </c>
      <c r="X1108" s="9" t="str">
        <f t="array" ref="X1108">LET(
    _xlpm.thresholds, XLOOKUP('2. Результаты'!$D1108, Sections!$K$3:$K$23, Sections!$L$3:$N$23),
    XLOOKUP('2. Результаты'!$W1108, _xlpm.thresholds, Sections!$L$2:$N$2, "Ниже базового", -1)
)</f>
        <v>Средний</v>
      </c>
    </row>
    <row r="1109" ht="15.75" customHeight="1">
      <c r="A1109" s="7">
        <v>5.38001763E8</v>
      </c>
      <c r="B1109" s="6" t="s">
        <v>1356</v>
      </c>
      <c r="C1109" s="6" t="s">
        <v>1367</v>
      </c>
      <c r="D1109" s="9">
        <v>1.0</v>
      </c>
      <c r="E1109" s="9">
        <v>94.0</v>
      </c>
      <c r="F1109" s="9">
        <v>213.0</v>
      </c>
      <c r="G1109" s="9">
        <v>1.0</v>
      </c>
      <c r="H1109" s="9" t="s">
        <v>1468</v>
      </c>
      <c r="I1109" s="9">
        <v>23.0</v>
      </c>
      <c r="J1109" s="9" t="str">
        <f t="array" ref="J1109">LET(
    _xlpm.thresholds, XLOOKUP('2. Результаты'!$D1109, Sections!$F$27:$F$47, Sections!$G$27:$I$47),
    XLOOKUP('2. Результаты'!$I1109, _xlpm.thresholds, Sections!$G$26:$I$26, "Ниже базового", -1)
)</f>
        <v>Средний</v>
      </c>
      <c r="K1109" s="9">
        <v>16.0</v>
      </c>
      <c r="L1109" s="9" t="str">
        <f t="array" ref="L1109">LET(
    _xlpm.thresholds, XLOOKUP('2. Результаты'!$D1109, Sections!$P$27:$P$47, Sections!$Q$27:$S$47),
    XLOOKUP('2. Результаты'!$K1109, _xlpm.thresholds, Sections!$Q$26:$S$26, "Ниже базового", -1)
)</f>
        <v>Высокий</v>
      </c>
      <c r="M1109" s="9">
        <v>0.0</v>
      </c>
      <c r="N1109" s="9" t="str">
        <f t="array" ref="N1109">LET(
    _xlpm.thresholds, XLOOKUP('2. Результаты'!$D1109, Sections!$K$27:$K$47, Sections!$L$27:$N$47),
    XLOOKUP('2. Результаты'!$M1109, _xlpm.thresholds, Sections!$L$26:$N$26, "Ниже базового", -1)
)</f>
        <v>Ниже базового</v>
      </c>
      <c r="O1109" s="9">
        <v>15.0</v>
      </c>
      <c r="P1109" s="9" t="str">
        <f t="array" ref="P1109">LET(
    _xlpm.thresholds, XLOOKUP('2. Результаты'!$D1109, Sections!$P$3:$P$23, Sections!$Q$3:$S$23),
    XLOOKUP('2. Результаты'!$O1109, _xlpm.thresholds, Sections!$Q$2:$S$2, "Ниже базового", -1)
)</f>
        <v>Базовый</v>
      </c>
      <c r="Q1109" s="9">
        <v>14.0</v>
      </c>
      <c r="R1109" s="9" t="str">
        <f t="array" ref="R1109">LET(
    _xlpm.thresholds, XLOOKUP('2. Результаты'!$D1109, Sections!$F$3:$F$23, Sections!$G$3:$I$23),
    XLOOKUP('2. Результаты'!$Q1109, _xlpm.thresholds, Sections!$G$2:$I$2, "Ниже базового", -1)
)</f>
        <v>Средний</v>
      </c>
      <c r="S1109" s="9">
        <v>0.0</v>
      </c>
      <c r="T1109" s="9" t="str">
        <f t="array" ref="T1109">LET(
    _xlpm.thresholds, XLOOKUP('2. Результаты'!$D1109, Sections!$A$3:$A$23, Sections!$B$3:$D$23),
    XLOOKUP('2. Результаты'!$S1109, _xlpm.thresholds, Sections!$B$2:$D$2, "Ниже базового", -1)
)</f>
        <v>Ниже базового</v>
      </c>
      <c r="U1109" s="9">
        <v>10.0</v>
      </c>
      <c r="V1109" s="9" t="str">
        <f t="array" ref="V1109">LET(
    _xlpm.thresholds, XLOOKUP('2. Результаты'!$D1109, Sections!$A$27:$A$47, Sections!$B$27:$D$47),
    XLOOKUP('2. Результаты'!$U1109, _xlpm.thresholds, Sections!$B$26:$D$26, "Ниже базового", -1)
)</f>
        <v>Средний</v>
      </c>
      <c r="W1109" s="9">
        <v>16.0</v>
      </c>
      <c r="X1109" s="9" t="str">
        <f t="array" ref="X1109">LET(
    _xlpm.thresholds, XLOOKUP('2. Результаты'!$D1109, Sections!$K$3:$K$23, Sections!$L$3:$N$23),
    XLOOKUP('2. Результаты'!$W1109, _xlpm.thresholds, Sections!$L$2:$N$2, "Ниже базового", -1)
)</f>
        <v>Базовый</v>
      </c>
    </row>
    <row r="1110" ht="15.75" customHeight="1">
      <c r="A1110" s="7">
        <v>5.38001805E8</v>
      </c>
      <c r="B1110" s="6" t="s">
        <v>1356</v>
      </c>
      <c r="C1110" s="6" t="s">
        <v>1368</v>
      </c>
      <c r="D1110" s="9">
        <v>1.0</v>
      </c>
      <c r="E1110" s="9">
        <v>155.0</v>
      </c>
      <c r="F1110" s="9">
        <v>213.0</v>
      </c>
      <c r="G1110" s="9">
        <v>3.0</v>
      </c>
      <c r="H1110" s="9" t="s">
        <v>1465</v>
      </c>
      <c r="I1110" s="9">
        <v>23.0</v>
      </c>
      <c r="J1110" s="9" t="str">
        <f t="array" ref="J1110">LET(
    _xlpm.thresholds, XLOOKUP('2. Результаты'!$D1110, Sections!$F$27:$F$47, Sections!$G$27:$I$47),
    XLOOKUP('2. Результаты'!$I1110, _xlpm.thresholds, Sections!$G$26:$I$26, "Ниже базового", -1)
)</f>
        <v>Средний</v>
      </c>
      <c r="K1110" s="9">
        <v>17.0</v>
      </c>
      <c r="L1110" s="9" t="str">
        <f t="array" ref="L1110">LET(
    _xlpm.thresholds, XLOOKUP('2. Результаты'!$D1110, Sections!$P$27:$P$47, Sections!$Q$27:$S$47),
    XLOOKUP('2. Результаты'!$K1110, _xlpm.thresholds, Sections!$Q$26:$S$26, "Ниже базового", -1)
)</f>
        <v>Высокий</v>
      </c>
      <c r="M1110" s="9">
        <v>13.0</v>
      </c>
      <c r="N1110" s="9" t="str">
        <f t="array" ref="N1110">LET(
    _xlpm.thresholds, XLOOKUP('2. Результаты'!$D1110, Sections!$K$27:$K$47, Sections!$L$27:$N$47),
    XLOOKUP('2. Результаты'!$M1110, _xlpm.thresholds, Sections!$L$26:$N$26, "Ниже базового", -1)
)</f>
        <v>Базовый</v>
      </c>
      <c r="O1110" s="9">
        <v>19.0</v>
      </c>
      <c r="P1110" s="9" t="str">
        <f t="array" ref="P1110">LET(
    _xlpm.thresholds, XLOOKUP('2. Результаты'!$D1110, Sections!$P$3:$P$23, Sections!$Q$3:$S$23),
    XLOOKUP('2. Результаты'!$O1110, _xlpm.thresholds, Sections!$Q$2:$S$2, "Ниже базового", -1)
)</f>
        <v>Средний</v>
      </c>
      <c r="Q1110" s="9">
        <v>16.0</v>
      </c>
      <c r="R1110" s="9" t="str">
        <f t="array" ref="R1110">LET(
    _xlpm.thresholds, XLOOKUP('2. Результаты'!$D1110, Sections!$F$3:$F$23, Sections!$G$3:$I$23),
    XLOOKUP('2. Результаты'!$Q1110, _xlpm.thresholds, Sections!$G$2:$I$2, "Ниже базового", -1)
)</f>
        <v>Средний</v>
      </c>
      <c r="S1110" s="9">
        <v>35.0</v>
      </c>
      <c r="T1110" s="9" t="str">
        <f t="array" ref="T1110">LET(
    _xlpm.thresholds, XLOOKUP('2. Результаты'!$D1110, Sections!$A$3:$A$23, Sections!$B$3:$D$23),
    XLOOKUP('2. Результаты'!$S1110, _xlpm.thresholds, Sections!$B$2:$D$2, "Ниже базового", -1)
)</f>
        <v>Средний</v>
      </c>
      <c r="U1110" s="9">
        <v>13.0</v>
      </c>
      <c r="V1110" s="9" t="str">
        <f t="array" ref="V1110">LET(
    _xlpm.thresholds, XLOOKUP('2. Результаты'!$D1110, Sections!$A$27:$A$47, Sections!$B$27:$D$47),
    XLOOKUP('2. Результаты'!$U1110, _xlpm.thresholds, Sections!$B$26:$D$26, "Ниже базового", -1)
)</f>
        <v>Высокий</v>
      </c>
      <c r="W1110" s="9">
        <v>19.0</v>
      </c>
      <c r="X1110" s="9" t="str">
        <f t="array" ref="X1110">LET(
    _xlpm.thresholds, XLOOKUP('2. Результаты'!$D1110, Sections!$K$3:$K$23, Sections!$L$3:$N$23),
    XLOOKUP('2. Результаты'!$W1110, _xlpm.thresholds, Sections!$L$2:$N$2, "Ниже базового", -1)
)</f>
        <v>Средний</v>
      </c>
    </row>
    <row r="1111" ht="15.75" customHeight="1">
      <c r="A1111" s="7">
        <v>5.38000978E8</v>
      </c>
      <c r="B1111" s="6" t="s">
        <v>1356</v>
      </c>
      <c r="C1111" s="6" t="s">
        <v>1369</v>
      </c>
      <c r="D1111" s="9">
        <v>2.0</v>
      </c>
      <c r="E1111" s="9">
        <v>148.0</v>
      </c>
      <c r="F1111" s="9">
        <v>197.0</v>
      </c>
      <c r="G1111" s="9">
        <v>3.0</v>
      </c>
      <c r="H1111" s="9" t="s">
        <v>1465</v>
      </c>
      <c r="I1111" s="9">
        <v>25.0</v>
      </c>
      <c r="J1111" s="9" t="str">
        <f t="array" ref="J1111">LET(
    _xlpm.thresholds, XLOOKUP('2. Результаты'!$D1111, Sections!$F$27:$F$47, Sections!$G$27:$I$47),
    XLOOKUP('2. Результаты'!$I1111, _xlpm.thresholds, Sections!$G$26:$I$26, "Ниже базового", -1)
)</f>
        <v>Средний</v>
      </c>
      <c r="K1111" s="9">
        <v>18.0</v>
      </c>
      <c r="L1111" s="9" t="str">
        <f t="array" ref="L1111">LET(
    _xlpm.thresholds, XLOOKUP('2. Результаты'!$D1111, Sections!$P$27:$P$47, Sections!$Q$27:$S$47),
    XLOOKUP('2. Результаты'!$K1111, _xlpm.thresholds, Sections!$Q$26:$S$26, "Ниже базового", -1)
)</f>
        <v>Высокий</v>
      </c>
      <c r="M1111" s="9">
        <v>14.0</v>
      </c>
      <c r="N1111" s="9" t="str">
        <f t="array" ref="N1111">LET(
    _xlpm.thresholds, XLOOKUP('2. Результаты'!$D1111, Sections!$K$27:$K$47, Sections!$L$27:$N$47),
    XLOOKUP('2. Результаты'!$M1111, _xlpm.thresholds, Sections!$L$26:$N$26, "Ниже базового", -1)
)</f>
        <v>Средний</v>
      </c>
      <c r="O1111" s="9">
        <v>19.0</v>
      </c>
      <c r="P1111" s="9" t="str">
        <f t="array" ref="P1111">LET(
    _xlpm.thresholds, XLOOKUP('2. Результаты'!$D1111, Sections!$P$3:$P$23, Sections!$Q$3:$S$23),
    XLOOKUP('2. Результаты'!$O1111, _xlpm.thresholds, Sections!$Q$2:$S$2, "Ниже базового", -1)
)</f>
        <v>Средний</v>
      </c>
      <c r="Q1111" s="9">
        <v>14.0</v>
      </c>
      <c r="R1111" s="9" t="str">
        <f t="array" ref="R1111">LET(
    _xlpm.thresholds, XLOOKUP('2. Результаты'!$D1111, Sections!$F$3:$F$23, Sections!$G$3:$I$23),
    XLOOKUP('2. Результаты'!$Q1111, _xlpm.thresholds, Sections!$G$2:$I$2, "Ниже базового", -1)
)</f>
        <v>Средний</v>
      </c>
      <c r="S1111" s="9">
        <v>26.0</v>
      </c>
      <c r="T1111" s="9" t="str">
        <f t="array" ref="T1111">LET(
    _xlpm.thresholds, XLOOKUP('2. Результаты'!$D1111, Sections!$A$3:$A$23, Sections!$B$3:$D$23),
    XLOOKUP('2. Результаты'!$S1111, _xlpm.thresholds, Sections!$B$2:$D$2, "Ниже базового", -1)
)</f>
        <v>Средний</v>
      </c>
      <c r="U1111" s="9">
        <v>14.0</v>
      </c>
      <c r="V1111" s="9" t="str">
        <f t="array" ref="V1111">LET(
    _xlpm.thresholds, XLOOKUP('2. Результаты'!$D1111, Sections!$A$27:$A$47, Sections!$B$27:$D$47),
    XLOOKUP('2. Результаты'!$U1111, _xlpm.thresholds, Sections!$B$26:$D$26, "Ниже базового", -1)
)</f>
        <v>Высокий</v>
      </c>
      <c r="W1111" s="9">
        <v>18.0</v>
      </c>
      <c r="X1111" s="9" t="str">
        <f t="array" ref="X1111">LET(
    _xlpm.thresholds, XLOOKUP('2. Результаты'!$D1111, Sections!$K$3:$K$23, Sections!$L$3:$N$23),
    XLOOKUP('2. Результаты'!$W1111, _xlpm.thresholds, Sections!$L$2:$N$2, "Ниже базового", -1)
)</f>
        <v>Средний</v>
      </c>
    </row>
    <row r="1112" ht="15.75" customHeight="1">
      <c r="A1112" s="7">
        <v>5.38001851E8</v>
      </c>
      <c r="B1112" s="6" t="s">
        <v>1356</v>
      </c>
      <c r="C1112" s="6" t="s">
        <v>1370</v>
      </c>
      <c r="D1112" s="9">
        <v>2.0</v>
      </c>
      <c r="E1112" s="9">
        <v>153.0</v>
      </c>
      <c r="F1112" s="9">
        <v>197.0</v>
      </c>
      <c r="G1112" s="9">
        <v>3.0</v>
      </c>
      <c r="H1112" s="9" t="s">
        <v>1465</v>
      </c>
      <c r="I1112" s="9">
        <v>24.0</v>
      </c>
      <c r="J1112" s="9" t="str">
        <f t="array" ref="J1112">LET(
    _xlpm.thresholds, XLOOKUP('2. Результаты'!$D1112, Sections!$F$27:$F$47, Sections!$G$27:$I$47),
    XLOOKUP('2. Результаты'!$I1112, _xlpm.thresholds, Sections!$G$26:$I$26, "Ниже базового", -1)
)</f>
        <v>Средний</v>
      </c>
      <c r="K1112" s="9">
        <v>16.0</v>
      </c>
      <c r="L1112" s="9" t="str">
        <f t="array" ref="L1112">LET(
    _xlpm.thresholds, XLOOKUP('2. Результаты'!$D1112, Sections!$P$27:$P$47, Sections!$Q$27:$S$47),
    XLOOKUP('2. Результаты'!$K1112, _xlpm.thresholds, Sections!$Q$26:$S$26, "Ниже базового", -1)
)</f>
        <v>Высокий</v>
      </c>
      <c r="M1112" s="9">
        <v>14.0</v>
      </c>
      <c r="N1112" s="9" t="str">
        <f t="array" ref="N1112">LET(
    _xlpm.thresholds, XLOOKUP('2. Результаты'!$D1112, Sections!$K$27:$K$47, Sections!$L$27:$N$47),
    XLOOKUP('2. Результаты'!$M1112, _xlpm.thresholds, Sections!$L$26:$N$26, "Ниже базового", -1)
)</f>
        <v>Средний</v>
      </c>
      <c r="O1112" s="9">
        <v>20.0</v>
      </c>
      <c r="P1112" s="9" t="str">
        <f t="array" ref="P1112">LET(
    _xlpm.thresholds, XLOOKUP('2. Результаты'!$D1112, Sections!$P$3:$P$23, Sections!$Q$3:$S$23),
    XLOOKUP('2. Результаты'!$O1112, _xlpm.thresholds, Sections!$Q$2:$S$2, "Ниже базового", -1)
)</f>
        <v>Высокий</v>
      </c>
      <c r="Q1112" s="9">
        <v>18.0</v>
      </c>
      <c r="R1112" s="9" t="str">
        <f t="array" ref="R1112">LET(
    _xlpm.thresholds, XLOOKUP('2. Результаты'!$D1112, Sections!$F$3:$F$23, Sections!$G$3:$I$23),
    XLOOKUP('2. Результаты'!$Q1112, _xlpm.thresholds, Sections!$G$2:$I$2, "Ниже базового", -1)
)</f>
        <v>Средний</v>
      </c>
      <c r="S1112" s="9">
        <v>26.0</v>
      </c>
      <c r="T1112" s="9" t="str">
        <f t="array" ref="T1112">LET(
    _xlpm.thresholds, XLOOKUP('2. Результаты'!$D1112, Sections!$A$3:$A$23, Sections!$B$3:$D$23),
    XLOOKUP('2. Результаты'!$S1112, _xlpm.thresholds, Sections!$B$2:$D$2, "Ниже базового", -1)
)</f>
        <v>Средний</v>
      </c>
      <c r="U1112" s="9">
        <v>14.0</v>
      </c>
      <c r="V1112" s="9" t="str">
        <f t="array" ref="V1112">LET(
    _xlpm.thresholds, XLOOKUP('2. Результаты'!$D1112, Sections!$A$27:$A$47, Sections!$B$27:$D$47),
    XLOOKUP('2. Результаты'!$U1112, _xlpm.thresholds, Sections!$B$26:$D$26, "Ниже базового", -1)
)</f>
        <v>Высокий</v>
      </c>
      <c r="W1112" s="9">
        <v>21.0</v>
      </c>
      <c r="X1112" s="9" t="str">
        <f t="array" ref="X1112">LET(
    _xlpm.thresholds, XLOOKUP('2. Результаты'!$D1112, Sections!$K$3:$K$23, Sections!$L$3:$N$23),
    XLOOKUP('2. Результаты'!$W1112, _xlpm.thresholds, Sections!$L$2:$N$2, "Ниже базового", -1)
)</f>
        <v>Средний</v>
      </c>
    </row>
    <row r="1113" ht="15.75" customHeight="1">
      <c r="A1113" s="7">
        <v>5.38001812E8</v>
      </c>
      <c r="B1113" s="6" t="s">
        <v>1356</v>
      </c>
      <c r="C1113" s="6" t="s">
        <v>1371</v>
      </c>
      <c r="D1113" s="9">
        <v>2.0</v>
      </c>
      <c r="E1113" s="9">
        <v>138.0</v>
      </c>
      <c r="F1113" s="9">
        <v>197.0</v>
      </c>
      <c r="G1113" s="9">
        <v>1.0</v>
      </c>
      <c r="H1113" s="9" t="s">
        <v>1468</v>
      </c>
      <c r="I1113" s="9">
        <v>27.0</v>
      </c>
      <c r="J1113" s="9" t="str">
        <f t="array" ref="J1113">LET(
    _xlpm.thresholds, XLOOKUP('2. Результаты'!$D1113, Sections!$F$27:$F$47, Sections!$G$27:$I$47),
    XLOOKUP('2. Результаты'!$I1113, _xlpm.thresholds, Sections!$G$26:$I$26, "Ниже базового", -1)
)</f>
        <v>Высокий</v>
      </c>
      <c r="K1113" s="9">
        <v>18.0</v>
      </c>
      <c r="L1113" s="9" t="str">
        <f t="array" ref="L1113">LET(
    _xlpm.thresholds, XLOOKUP('2. Результаты'!$D1113, Sections!$P$27:$P$47, Sections!$Q$27:$S$47),
    XLOOKUP('2. Результаты'!$K1113, _xlpm.thresholds, Sections!$Q$26:$S$26, "Ниже базового", -1)
)</f>
        <v>Высокий</v>
      </c>
      <c r="M1113" s="9">
        <v>17.0</v>
      </c>
      <c r="N1113" s="9" t="str">
        <f t="array" ref="N1113">LET(
    _xlpm.thresholds, XLOOKUP('2. Результаты'!$D1113, Sections!$K$27:$K$47, Sections!$L$27:$N$47),
    XLOOKUP('2. Результаты'!$M1113, _xlpm.thresholds, Sections!$L$26:$N$26, "Ниже базового", -1)
)</f>
        <v>Высокий</v>
      </c>
      <c r="O1113" s="9">
        <v>22.0</v>
      </c>
      <c r="P1113" s="9" t="str">
        <f t="array" ref="P1113">LET(
    _xlpm.thresholds, XLOOKUP('2. Результаты'!$D1113, Sections!$P$3:$P$23, Sections!$Q$3:$S$23),
    XLOOKUP('2. Результаты'!$O1113, _xlpm.thresholds, Sections!$Q$2:$S$2, "Ниже базового", -1)
)</f>
        <v>Высокий</v>
      </c>
      <c r="Q1113" s="9">
        <v>19.0</v>
      </c>
      <c r="R1113" s="9" t="str">
        <f t="array" ref="R1113">LET(
    _xlpm.thresholds, XLOOKUP('2. Результаты'!$D1113, Sections!$F$3:$F$23, Sections!$G$3:$I$23),
    XLOOKUP('2. Результаты'!$Q1113, _xlpm.thresholds, Sections!$G$2:$I$2, "Ниже базового", -1)
)</f>
        <v>Средний</v>
      </c>
      <c r="S1113" s="9">
        <v>0.0</v>
      </c>
      <c r="T1113" s="9" t="str">
        <f t="array" ref="T1113">LET(
    _xlpm.thresholds, XLOOKUP('2. Результаты'!$D1113, Sections!$A$3:$A$23, Sections!$B$3:$D$23),
    XLOOKUP('2. Результаты'!$S1113, _xlpm.thresholds, Sections!$B$2:$D$2, "Ниже базового", -1)
)</f>
        <v>Ниже базового</v>
      </c>
      <c r="U1113" s="9">
        <v>14.0</v>
      </c>
      <c r="V1113" s="9" t="str">
        <f t="array" ref="V1113">LET(
    _xlpm.thresholds, XLOOKUP('2. Результаты'!$D1113, Sections!$A$27:$A$47, Sections!$B$27:$D$47),
    XLOOKUP('2. Результаты'!$U1113, _xlpm.thresholds, Sections!$B$26:$D$26, "Ниже базового", -1)
)</f>
        <v>Высокий</v>
      </c>
      <c r="W1113" s="9">
        <v>21.0</v>
      </c>
      <c r="X1113" s="9" t="str">
        <f t="array" ref="X1113">LET(
    _xlpm.thresholds, XLOOKUP('2. Результаты'!$D1113, Sections!$K$3:$K$23, Sections!$L$3:$N$23),
    XLOOKUP('2. Результаты'!$W1113, _xlpm.thresholds, Sections!$L$2:$N$2, "Ниже базового", -1)
)</f>
        <v>Средний</v>
      </c>
    </row>
    <row r="1114" ht="15.75" customHeight="1">
      <c r="A1114" s="7">
        <v>5.38001795E8</v>
      </c>
      <c r="B1114" s="6" t="s">
        <v>1356</v>
      </c>
      <c r="C1114" s="6" t="s">
        <v>1372</v>
      </c>
      <c r="D1114" s="9">
        <v>2.0</v>
      </c>
      <c r="E1114" s="9">
        <v>167.0</v>
      </c>
      <c r="F1114" s="9">
        <v>197.0</v>
      </c>
      <c r="G1114" s="9">
        <v>4.0</v>
      </c>
      <c r="H1114" s="9" t="s">
        <v>1466</v>
      </c>
      <c r="I1114" s="9">
        <v>27.0</v>
      </c>
      <c r="J1114" s="9" t="str">
        <f t="array" ref="J1114">LET(
    _xlpm.thresholds, XLOOKUP('2. Результаты'!$D1114, Sections!$F$27:$F$47, Sections!$G$27:$I$47),
    XLOOKUP('2. Результаты'!$I1114, _xlpm.thresholds, Sections!$G$26:$I$26, "Ниже базового", -1)
)</f>
        <v>Высокий</v>
      </c>
      <c r="K1114" s="9">
        <v>20.0</v>
      </c>
      <c r="L1114" s="9" t="str">
        <f t="array" ref="L1114">LET(
    _xlpm.thresholds, XLOOKUP('2. Результаты'!$D1114, Sections!$P$27:$P$47, Sections!$Q$27:$S$47),
    XLOOKUP('2. Результаты'!$K1114, _xlpm.thresholds, Sections!$Q$26:$S$26, "Ниже базового", -1)
)</f>
        <v>Высокий</v>
      </c>
      <c r="M1114" s="9">
        <v>16.0</v>
      </c>
      <c r="N1114" s="9" t="str">
        <f t="array" ref="N1114">LET(
    _xlpm.thresholds, XLOOKUP('2. Результаты'!$D1114, Sections!$K$27:$K$47, Sections!$L$27:$N$47),
    XLOOKUP('2. Результаты'!$M1114, _xlpm.thresholds, Sections!$L$26:$N$26, "Ниже базового", -1)
)</f>
        <v>Высокий</v>
      </c>
      <c r="O1114" s="9">
        <v>21.0</v>
      </c>
      <c r="P1114" s="9" t="str">
        <f t="array" ref="P1114">LET(
    _xlpm.thresholds, XLOOKUP('2. Результаты'!$D1114, Sections!$P$3:$P$23, Sections!$Q$3:$S$23),
    XLOOKUP('2. Результаты'!$O1114, _xlpm.thresholds, Sections!$Q$2:$S$2, "Ниже базового", -1)
)</f>
        <v>Высокий</v>
      </c>
      <c r="Q1114" s="9">
        <v>17.0</v>
      </c>
      <c r="R1114" s="9" t="str">
        <f t="array" ref="R1114">LET(
    _xlpm.thresholds, XLOOKUP('2. Результаты'!$D1114, Sections!$F$3:$F$23, Sections!$G$3:$I$23),
    XLOOKUP('2. Результаты'!$Q1114, _xlpm.thresholds, Sections!$G$2:$I$2, "Ниже базового", -1)
)</f>
        <v>Средний</v>
      </c>
      <c r="S1114" s="9">
        <v>30.0</v>
      </c>
      <c r="T1114" s="9" t="str">
        <f t="array" ref="T1114">LET(
    _xlpm.thresholds, XLOOKUP('2. Результаты'!$D1114, Sections!$A$3:$A$23, Sections!$B$3:$D$23),
    XLOOKUP('2. Результаты'!$S1114, _xlpm.thresholds, Sections!$B$2:$D$2, "Ниже базового", -1)
)</f>
        <v>Средний</v>
      </c>
      <c r="U1114" s="9">
        <v>14.0</v>
      </c>
      <c r="V1114" s="9" t="str">
        <f t="array" ref="V1114">LET(
    _xlpm.thresholds, XLOOKUP('2. Результаты'!$D1114, Sections!$A$27:$A$47, Sections!$B$27:$D$47),
    XLOOKUP('2. Результаты'!$U1114, _xlpm.thresholds, Sections!$B$26:$D$26, "Ниже базового", -1)
)</f>
        <v>Высокий</v>
      </c>
      <c r="W1114" s="9">
        <v>22.0</v>
      </c>
      <c r="X1114" s="9" t="str">
        <f t="array" ref="X1114">LET(
    _xlpm.thresholds, XLOOKUP('2. Результаты'!$D1114, Sections!$K$3:$K$23, Sections!$L$3:$N$23),
    XLOOKUP('2. Результаты'!$W1114, _xlpm.thresholds, Sections!$L$2:$N$2, "Ниже базового", -1)
)</f>
        <v>Средний</v>
      </c>
    </row>
    <row r="1115" ht="15.75" customHeight="1">
      <c r="A1115" s="7">
        <v>5.38001756E8</v>
      </c>
      <c r="B1115" s="6" t="s">
        <v>1356</v>
      </c>
      <c r="C1115" s="6" t="s">
        <v>1373</v>
      </c>
      <c r="D1115" s="9">
        <v>1.0</v>
      </c>
      <c r="E1115" s="9">
        <v>48.0</v>
      </c>
      <c r="F1115" s="9">
        <v>213.0</v>
      </c>
      <c r="G1115" s="9">
        <v>1.0</v>
      </c>
      <c r="H1115" s="9" t="s">
        <v>1468</v>
      </c>
      <c r="I1115" s="9">
        <v>0.0</v>
      </c>
      <c r="J1115" s="9" t="str">
        <f t="array" ref="J1115">LET(
    _xlpm.thresholds, XLOOKUP('2. Результаты'!$D1115, Sections!$F$27:$F$47, Sections!$G$27:$I$47),
    XLOOKUP('2. Результаты'!$I1115, _xlpm.thresholds, Sections!$G$26:$I$26, "Ниже базового", -1)
)</f>
        <v>Ниже базового</v>
      </c>
      <c r="K1115" s="9">
        <v>10.0</v>
      </c>
      <c r="L1115" s="9" t="str">
        <f t="array" ref="L1115">LET(
    _xlpm.thresholds, XLOOKUP('2. Результаты'!$D1115, Sections!$P$27:$P$47, Sections!$Q$27:$S$47),
    XLOOKUP('2. Результаты'!$K1115, _xlpm.thresholds, Sections!$Q$26:$S$26, "Ниже базового", -1)
)</f>
        <v>Базовый</v>
      </c>
      <c r="M1115" s="9">
        <v>0.0</v>
      </c>
      <c r="N1115" s="9" t="str">
        <f t="array" ref="N1115">LET(
    _xlpm.thresholds, XLOOKUP('2. Результаты'!$D1115, Sections!$K$27:$K$47, Sections!$L$27:$N$47),
    XLOOKUP('2. Результаты'!$M1115, _xlpm.thresholds, Sections!$L$26:$N$26, "Ниже базового", -1)
)</f>
        <v>Ниже базового</v>
      </c>
      <c r="O1115" s="9">
        <v>14.0</v>
      </c>
      <c r="P1115" s="9" t="str">
        <f t="array" ref="P1115">LET(
    _xlpm.thresholds, XLOOKUP('2. Результаты'!$D1115, Sections!$P$3:$P$23, Sections!$Q$3:$S$23),
    XLOOKUP('2. Результаты'!$O1115, _xlpm.thresholds, Sections!$Q$2:$S$2, "Ниже базового", -1)
)</f>
        <v>Базовый</v>
      </c>
      <c r="Q1115" s="9">
        <v>9.0</v>
      </c>
      <c r="R1115" s="9" t="str">
        <f t="array" ref="R1115">LET(
    _xlpm.thresholds, XLOOKUP('2. Результаты'!$D1115, Sections!$F$3:$F$23, Sections!$G$3:$I$23),
    XLOOKUP('2. Результаты'!$Q1115, _xlpm.thresholds, Sections!$G$2:$I$2, "Ниже базового", -1)
)</f>
        <v>Базовый</v>
      </c>
      <c r="S1115" s="9">
        <v>0.0</v>
      </c>
      <c r="T1115" s="9" t="str">
        <f t="array" ref="T1115">LET(
    _xlpm.thresholds, XLOOKUP('2. Результаты'!$D1115, Sections!$A$3:$A$23, Sections!$B$3:$D$23),
    XLOOKUP('2. Результаты'!$S1115, _xlpm.thresholds, Sections!$B$2:$D$2, "Ниже базового", -1)
)</f>
        <v>Ниже базового</v>
      </c>
      <c r="U1115" s="9">
        <v>7.0</v>
      </c>
      <c r="V1115" s="9" t="str">
        <f t="array" ref="V1115">LET(
    _xlpm.thresholds, XLOOKUP('2. Результаты'!$D1115, Sections!$A$27:$A$47, Sections!$B$27:$D$47),
    XLOOKUP('2. Результаты'!$U1115, _xlpm.thresholds, Sections!$B$26:$D$26, "Ниже базового", -1)
)</f>
        <v>Базовый</v>
      </c>
      <c r="W1115" s="9">
        <v>8.0</v>
      </c>
      <c r="X1115" s="9" t="str">
        <f t="array" ref="X1115">LET(
    _xlpm.thresholds, XLOOKUP('2. Результаты'!$D1115, Sections!$K$3:$K$23, Sections!$L$3:$N$23),
    XLOOKUP('2. Результаты'!$W1115, _xlpm.thresholds, Sections!$L$2:$N$2, "Ниже базового", -1)
)</f>
        <v>Ниже базового</v>
      </c>
    </row>
    <row r="1116" ht="15.75" customHeight="1">
      <c r="A1116" s="7">
        <v>5.380019E8</v>
      </c>
      <c r="B1116" s="6" t="s">
        <v>1356</v>
      </c>
      <c r="C1116" s="6" t="s">
        <v>1374</v>
      </c>
      <c r="D1116" s="9">
        <v>2.0</v>
      </c>
      <c r="E1116" s="9">
        <v>137.0</v>
      </c>
      <c r="F1116" s="9">
        <v>197.0</v>
      </c>
      <c r="G1116" s="9">
        <v>1.0</v>
      </c>
      <c r="H1116" s="9" t="s">
        <v>1468</v>
      </c>
      <c r="I1116" s="9">
        <v>21.0</v>
      </c>
      <c r="J1116" s="9" t="str">
        <f t="array" ref="J1116">LET(
    _xlpm.thresholds, XLOOKUP('2. Результаты'!$D1116, Sections!$F$27:$F$47, Sections!$G$27:$I$47),
    XLOOKUP('2. Результаты'!$I1116, _xlpm.thresholds, Sections!$G$26:$I$26, "Ниже базового", -1)
)</f>
        <v>Средний</v>
      </c>
      <c r="K1116" s="9">
        <v>17.0</v>
      </c>
      <c r="L1116" s="9" t="str">
        <f t="array" ref="L1116">LET(
    _xlpm.thresholds, XLOOKUP('2. Результаты'!$D1116, Sections!$P$27:$P$47, Sections!$Q$27:$S$47),
    XLOOKUP('2. Результаты'!$K1116, _xlpm.thresholds, Sections!$Q$26:$S$26, "Ниже базового", -1)
)</f>
        <v>Высокий</v>
      </c>
      <c r="M1116" s="9">
        <v>0.0</v>
      </c>
      <c r="N1116" s="9" t="str">
        <f t="array" ref="N1116">LET(
    _xlpm.thresholds, XLOOKUP('2. Результаты'!$D1116, Sections!$K$27:$K$47, Sections!$L$27:$N$47),
    XLOOKUP('2. Результаты'!$M1116, _xlpm.thresholds, Sections!$L$26:$N$26, "Ниже базового", -1)
)</f>
        <v>Ниже базового</v>
      </c>
      <c r="O1116" s="9">
        <v>19.0</v>
      </c>
      <c r="P1116" s="9" t="str">
        <f t="array" ref="P1116">LET(
    _xlpm.thresholds, XLOOKUP('2. Результаты'!$D1116, Sections!$P$3:$P$23, Sections!$Q$3:$S$23),
    XLOOKUP('2. Результаты'!$O1116, _xlpm.thresholds, Sections!$Q$2:$S$2, "Ниже базового", -1)
)</f>
        <v>Средний</v>
      </c>
      <c r="Q1116" s="9">
        <v>16.0</v>
      </c>
      <c r="R1116" s="9" t="str">
        <f t="array" ref="R1116">LET(
    _xlpm.thresholds, XLOOKUP('2. Результаты'!$D1116, Sections!$F$3:$F$23, Sections!$G$3:$I$23),
    XLOOKUP('2. Результаты'!$Q1116, _xlpm.thresholds, Sections!$G$2:$I$2, "Ниже базового", -1)
)</f>
        <v>Средний</v>
      </c>
      <c r="S1116" s="9">
        <v>30.0</v>
      </c>
      <c r="T1116" s="9" t="str">
        <f t="array" ref="T1116">LET(
    _xlpm.thresholds, XLOOKUP('2. Результаты'!$D1116, Sections!$A$3:$A$23, Sections!$B$3:$D$23),
    XLOOKUP('2. Результаты'!$S1116, _xlpm.thresholds, Sections!$B$2:$D$2, "Ниже базового", -1)
)</f>
        <v>Средний</v>
      </c>
      <c r="U1116" s="9">
        <v>14.0</v>
      </c>
      <c r="V1116" s="9" t="str">
        <f t="array" ref="V1116">LET(
    _xlpm.thresholds, XLOOKUP('2. Результаты'!$D1116, Sections!$A$27:$A$47, Sections!$B$27:$D$47),
    XLOOKUP('2. Результаты'!$U1116, _xlpm.thresholds, Sections!$B$26:$D$26, "Ниже базового", -1)
)</f>
        <v>Высокий</v>
      </c>
      <c r="W1116" s="9">
        <v>20.0</v>
      </c>
      <c r="X1116" s="9" t="str">
        <f t="array" ref="X1116">LET(
    _xlpm.thresholds, XLOOKUP('2. Результаты'!$D1116, Sections!$K$3:$K$23, Sections!$L$3:$N$23),
    XLOOKUP('2. Результаты'!$W1116, _xlpm.thresholds, Sections!$L$2:$N$2, "Ниже базового", -1)
)</f>
        <v>Средний</v>
      </c>
    </row>
    <row r="1117" ht="15.75" customHeight="1">
      <c r="A1117" s="7">
        <v>5.38001837E8</v>
      </c>
      <c r="B1117" s="6" t="s">
        <v>1356</v>
      </c>
      <c r="C1117" s="6" t="s">
        <v>1375</v>
      </c>
      <c r="D1117" s="9">
        <v>2.0</v>
      </c>
      <c r="E1117" s="9">
        <v>154.0</v>
      </c>
      <c r="F1117" s="9">
        <v>197.0</v>
      </c>
      <c r="G1117" s="9">
        <v>3.0</v>
      </c>
      <c r="H1117" s="9" t="s">
        <v>1465</v>
      </c>
      <c r="I1117" s="9">
        <v>21.0</v>
      </c>
      <c r="J1117" s="9" t="str">
        <f t="array" ref="J1117">LET(
    _xlpm.thresholds, XLOOKUP('2. Результаты'!$D1117, Sections!$F$27:$F$47, Sections!$G$27:$I$47),
    XLOOKUP('2. Результаты'!$I1117, _xlpm.thresholds, Sections!$G$26:$I$26, "Ниже базового", -1)
)</f>
        <v>Средний</v>
      </c>
      <c r="K1117" s="9">
        <v>19.0</v>
      </c>
      <c r="L1117" s="9" t="str">
        <f t="array" ref="L1117">LET(
    _xlpm.thresholds, XLOOKUP('2. Результаты'!$D1117, Sections!$P$27:$P$47, Sections!$Q$27:$S$47),
    XLOOKUP('2. Результаты'!$K1117, _xlpm.thresholds, Sections!$Q$26:$S$26, "Ниже базового", -1)
)</f>
        <v>Высокий</v>
      </c>
      <c r="M1117" s="9">
        <v>12.0</v>
      </c>
      <c r="N1117" s="9" t="str">
        <f t="array" ref="N1117">LET(
    _xlpm.thresholds, XLOOKUP('2. Результаты'!$D1117, Sections!$K$27:$K$47, Sections!$L$27:$N$47),
    XLOOKUP('2. Результаты'!$M1117, _xlpm.thresholds, Sections!$L$26:$N$26, "Ниже базового", -1)
)</f>
        <v>Базовый</v>
      </c>
      <c r="O1117" s="9">
        <v>20.0</v>
      </c>
      <c r="P1117" s="9" t="str">
        <f t="array" ref="P1117">LET(
    _xlpm.thresholds, XLOOKUP('2. Результаты'!$D1117, Sections!$P$3:$P$23, Sections!$Q$3:$S$23),
    XLOOKUP('2. Результаты'!$O1117, _xlpm.thresholds, Sections!$Q$2:$S$2, "Ниже базового", -1)
)</f>
        <v>Высокий</v>
      </c>
      <c r="Q1117" s="9">
        <v>16.0</v>
      </c>
      <c r="R1117" s="9" t="str">
        <f t="array" ref="R1117">LET(
    _xlpm.thresholds, XLOOKUP('2. Результаты'!$D1117, Sections!$F$3:$F$23, Sections!$G$3:$I$23),
    XLOOKUP('2. Результаты'!$Q1117, _xlpm.thresholds, Sections!$G$2:$I$2, "Ниже базового", -1)
)</f>
        <v>Средний</v>
      </c>
      <c r="S1117" s="9">
        <v>32.0</v>
      </c>
      <c r="T1117" s="9" t="str">
        <f t="array" ref="T1117">LET(
    _xlpm.thresholds, XLOOKUP('2. Результаты'!$D1117, Sections!$A$3:$A$23, Sections!$B$3:$D$23),
    XLOOKUP('2. Результаты'!$S1117, _xlpm.thresholds, Sections!$B$2:$D$2, "Ниже базового", -1)
)</f>
        <v>Высокий</v>
      </c>
      <c r="U1117" s="9">
        <v>14.0</v>
      </c>
      <c r="V1117" s="9" t="str">
        <f t="array" ref="V1117">LET(
    _xlpm.thresholds, XLOOKUP('2. Результаты'!$D1117, Sections!$A$27:$A$47, Sections!$B$27:$D$47),
    XLOOKUP('2. Результаты'!$U1117, _xlpm.thresholds, Sections!$B$26:$D$26, "Ниже базового", -1)
)</f>
        <v>Высокий</v>
      </c>
      <c r="W1117" s="9">
        <v>20.0</v>
      </c>
      <c r="X1117" s="9" t="str">
        <f t="array" ref="X1117">LET(
    _xlpm.thresholds, XLOOKUP('2. Результаты'!$D1117, Sections!$K$3:$K$23, Sections!$L$3:$N$23),
    XLOOKUP('2. Результаты'!$W1117, _xlpm.thresholds, Sections!$L$2:$N$2, "Ниже базового", -1)
)</f>
        <v>Средний</v>
      </c>
    </row>
    <row r="1118" ht="15.75" customHeight="1">
      <c r="A1118" s="7">
        <v>5.3800177E8</v>
      </c>
      <c r="B1118" s="6" t="s">
        <v>1356</v>
      </c>
      <c r="C1118" s="6" t="s">
        <v>1376</v>
      </c>
      <c r="D1118" s="9">
        <v>2.0</v>
      </c>
      <c r="E1118" s="9">
        <v>93.0</v>
      </c>
      <c r="F1118" s="9">
        <v>197.0</v>
      </c>
      <c r="G1118" s="9">
        <v>1.0</v>
      </c>
      <c r="H1118" s="9" t="s">
        <v>1468</v>
      </c>
      <c r="I1118" s="9">
        <v>27.0</v>
      </c>
      <c r="J1118" s="9" t="str">
        <f t="array" ref="J1118">LET(
    _xlpm.thresholds, XLOOKUP('2. Результаты'!$D1118, Sections!$F$27:$F$47, Sections!$G$27:$I$47),
    XLOOKUP('2. Результаты'!$I1118, _xlpm.thresholds, Sections!$G$26:$I$26, "Ниже базового", -1)
)</f>
        <v>Высокий</v>
      </c>
      <c r="K1118" s="9">
        <v>21.0</v>
      </c>
      <c r="L1118" s="9" t="str">
        <f t="array" ref="L1118">LET(
    _xlpm.thresholds, XLOOKUP('2. Результаты'!$D1118, Sections!$P$27:$P$47, Sections!$Q$27:$S$47),
    XLOOKUP('2. Результаты'!$K1118, _xlpm.thresholds, Sections!$Q$26:$S$26, "Ниже базового", -1)
)</f>
        <v>Высокий</v>
      </c>
      <c r="M1118" s="9">
        <v>13.0</v>
      </c>
      <c r="N1118" s="9" t="str">
        <f t="array" ref="N1118">LET(
    _xlpm.thresholds, XLOOKUP('2. Результаты'!$D1118, Sections!$K$27:$K$47, Sections!$L$27:$N$47),
    XLOOKUP('2. Результаты'!$M1118, _xlpm.thresholds, Sections!$L$26:$N$26, "Ниже базового", -1)
)</f>
        <v>Средний</v>
      </c>
      <c r="O1118" s="9">
        <v>0.0</v>
      </c>
      <c r="P1118" s="9" t="str">
        <f t="array" ref="P1118">LET(
    _xlpm.thresholds, XLOOKUP('2. Результаты'!$D1118, Sections!$P$3:$P$23, Sections!$Q$3:$S$23),
    XLOOKUP('2. Результаты'!$O1118, _xlpm.thresholds, Sections!$Q$2:$S$2, "Ниже базового", -1)
)</f>
        <v>Ниже базового</v>
      </c>
      <c r="Q1118" s="9">
        <v>18.0</v>
      </c>
      <c r="R1118" s="9" t="str">
        <f t="array" ref="R1118">LET(
    _xlpm.thresholds, XLOOKUP('2. Результаты'!$D1118, Sections!$F$3:$F$23, Sections!$G$3:$I$23),
    XLOOKUP('2. Результаты'!$Q1118, _xlpm.thresholds, Sections!$G$2:$I$2, "Ниже базового", -1)
)</f>
        <v>Средний</v>
      </c>
      <c r="S1118" s="9">
        <v>0.0</v>
      </c>
      <c r="T1118" s="9" t="str">
        <f t="array" ref="T1118">LET(
    _xlpm.thresholds, XLOOKUP('2. Результаты'!$D1118, Sections!$A$3:$A$23, Sections!$B$3:$D$23),
    XLOOKUP('2. Результаты'!$S1118, _xlpm.thresholds, Sections!$B$2:$D$2, "Ниже базового", -1)
)</f>
        <v>Ниже базового</v>
      </c>
      <c r="U1118" s="9">
        <v>14.0</v>
      </c>
      <c r="V1118" s="9" t="str">
        <f t="array" ref="V1118">LET(
    _xlpm.thresholds, XLOOKUP('2. Результаты'!$D1118, Sections!$A$27:$A$47, Sections!$B$27:$D$47),
    XLOOKUP('2. Результаты'!$U1118, _xlpm.thresholds, Sections!$B$26:$D$26, "Ниже базового", -1)
)</f>
        <v>Высокий</v>
      </c>
      <c r="W1118" s="9">
        <v>0.0</v>
      </c>
      <c r="X1118" s="9" t="str">
        <f t="array" ref="X1118">LET(
    _xlpm.thresholds, XLOOKUP('2. Результаты'!$D1118, Sections!$K$3:$K$23, Sections!$L$3:$N$23),
    XLOOKUP('2. Результаты'!$W1118, _xlpm.thresholds, Sections!$L$2:$N$2, "Ниже базового", -1)
)</f>
        <v>Ниже базового</v>
      </c>
    </row>
    <row r="1119" ht="15.75" customHeight="1">
      <c r="A1119" s="7">
        <v>5.39011147E8</v>
      </c>
      <c r="B1119" s="6" t="s">
        <v>1377</v>
      </c>
      <c r="C1119" s="6" t="s">
        <v>1378</v>
      </c>
      <c r="D1119" s="9">
        <v>1.0</v>
      </c>
      <c r="E1119" s="9">
        <v>133.0</v>
      </c>
      <c r="F1119" s="9">
        <v>213.0</v>
      </c>
      <c r="G1119" s="9">
        <v>3.0</v>
      </c>
      <c r="H1119" s="9" t="s">
        <v>1465</v>
      </c>
      <c r="I1119" s="9">
        <v>20.0</v>
      </c>
      <c r="J1119" s="9" t="str">
        <f t="array" ref="J1119">LET(
    _xlpm.thresholds, XLOOKUP('2. Результаты'!$D1119, Sections!$F$27:$F$47, Sections!$G$27:$I$47),
    XLOOKUP('2. Результаты'!$I1119, _xlpm.thresholds, Sections!$G$26:$I$26, "Ниже базового", -1)
)</f>
        <v>Средний</v>
      </c>
      <c r="K1119" s="9">
        <v>14.0</v>
      </c>
      <c r="L1119" s="9" t="str">
        <f t="array" ref="L1119">LET(
    _xlpm.thresholds, XLOOKUP('2. Результаты'!$D1119, Sections!$P$27:$P$47, Sections!$Q$27:$S$47),
    XLOOKUP('2. Результаты'!$K1119, _xlpm.thresholds, Sections!$Q$26:$S$26, "Ниже базового", -1)
)</f>
        <v>Средний</v>
      </c>
      <c r="M1119" s="9">
        <v>12.0</v>
      </c>
      <c r="N1119" s="9" t="str">
        <f t="array" ref="N1119">LET(
    _xlpm.thresholds, XLOOKUP('2. Результаты'!$D1119, Sections!$K$27:$K$47, Sections!$L$27:$N$47),
    XLOOKUP('2. Результаты'!$M1119, _xlpm.thresholds, Sections!$L$26:$N$26, "Ниже базового", -1)
)</f>
        <v>Базовый</v>
      </c>
      <c r="O1119" s="9">
        <v>16.0</v>
      </c>
      <c r="P1119" s="9" t="str">
        <f t="array" ref="P1119">LET(
    _xlpm.thresholds, XLOOKUP('2. Результаты'!$D1119, Sections!$P$3:$P$23, Sections!$Q$3:$S$23),
    XLOOKUP('2. Результаты'!$O1119, _xlpm.thresholds, Sections!$Q$2:$S$2, "Ниже базового", -1)
)</f>
        <v>Средний</v>
      </c>
      <c r="Q1119" s="9">
        <v>15.0</v>
      </c>
      <c r="R1119" s="9" t="str">
        <f t="array" ref="R1119">LET(
    _xlpm.thresholds, XLOOKUP('2. Результаты'!$D1119, Sections!$F$3:$F$23, Sections!$G$3:$I$23),
    XLOOKUP('2. Результаты'!$Q1119, _xlpm.thresholds, Sections!$G$2:$I$2, "Ниже базового", -1)
)</f>
        <v>Средний</v>
      </c>
      <c r="S1119" s="9">
        <v>30.0</v>
      </c>
      <c r="T1119" s="9" t="str">
        <f t="array" ref="T1119">LET(
    _xlpm.thresholds, XLOOKUP('2. Результаты'!$D1119, Sections!$A$3:$A$23, Sections!$B$3:$D$23),
    XLOOKUP('2. Результаты'!$S1119, _xlpm.thresholds, Sections!$B$2:$D$2, "Ниже базового", -1)
)</f>
        <v>Средний</v>
      </c>
      <c r="U1119" s="9">
        <v>11.0</v>
      </c>
      <c r="V1119" s="9" t="str">
        <f t="array" ref="V1119">LET(
    _xlpm.thresholds, XLOOKUP('2. Результаты'!$D1119, Sections!$A$27:$A$47, Sections!$B$27:$D$47),
    XLOOKUP('2. Результаты'!$U1119, _xlpm.thresholds, Sections!$B$26:$D$26, "Ниже базового", -1)
)</f>
        <v>Средний</v>
      </c>
      <c r="W1119" s="9">
        <v>15.0</v>
      </c>
      <c r="X1119" s="9" t="str">
        <f t="array" ref="X1119">LET(
    _xlpm.thresholds, XLOOKUP('2. Результаты'!$D1119, Sections!$K$3:$K$23, Sections!$L$3:$N$23),
    XLOOKUP('2. Результаты'!$W1119, _xlpm.thresholds, Sections!$L$2:$N$2, "Ниже базового", -1)
)</f>
        <v>Базовый</v>
      </c>
    </row>
    <row r="1120" ht="15.75" customHeight="1">
      <c r="A1120" s="7">
        <v>5.39003026E8</v>
      </c>
      <c r="B1120" s="6" t="s">
        <v>1377</v>
      </c>
      <c r="C1120" s="6" t="s">
        <v>1379</v>
      </c>
      <c r="D1120" s="9">
        <v>1.0</v>
      </c>
      <c r="E1120" s="9">
        <v>125.0</v>
      </c>
      <c r="F1120" s="9">
        <v>213.0</v>
      </c>
      <c r="G1120" s="9">
        <v>2.0</v>
      </c>
      <c r="H1120" s="9" t="s">
        <v>1467</v>
      </c>
      <c r="I1120" s="9">
        <v>12.0</v>
      </c>
      <c r="J1120" s="9" t="str">
        <f t="array" ref="J1120">LET(
    _xlpm.thresholds, XLOOKUP('2. Результаты'!$D1120, Sections!$F$27:$F$47, Sections!$G$27:$I$47),
    XLOOKUP('2. Результаты'!$I1120, _xlpm.thresholds, Sections!$G$26:$I$26, "Ниже базового", -1)
)</f>
        <v>Базовый</v>
      </c>
      <c r="K1120" s="9">
        <v>17.0</v>
      </c>
      <c r="L1120" s="9" t="str">
        <f t="array" ref="L1120">LET(
    _xlpm.thresholds, XLOOKUP('2. Результаты'!$D1120, Sections!$P$27:$P$47, Sections!$Q$27:$S$47),
    XLOOKUP('2. Результаты'!$K1120, _xlpm.thresholds, Sections!$Q$26:$S$26, "Ниже базового", -1)
)</f>
        <v>Высокий</v>
      </c>
      <c r="M1120" s="9">
        <v>10.0</v>
      </c>
      <c r="N1120" s="9" t="str">
        <f t="array" ref="N1120">LET(
    _xlpm.thresholds, XLOOKUP('2. Результаты'!$D1120, Sections!$K$27:$K$47, Sections!$L$27:$N$47),
    XLOOKUP('2. Результаты'!$M1120, _xlpm.thresholds, Sections!$L$26:$N$26, "Ниже базового", -1)
)</f>
        <v>Базовый</v>
      </c>
      <c r="O1120" s="9">
        <v>16.0</v>
      </c>
      <c r="P1120" s="9" t="str">
        <f t="array" ref="P1120">LET(
    _xlpm.thresholds, XLOOKUP('2. Результаты'!$D1120, Sections!$P$3:$P$23, Sections!$Q$3:$S$23),
    XLOOKUP('2. Результаты'!$O1120, _xlpm.thresholds, Sections!$Q$2:$S$2, "Ниже базового", -1)
)</f>
        <v>Средний</v>
      </c>
      <c r="Q1120" s="9">
        <v>16.0</v>
      </c>
      <c r="R1120" s="9" t="str">
        <f t="array" ref="R1120">LET(
    _xlpm.thresholds, XLOOKUP('2. Результаты'!$D1120, Sections!$F$3:$F$23, Sections!$G$3:$I$23),
    XLOOKUP('2. Результаты'!$Q1120, _xlpm.thresholds, Sections!$G$2:$I$2, "Ниже базового", -1)
)</f>
        <v>Средний</v>
      </c>
      <c r="S1120" s="9">
        <v>26.0</v>
      </c>
      <c r="T1120" s="9" t="str">
        <f t="array" ref="T1120">LET(
    _xlpm.thresholds, XLOOKUP('2. Результаты'!$D1120, Sections!$A$3:$A$23, Sections!$B$3:$D$23),
    XLOOKUP('2. Результаты'!$S1120, _xlpm.thresholds, Sections!$B$2:$D$2, "Ниже базового", -1)
)</f>
        <v>Базовый</v>
      </c>
      <c r="U1120" s="9">
        <v>9.0</v>
      </c>
      <c r="V1120" s="9" t="str">
        <f t="array" ref="V1120">LET(
    _xlpm.thresholds, XLOOKUP('2. Результаты'!$D1120, Sections!$A$27:$A$47, Sections!$B$27:$D$47),
    XLOOKUP('2. Результаты'!$U1120, _xlpm.thresholds, Sections!$B$26:$D$26, "Ниже базового", -1)
)</f>
        <v>Средний</v>
      </c>
      <c r="W1120" s="9">
        <v>19.0</v>
      </c>
      <c r="X1120" s="9" t="str">
        <f t="array" ref="X1120">LET(
    _xlpm.thresholds, XLOOKUP('2. Результаты'!$D1120, Sections!$K$3:$K$23, Sections!$L$3:$N$23),
    XLOOKUP('2. Результаты'!$W1120, _xlpm.thresholds, Sections!$L$2:$N$2, "Ниже базового", -1)
)</f>
        <v>Средний</v>
      </c>
    </row>
    <row r="1121" ht="15.75" customHeight="1">
      <c r="A1121" s="7">
        <v>5.39002576E8</v>
      </c>
      <c r="B1121" s="6" t="s">
        <v>1377</v>
      </c>
      <c r="C1121" s="6" t="s">
        <v>1380</v>
      </c>
      <c r="D1121" s="9">
        <v>1.0</v>
      </c>
      <c r="E1121" s="9">
        <v>125.0</v>
      </c>
      <c r="F1121" s="9">
        <v>213.0</v>
      </c>
      <c r="G1121" s="9">
        <v>2.0</v>
      </c>
      <c r="H1121" s="9" t="s">
        <v>1467</v>
      </c>
      <c r="I1121" s="9">
        <v>19.0</v>
      </c>
      <c r="J1121" s="9" t="str">
        <f t="array" ref="J1121">LET(
    _xlpm.thresholds, XLOOKUP('2. Результаты'!$D1121, Sections!$F$27:$F$47, Sections!$G$27:$I$47),
    XLOOKUP('2. Результаты'!$I1121, _xlpm.thresholds, Sections!$G$26:$I$26, "Ниже базового", -1)
)</f>
        <v>Средний</v>
      </c>
      <c r="K1121" s="9">
        <v>11.0</v>
      </c>
      <c r="L1121" s="9" t="str">
        <f t="array" ref="L1121">LET(
    _xlpm.thresholds, XLOOKUP('2. Результаты'!$D1121, Sections!$P$27:$P$47, Sections!$Q$27:$S$47),
    XLOOKUP('2. Результаты'!$K1121, _xlpm.thresholds, Sections!$Q$26:$S$26, "Ниже базового", -1)
)</f>
        <v>Базовый</v>
      </c>
      <c r="M1121" s="9">
        <v>9.0</v>
      </c>
      <c r="N1121" s="9" t="str">
        <f t="array" ref="N1121">LET(
    _xlpm.thresholds, XLOOKUP('2. Результаты'!$D1121, Sections!$K$27:$K$47, Sections!$L$27:$N$47),
    XLOOKUP('2. Результаты'!$M1121, _xlpm.thresholds, Sections!$L$26:$N$26, "Ниже базового", -1)
)</f>
        <v>Базовый</v>
      </c>
      <c r="O1121" s="9">
        <v>18.0</v>
      </c>
      <c r="P1121" s="9" t="str">
        <f t="array" ref="P1121">LET(
    _xlpm.thresholds, XLOOKUP('2. Результаты'!$D1121, Sections!$P$3:$P$23, Sections!$Q$3:$S$23),
    XLOOKUP('2. Результаты'!$O1121, _xlpm.thresholds, Sections!$Q$2:$S$2, "Ниже базового", -1)
)</f>
        <v>Средний</v>
      </c>
      <c r="Q1121" s="9">
        <v>13.0</v>
      </c>
      <c r="R1121" s="9" t="str">
        <f t="array" ref="R1121">LET(
    _xlpm.thresholds, XLOOKUP('2. Результаты'!$D1121, Sections!$F$3:$F$23, Sections!$G$3:$I$23),
    XLOOKUP('2. Результаты'!$Q1121, _xlpm.thresholds, Sections!$G$2:$I$2, "Ниже базового", -1)
)</f>
        <v>Средний</v>
      </c>
      <c r="S1121" s="9">
        <v>30.0</v>
      </c>
      <c r="T1121" s="9" t="str">
        <f t="array" ref="T1121">LET(
    _xlpm.thresholds, XLOOKUP('2. Результаты'!$D1121, Sections!$A$3:$A$23, Sections!$B$3:$D$23),
    XLOOKUP('2. Результаты'!$S1121, _xlpm.thresholds, Sections!$B$2:$D$2, "Ниже базового", -1)
)</f>
        <v>Средний</v>
      </c>
      <c r="U1121" s="9">
        <v>9.0</v>
      </c>
      <c r="V1121" s="9" t="str">
        <f t="array" ref="V1121">LET(
    _xlpm.thresholds, XLOOKUP('2. Результаты'!$D1121, Sections!$A$27:$A$47, Sections!$B$27:$D$47),
    XLOOKUP('2. Результаты'!$U1121, _xlpm.thresholds, Sections!$B$26:$D$26, "Ниже базового", -1)
)</f>
        <v>Средний</v>
      </c>
      <c r="W1121" s="9">
        <v>16.0</v>
      </c>
      <c r="X1121" s="9" t="str">
        <f t="array" ref="X1121">LET(
    _xlpm.thresholds, XLOOKUP('2. Результаты'!$D1121, Sections!$K$3:$K$23, Sections!$L$3:$N$23),
    XLOOKUP('2. Результаты'!$W1121, _xlpm.thresholds, Sections!$L$2:$N$2, "Ниже базового", -1)
)</f>
        <v>Базовый</v>
      </c>
    </row>
    <row r="1122" ht="15.75" customHeight="1">
      <c r="A1122" s="7">
        <v>5.3900259E8</v>
      </c>
      <c r="B1122" s="6" t="s">
        <v>1377</v>
      </c>
      <c r="C1122" s="6" t="s">
        <v>1381</v>
      </c>
      <c r="D1122" s="9">
        <v>2.0</v>
      </c>
      <c r="E1122" s="9">
        <v>135.0</v>
      </c>
      <c r="F1122" s="9">
        <v>197.0</v>
      </c>
      <c r="G1122" s="9">
        <v>3.0</v>
      </c>
      <c r="H1122" s="9" t="s">
        <v>1465</v>
      </c>
      <c r="I1122" s="9">
        <v>19.0</v>
      </c>
      <c r="J1122" s="9" t="str">
        <f t="array" ref="J1122">LET(
    _xlpm.thresholds, XLOOKUP('2. Результаты'!$D1122, Sections!$F$27:$F$47, Sections!$G$27:$I$47),
    XLOOKUP('2. Результаты'!$I1122, _xlpm.thresholds, Sections!$G$26:$I$26, "Ниже базового", -1)
)</f>
        <v>Средний</v>
      </c>
      <c r="K1122" s="9">
        <v>13.0</v>
      </c>
      <c r="L1122" s="9" t="str">
        <f t="array" ref="L1122">LET(
    _xlpm.thresholds, XLOOKUP('2. Результаты'!$D1122, Sections!$P$27:$P$47, Sections!$Q$27:$S$47),
    XLOOKUP('2. Результаты'!$K1122, _xlpm.thresholds, Sections!$Q$26:$S$26, "Ниже базового", -1)
)</f>
        <v>Средний</v>
      </c>
      <c r="M1122" s="9">
        <v>14.0</v>
      </c>
      <c r="N1122" s="9" t="str">
        <f t="array" ref="N1122">LET(
    _xlpm.thresholds, XLOOKUP('2. Результаты'!$D1122, Sections!$K$27:$K$47, Sections!$L$27:$N$47),
    XLOOKUP('2. Результаты'!$M1122, _xlpm.thresholds, Sections!$L$26:$N$26, "Ниже базового", -1)
)</f>
        <v>Средний</v>
      </c>
      <c r="O1122" s="9">
        <v>19.0</v>
      </c>
      <c r="P1122" s="9" t="str">
        <f t="array" ref="P1122">LET(
    _xlpm.thresholds, XLOOKUP('2. Результаты'!$D1122, Sections!$P$3:$P$23, Sections!$Q$3:$S$23),
    XLOOKUP('2. Результаты'!$O1122, _xlpm.thresholds, Sections!$Q$2:$S$2, "Ниже базового", -1)
)</f>
        <v>Средний</v>
      </c>
      <c r="Q1122" s="9">
        <v>14.0</v>
      </c>
      <c r="R1122" s="9" t="str">
        <f t="array" ref="R1122">LET(
    _xlpm.thresholds, XLOOKUP('2. Результаты'!$D1122, Sections!$F$3:$F$23, Sections!$G$3:$I$23),
    XLOOKUP('2. Результаты'!$Q1122, _xlpm.thresholds, Sections!$G$2:$I$2, "Ниже базового", -1)
)</f>
        <v>Средний</v>
      </c>
      <c r="S1122" s="9">
        <v>28.0</v>
      </c>
      <c r="T1122" s="9" t="str">
        <f t="array" ref="T1122">LET(
    _xlpm.thresholds, XLOOKUP('2. Результаты'!$D1122, Sections!$A$3:$A$23, Sections!$B$3:$D$23),
    XLOOKUP('2. Результаты'!$S1122, _xlpm.thresholds, Sections!$B$2:$D$2, "Ниже базового", -1)
)</f>
        <v>Средний</v>
      </c>
      <c r="U1122" s="9">
        <v>11.0</v>
      </c>
      <c r="V1122" s="9" t="str">
        <f t="array" ref="V1122">LET(
    _xlpm.thresholds, XLOOKUP('2. Результаты'!$D1122, Sections!$A$27:$A$47, Sections!$B$27:$D$47),
    XLOOKUP('2. Результаты'!$U1122, _xlpm.thresholds, Sections!$B$26:$D$26, "Ниже базового", -1)
)</f>
        <v>Средний</v>
      </c>
      <c r="W1122" s="9">
        <v>17.0</v>
      </c>
      <c r="X1122" s="9" t="str">
        <f t="array" ref="X1122">LET(
    _xlpm.thresholds, XLOOKUP('2. Результаты'!$D1122, Sections!$K$3:$K$23, Sections!$L$3:$N$23),
    XLOOKUP('2. Результаты'!$W1122, _xlpm.thresholds, Sections!$L$2:$N$2, "Ниже базового", -1)
)</f>
        <v>Средний</v>
      </c>
    </row>
    <row r="1123" ht="15.75" customHeight="1">
      <c r="A1123" s="7">
        <v>5.39002463E8</v>
      </c>
      <c r="B1123" s="6" t="s">
        <v>1377</v>
      </c>
      <c r="C1123" s="6" t="s">
        <v>1382</v>
      </c>
      <c r="D1123" s="9">
        <v>2.0</v>
      </c>
      <c r="E1123" s="9">
        <v>96.0</v>
      </c>
      <c r="F1123" s="9">
        <v>197.0</v>
      </c>
      <c r="G1123" s="9">
        <v>1.0</v>
      </c>
      <c r="H1123" s="9" t="s">
        <v>1468</v>
      </c>
      <c r="I1123" s="9">
        <v>13.0</v>
      </c>
      <c r="J1123" s="9" t="str">
        <f t="array" ref="J1123">LET(
    _xlpm.thresholds, XLOOKUP('2. Результаты'!$D1123, Sections!$F$27:$F$47, Sections!$G$27:$I$47),
    XLOOKUP('2. Результаты'!$I1123, _xlpm.thresholds, Sections!$G$26:$I$26, "Ниже базового", -1)
)</f>
        <v>Базовый</v>
      </c>
      <c r="K1123" s="9">
        <v>15.0</v>
      </c>
      <c r="L1123" s="9" t="str">
        <f t="array" ref="L1123">LET(
    _xlpm.thresholds, XLOOKUP('2. Результаты'!$D1123, Sections!$P$27:$P$47, Sections!$Q$27:$S$47),
    XLOOKUP('2. Результаты'!$K1123, _xlpm.thresholds, Sections!$Q$26:$S$26, "Ниже базового", -1)
)</f>
        <v>Средний</v>
      </c>
      <c r="M1123" s="9">
        <v>12.0</v>
      </c>
      <c r="N1123" s="9" t="str">
        <f t="array" ref="N1123">LET(
    _xlpm.thresholds, XLOOKUP('2. Результаты'!$D1123, Sections!$K$27:$K$47, Sections!$L$27:$N$47),
    XLOOKUP('2. Результаты'!$M1123, _xlpm.thresholds, Sections!$L$26:$N$26, "Ниже базового", -1)
)</f>
        <v>Базовый</v>
      </c>
      <c r="O1123" s="9">
        <v>12.0</v>
      </c>
      <c r="P1123" s="9" t="str">
        <f t="array" ref="P1123">LET(
    _xlpm.thresholds, XLOOKUP('2. Результаты'!$D1123, Sections!$P$3:$P$23, Sections!$Q$3:$S$23),
    XLOOKUP('2. Результаты'!$O1123, _xlpm.thresholds, Sections!$Q$2:$S$2, "Ниже базового", -1)
)</f>
        <v>Базовый</v>
      </c>
      <c r="Q1123" s="9">
        <v>18.0</v>
      </c>
      <c r="R1123" s="9" t="str">
        <f t="array" ref="R1123">LET(
    _xlpm.thresholds, XLOOKUP('2. Результаты'!$D1123, Sections!$F$3:$F$23, Sections!$G$3:$I$23),
    XLOOKUP('2. Результаты'!$Q1123, _xlpm.thresholds, Sections!$G$2:$I$2, "Ниже базового", -1)
)</f>
        <v>Средний</v>
      </c>
      <c r="S1123" s="9">
        <v>0.0</v>
      </c>
      <c r="T1123" s="9" t="str">
        <f t="array" ref="T1123">LET(
    _xlpm.thresholds, XLOOKUP('2. Результаты'!$D1123, Sections!$A$3:$A$23, Sections!$B$3:$D$23),
    XLOOKUP('2. Результаты'!$S1123, _xlpm.thresholds, Sections!$B$2:$D$2, "Ниже базового", -1)
)</f>
        <v>Ниже базового</v>
      </c>
      <c r="U1123" s="9">
        <v>8.0</v>
      </c>
      <c r="V1123" s="9" t="str">
        <f t="array" ref="V1123">LET(
    _xlpm.thresholds, XLOOKUP('2. Результаты'!$D1123, Sections!$A$27:$A$47, Sections!$B$27:$D$47),
    XLOOKUP('2. Результаты'!$U1123, _xlpm.thresholds, Sections!$B$26:$D$26, "Ниже базового", -1)
)</f>
        <v>Средний</v>
      </c>
      <c r="W1123" s="9">
        <v>18.0</v>
      </c>
      <c r="X1123" s="9" t="str">
        <f t="array" ref="X1123">LET(
    _xlpm.thresholds, XLOOKUP('2. Результаты'!$D1123, Sections!$K$3:$K$23, Sections!$L$3:$N$23),
    XLOOKUP('2. Результаты'!$W1123, _xlpm.thresholds, Sections!$L$2:$N$2, "Ниже базового", -1)
)</f>
        <v>Средний</v>
      </c>
    </row>
    <row r="1124" ht="15.75" customHeight="1">
      <c r="A1124" s="7">
        <v>5.39002456E8</v>
      </c>
      <c r="B1124" s="6" t="s">
        <v>1377</v>
      </c>
      <c r="C1124" s="6" t="s">
        <v>1383</v>
      </c>
      <c r="D1124" s="9">
        <v>1.0</v>
      </c>
      <c r="E1124" s="9">
        <v>137.0</v>
      </c>
      <c r="F1124" s="9">
        <v>213.0</v>
      </c>
      <c r="G1124" s="9">
        <v>3.0</v>
      </c>
      <c r="H1124" s="9" t="s">
        <v>1465</v>
      </c>
      <c r="I1124" s="9">
        <v>20.0</v>
      </c>
      <c r="J1124" s="9" t="str">
        <f t="array" ref="J1124">LET(
    _xlpm.thresholds, XLOOKUP('2. Результаты'!$D1124, Sections!$F$27:$F$47, Sections!$G$27:$I$47),
    XLOOKUP('2. Результаты'!$I1124, _xlpm.thresholds, Sections!$G$26:$I$26, "Ниже базового", -1)
)</f>
        <v>Средний</v>
      </c>
      <c r="K1124" s="9">
        <v>15.0</v>
      </c>
      <c r="L1124" s="9" t="str">
        <f t="array" ref="L1124">LET(
    _xlpm.thresholds, XLOOKUP('2. Результаты'!$D1124, Sections!$P$27:$P$47, Sections!$Q$27:$S$47),
    XLOOKUP('2. Результаты'!$K1124, _xlpm.thresholds, Sections!$Q$26:$S$26, "Ниже базового", -1)
)</f>
        <v>Средний</v>
      </c>
      <c r="M1124" s="9">
        <v>10.0</v>
      </c>
      <c r="N1124" s="9" t="str">
        <f t="array" ref="N1124">LET(
    _xlpm.thresholds, XLOOKUP('2. Результаты'!$D1124, Sections!$K$27:$K$47, Sections!$L$27:$N$47),
    XLOOKUP('2. Результаты'!$M1124, _xlpm.thresholds, Sections!$L$26:$N$26, "Ниже базового", -1)
)</f>
        <v>Базовый</v>
      </c>
      <c r="O1124" s="9">
        <v>17.0</v>
      </c>
      <c r="P1124" s="9" t="str">
        <f t="array" ref="P1124">LET(
    _xlpm.thresholds, XLOOKUP('2. Результаты'!$D1124, Sections!$P$3:$P$23, Sections!$Q$3:$S$23),
    XLOOKUP('2. Результаты'!$O1124, _xlpm.thresholds, Sections!$Q$2:$S$2, "Ниже базового", -1)
)</f>
        <v>Средний</v>
      </c>
      <c r="Q1124" s="9">
        <v>16.0</v>
      </c>
      <c r="R1124" s="9" t="str">
        <f t="array" ref="R1124">LET(
    _xlpm.thresholds, XLOOKUP('2. Результаты'!$D1124, Sections!$F$3:$F$23, Sections!$G$3:$I$23),
    XLOOKUP('2. Результаты'!$Q1124, _xlpm.thresholds, Sections!$G$2:$I$2, "Ниже базового", -1)
)</f>
        <v>Средний</v>
      </c>
      <c r="S1124" s="9">
        <v>33.0</v>
      </c>
      <c r="T1124" s="9" t="str">
        <f t="array" ref="T1124">LET(
    _xlpm.thresholds, XLOOKUP('2. Результаты'!$D1124, Sections!$A$3:$A$23, Sections!$B$3:$D$23),
    XLOOKUP('2. Результаты'!$S1124, _xlpm.thresholds, Sections!$B$2:$D$2, "Ниже базового", -1)
)</f>
        <v>Средний</v>
      </c>
      <c r="U1124" s="9">
        <v>9.0</v>
      </c>
      <c r="V1124" s="9" t="str">
        <f t="array" ref="V1124">LET(
    _xlpm.thresholds, XLOOKUP('2. Результаты'!$D1124, Sections!$A$27:$A$47, Sections!$B$27:$D$47),
    XLOOKUP('2. Результаты'!$U1124, _xlpm.thresholds, Sections!$B$26:$D$26, "Ниже базового", -1)
)</f>
        <v>Средний</v>
      </c>
      <c r="W1124" s="9">
        <v>17.0</v>
      </c>
      <c r="X1124" s="9" t="str">
        <f t="array" ref="X1124">LET(
    _xlpm.thresholds, XLOOKUP('2. Результаты'!$D1124, Sections!$K$3:$K$23, Sections!$L$3:$N$23),
    XLOOKUP('2. Результаты'!$W1124, _xlpm.thresholds, Sections!$L$2:$N$2, "Ниже базового", -1)
)</f>
        <v>Средний</v>
      </c>
    </row>
    <row r="1125" ht="15.75" customHeight="1">
      <c r="A1125" s="7">
        <v>5.39002449E8</v>
      </c>
      <c r="B1125" s="6" t="s">
        <v>1377</v>
      </c>
      <c r="C1125" s="6" t="s">
        <v>1384</v>
      </c>
      <c r="D1125" s="9">
        <v>2.0</v>
      </c>
      <c r="E1125" s="9">
        <v>131.0</v>
      </c>
      <c r="F1125" s="9">
        <v>197.0</v>
      </c>
      <c r="G1125" s="9">
        <v>3.0</v>
      </c>
      <c r="H1125" s="9" t="s">
        <v>1465</v>
      </c>
      <c r="I1125" s="9">
        <v>17.0</v>
      </c>
      <c r="J1125" s="9" t="str">
        <f t="array" ref="J1125">LET(
    _xlpm.thresholds, XLOOKUP('2. Результаты'!$D1125, Sections!$F$27:$F$47, Sections!$G$27:$I$47),
    XLOOKUP('2. Результаты'!$I1125, _xlpm.thresholds, Sections!$G$26:$I$26, "Ниже базового", -1)
)</f>
        <v>Средний</v>
      </c>
      <c r="K1125" s="9">
        <v>12.0</v>
      </c>
      <c r="L1125" s="9" t="str">
        <f t="array" ref="L1125">LET(
    _xlpm.thresholds, XLOOKUP('2. Результаты'!$D1125, Sections!$P$27:$P$47, Sections!$Q$27:$S$47),
    XLOOKUP('2. Результаты'!$K1125, _xlpm.thresholds, Sections!$Q$26:$S$26, "Ниже базового", -1)
)</f>
        <v>Базовый</v>
      </c>
      <c r="M1125" s="9">
        <v>12.0</v>
      </c>
      <c r="N1125" s="9" t="str">
        <f t="array" ref="N1125">LET(
    _xlpm.thresholds, XLOOKUP('2. Результаты'!$D1125, Sections!$K$27:$K$47, Sections!$L$27:$N$47),
    XLOOKUP('2. Результаты'!$M1125, _xlpm.thresholds, Sections!$L$26:$N$26, "Ниже базового", -1)
)</f>
        <v>Базовый</v>
      </c>
      <c r="O1125" s="9">
        <v>18.0</v>
      </c>
      <c r="P1125" s="9" t="str">
        <f t="array" ref="P1125">LET(
    _xlpm.thresholds, XLOOKUP('2. Результаты'!$D1125, Sections!$P$3:$P$23, Sections!$Q$3:$S$23),
    XLOOKUP('2. Результаты'!$O1125, _xlpm.thresholds, Sections!$Q$2:$S$2, "Ниже базового", -1)
)</f>
        <v>Средний</v>
      </c>
      <c r="Q1125" s="9">
        <v>19.0</v>
      </c>
      <c r="R1125" s="9" t="str">
        <f t="array" ref="R1125">LET(
    _xlpm.thresholds, XLOOKUP('2. Результаты'!$D1125, Sections!$F$3:$F$23, Sections!$G$3:$I$23),
    XLOOKUP('2. Результаты'!$Q1125, _xlpm.thresholds, Sections!$G$2:$I$2, "Ниже базового", -1)
)</f>
        <v>Средний</v>
      </c>
      <c r="S1125" s="9">
        <v>23.0</v>
      </c>
      <c r="T1125" s="9" t="str">
        <f t="array" ref="T1125">LET(
    _xlpm.thresholds, XLOOKUP('2. Результаты'!$D1125, Sections!$A$3:$A$23, Sections!$B$3:$D$23),
    XLOOKUP('2. Результаты'!$S1125, _xlpm.thresholds, Sections!$B$2:$D$2, "Ниже базового", -1)
)</f>
        <v>Средний</v>
      </c>
      <c r="U1125" s="9">
        <v>10.0</v>
      </c>
      <c r="V1125" s="9" t="str">
        <f t="array" ref="V1125">LET(
    _xlpm.thresholds, XLOOKUP('2. Результаты'!$D1125, Sections!$A$27:$A$47, Sections!$B$27:$D$47),
    XLOOKUP('2. Результаты'!$U1125, _xlpm.thresholds, Sections!$B$26:$D$26, "Ниже базового", -1)
)</f>
        <v>Средний</v>
      </c>
      <c r="W1125" s="9">
        <v>20.0</v>
      </c>
      <c r="X1125" s="9" t="str">
        <f t="array" ref="X1125">LET(
    _xlpm.thresholds, XLOOKUP('2. Результаты'!$D1125, Sections!$K$3:$K$23, Sections!$L$3:$N$23),
    XLOOKUP('2. Результаты'!$W1125, _xlpm.thresholds, Sections!$L$2:$N$2, "Ниже базового", -1)
)</f>
        <v>Средний</v>
      </c>
    </row>
    <row r="1126" ht="15.75" customHeight="1">
      <c r="A1126" s="7">
        <v>5.3900357E8</v>
      </c>
      <c r="B1126" s="6" t="s">
        <v>1377</v>
      </c>
      <c r="C1126" s="6" t="s">
        <v>1385</v>
      </c>
      <c r="D1126" s="9">
        <v>6.0</v>
      </c>
      <c r="E1126" s="9">
        <v>95.0</v>
      </c>
      <c r="F1126" s="9">
        <v>192.0</v>
      </c>
      <c r="G1126" s="9">
        <v>2.0</v>
      </c>
      <c r="H1126" s="9" t="s">
        <v>1467</v>
      </c>
      <c r="I1126" s="9">
        <v>12.0</v>
      </c>
      <c r="J1126" s="9" t="str">
        <f t="array" ref="J1126">LET(
    _xlpm.thresholds, XLOOKUP('2. Результаты'!$D1126, Sections!$F$27:$F$47, Sections!$G$27:$I$47),
    XLOOKUP('2. Результаты'!$I1126, _xlpm.thresholds, Sections!$G$26:$I$26, "Ниже базового", -1)
)</f>
        <v>Базовый</v>
      </c>
      <c r="K1126" s="9">
        <v>11.0</v>
      </c>
      <c r="L1126" s="9" t="str">
        <f t="array" ref="L1126">LET(
    _xlpm.thresholds, XLOOKUP('2. Результаты'!$D1126, Sections!$P$27:$P$47, Sections!$Q$27:$S$47),
    XLOOKUP('2. Результаты'!$K1126, _xlpm.thresholds, Sections!$Q$26:$S$26, "Ниже базового", -1)
)</f>
        <v>Базовый</v>
      </c>
      <c r="M1126" s="9">
        <v>9.0</v>
      </c>
      <c r="N1126" s="9" t="str">
        <f t="array" ref="N1126">LET(
    _xlpm.thresholds, XLOOKUP('2. Результаты'!$D1126, Sections!$K$27:$K$47, Sections!$L$27:$N$47),
    XLOOKUP('2. Результаты'!$M1126, _xlpm.thresholds, Sections!$L$26:$N$26, "Ниже базового", -1)
)</f>
        <v>Базовый</v>
      </c>
      <c r="O1126" s="9">
        <v>13.0</v>
      </c>
      <c r="P1126" s="9" t="str">
        <f t="array" ref="P1126">LET(
    _xlpm.thresholds, XLOOKUP('2. Результаты'!$D1126, Sections!$P$3:$P$23, Sections!$Q$3:$S$23),
    XLOOKUP('2. Результаты'!$O1126, _xlpm.thresholds, Sections!$Q$2:$S$2, "Ниже базового", -1)
)</f>
        <v>Базовый</v>
      </c>
      <c r="Q1126" s="9">
        <v>11.0</v>
      </c>
      <c r="R1126" s="9" t="str">
        <f t="array" ref="R1126">LET(
    _xlpm.thresholds, XLOOKUP('2. Результаты'!$D1126, Sections!$F$3:$F$23, Sections!$G$3:$I$23),
    XLOOKUP('2. Результаты'!$Q1126, _xlpm.thresholds, Sections!$G$2:$I$2, "Ниже базового", -1)
)</f>
        <v>Базовый</v>
      </c>
      <c r="S1126" s="9">
        <v>20.0</v>
      </c>
      <c r="T1126" s="9" t="str">
        <f t="array" ref="T1126">LET(
    _xlpm.thresholds, XLOOKUP('2. Результаты'!$D1126, Sections!$A$3:$A$23, Sections!$B$3:$D$23),
    XLOOKUP('2. Результаты'!$S1126, _xlpm.thresholds, Sections!$B$2:$D$2, "Ниже базового", -1)
)</f>
        <v>Базовый</v>
      </c>
      <c r="U1126" s="9">
        <v>7.0</v>
      </c>
      <c r="V1126" s="9" t="str">
        <f t="array" ref="V1126">LET(
    _xlpm.thresholds, XLOOKUP('2. Результаты'!$D1126, Sections!$A$27:$A$47, Sections!$B$27:$D$47),
    XLOOKUP('2. Результаты'!$U1126, _xlpm.thresholds, Sections!$B$26:$D$26, "Ниже базового", -1)
)</f>
        <v>Базовый</v>
      </c>
      <c r="W1126" s="9">
        <v>12.0</v>
      </c>
      <c r="X1126" s="9" t="str">
        <f t="array" ref="X1126">LET(
    _xlpm.thresholds, XLOOKUP('2. Результаты'!$D1126, Sections!$K$3:$K$23, Sections!$L$3:$N$23),
    XLOOKUP('2. Результаты'!$W1126, _xlpm.thresholds, Sections!$L$2:$N$2, "Ниже базового", -1)
)</f>
        <v>Базовый</v>
      </c>
    </row>
    <row r="1127" ht="15.75" customHeight="1">
      <c r="A1127" s="7">
        <v>5.39003562E8</v>
      </c>
      <c r="B1127" s="6" t="s">
        <v>1377</v>
      </c>
      <c r="C1127" s="6" t="s">
        <v>1386</v>
      </c>
      <c r="D1127" s="9">
        <v>1.0</v>
      </c>
      <c r="E1127" s="9">
        <v>206.0</v>
      </c>
      <c r="F1127" s="9">
        <v>213.0</v>
      </c>
      <c r="G1127" s="9">
        <v>4.0</v>
      </c>
      <c r="H1127" s="9" t="s">
        <v>1466</v>
      </c>
      <c r="I1127" s="9">
        <v>29.0</v>
      </c>
      <c r="J1127" s="9" t="str">
        <f t="array" ref="J1127">LET(
    _xlpm.thresholds, XLOOKUP('2. Результаты'!$D1127, Sections!$F$27:$F$47, Sections!$G$27:$I$47),
    XLOOKUP('2. Результаты'!$I1127, _xlpm.thresholds, Sections!$G$26:$I$26, "Ниже базового", -1)
)</f>
        <v>Высокий</v>
      </c>
      <c r="K1127" s="9">
        <v>21.0</v>
      </c>
      <c r="L1127" s="9" t="str">
        <f t="array" ref="L1127">LET(
    _xlpm.thresholds, XLOOKUP('2. Результаты'!$D1127, Sections!$P$27:$P$47, Sections!$Q$27:$S$47),
    XLOOKUP('2. Результаты'!$K1127, _xlpm.thresholds, Sections!$Q$26:$S$26, "Ниже базового", -1)
)</f>
        <v>Высокий</v>
      </c>
      <c r="M1127" s="9">
        <v>19.0</v>
      </c>
      <c r="N1127" s="9" t="str">
        <f t="array" ref="N1127">LET(
    _xlpm.thresholds, XLOOKUP('2. Результаты'!$D1127, Sections!$K$27:$K$47, Sections!$L$27:$N$47),
    XLOOKUP('2. Результаты'!$M1127, _xlpm.thresholds, Sections!$L$26:$N$26, "Ниже базового", -1)
)</f>
        <v>Высокий</v>
      </c>
      <c r="O1127" s="9">
        <v>22.0</v>
      </c>
      <c r="P1127" s="9" t="str">
        <f t="array" ref="P1127">LET(
    _xlpm.thresholds, XLOOKUP('2. Результаты'!$D1127, Sections!$P$3:$P$23, Sections!$Q$3:$S$23),
    XLOOKUP('2. Результаты'!$O1127, _xlpm.thresholds, Sections!$Q$2:$S$2, "Ниже базового", -1)
)</f>
        <v>Высокий</v>
      </c>
      <c r="Q1127" s="9">
        <v>23.0</v>
      </c>
      <c r="R1127" s="9" t="str">
        <f t="array" ref="R1127">LET(
    _xlpm.thresholds, XLOOKUP('2. Результаты'!$D1127, Sections!$F$3:$F$23, Sections!$G$3:$I$23),
    XLOOKUP('2. Результаты'!$Q1127, _xlpm.thresholds, Sections!$G$2:$I$2, "Ниже базового", -1)
)</f>
        <v>Высокий</v>
      </c>
      <c r="S1127" s="9">
        <v>49.0</v>
      </c>
      <c r="T1127" s="9" t="str">
        <f t="array" ref="T1127">LET(
    _xlpm.thresholds, XLOOKUP('2. Результаты'!$D1127, Sections!$A$3:$A$23, Sections!$B$3:$D$23),
    XLOOKUP('2. Результаты'!$S1127, _xlpm.thresholds, Sections!$B$2:$D$2, "Ниже базового", -1)
)</f>
        <v>Высокий</v>
      </c>
      <c r="U1127" s="9">
        <v>14.0</v>
      </c>
      <c r="V1127" s="9" t="str">
        <f t="array" ref="V1127">LET(
    _xlpm.thresholds, XLOOKUP('2. Результаты'!$D1127, Sections!$A$27:$A$47, Sections!$B$27:$D$47),
    XLOOKUP('2. Результаты'!$U1127, _xlpm.thresholds, Sections!$B$26:$D$26, "Ниже базового", -1)
)</f>
        <v>Высокий</v>
      </c>
      <c r="W1127" s="9">
        <v>29.0</v>
      </c>
      <c r="X1127" s="9" t="str">
        <f t="array" ref="X1127">LET(
    _xlpm.thresholds, XLOOKUP('2. Результаты'!$D1127, Sections!$K$3:$K$23, Sections!$L$3:$N$23),
    XLOOKUP('2. Результаты'!$W1127, _xlpm.thresholds, Sections!$L$2:$N$2, "Ниже базового", -1)
)</f>
        <v>Высокий</v>
      </c>
    </row>
    <row r="1128" ht="15.75" customHeight="1">
      <c r="A1128" s="7">
        <v>5.2800592E8</v>
      </c>
      <c r="B1128" s="6" t="s">
        <v>1409</v>
      </c>
      <c r="C1128" s="6" t="s">
        <v>1410</v>
      </c>
      <c r="D1128" s="9">
        <v>1.0</v>
      </c>
      <c r="E1128" s="9">
        <v>186.0</v>
      </c>
      <c r="F1128" s="9">
        <v>213.0</v>
      </c>
      <c r="G1128" s="9">
        <v>4.0</v>
      </c>
      <c r="H1128" s="9" t="s">
        <v>1466</v>
      </c>
      <c r="I1128" s="9">
        <v>29.0</v>
      </c>
      <c r="J1128" s="9" t="str">
        <f t="array" ref="J1128">LET(
    _xlpm.thresholds, XLOOKUP('2. Результаты'!$D1128, Sections!$F$27:$F$47, Sections!$G$27:$I$47),
    XLOOKUP('2. Результаты'!$I1128, _xlpm.thresholds, Sections!$G$26:$I$26, "Ниже базового", -1)
)</f>
        <v>Высокий</v>
      </c>
      <c r="K1128" s="9">
        <v>19.0</v>
      </c>
      <c r="L1128" s="9" t="str">
        <f t="array" ref="L1128">LET(
    _xlpm.thresholds, XLOOKUP('2. Результаты'!$D1128, Sections!$P$27:$P$47, Sections!$Q$27:$S$47),
    XLOOKUP('2. Результаты'!$K1128, _xlpm.thresholds, Sections!$Q$26:$S$26, "Ниже базового", -1)
)</f>
        <v>Высокий</v>
      </c>
      <c r="M1128" s="9">
        <v>17.0</v>
      </c>
      <c r="N1128" s="9" t="str">
        <f t="array" ref="N1128">LET(
    _xlpm.thresholds, XLOOKUP('2. Результаты'!$D1128, Sections!$K$27:$K$47, Sections!$L$27:$N$47),
    XLOOKUP('2. Результаты'!$M1128, _xlpm.thresholds, Sections!$L$26:$N$26, "Ниже базового", -1)
)</f>
        <v>Высокий</v>
      </c>
      <c r="O1128" s="9">
        <v>19.0</v>
      </c>
      <c r="P1128" s="9" t="str">
        <f t="array" ref="P1128">LET(
    _xlpm.thresholds, XLOOKUP('2. Результаты'!$D1128, Sections!$P$3:$P$23, Sections!$Q$3:$S$23),
    XLOOKUP('2. Результаты'!$O1128, _xlpm.thresholds, Sections!$Q$2:$S$2, "Ниже базового", -1)
)</f>
        <v>Средний</v>
      </c>
      <c r="Q1128" s="9">
        <v>20.0</v>
      </c>
      <c r="R1128" s="9" t="str">
        <f t="array" ref="R1128">LET(
    _xlpm.thresholds, XLOOKUP('2. Результаты'!$D1128, Sections!$F$3:$F$23, Sections!$G$3:$I$23),
    XLOOKUP('2. Результаты'!$Q1128, _xlpm.thresholds, Sections!$G$2:$I$2, "Ниже базового", -1)
)</f>
        <v>Средний</v>
      </c>
      <c r="S1128" s="9">
        <v>43.0</v>
      </c>
      <c r="T1128" s="9" t="str">
        <f t="array" ref="T1128">LET(
    _xlpm.thresholds, XLOOKUP('2. Результаты'!$D1128, Sections!$A$3:$A$23, Sections!$B$3:$D$23),
    XLOOKUP('2. Результаты'!$S1128, _xlpm.thresholds, Sections!$B$2:$D$2, "Ниже базового", -1)
)</f>
        <v>Высокий</v>
      </c>
      <c r="U1128" s="9">
        <v>12.0</v>
      </c>
      <c r="V1128" s="9" t="str">
        <f t="array" ref="V1128">LET(
    _xlpm.thresholds, XLOOKUP('2. Результаты'!$D1128, Sections!$A$27:$A$47, Sections!$B$27:$D$47),
    XLOOKUP('2. Результаты'!$U1128, _xlpm.thresholds, Sections!$B$26:$D$26, "Ниже базового", -1)
)</f>
        <v>Высокий</v>
      </c>
      <c r="W1128" s="9">
        <v>27.0</v>
      </c>
      <c r="X1128" s="9" t="str">
        <f t="array" ref="X1128">LET(
    _xlpm.thresholds, XLOOKUP('2. Результаты'!$D1128, Sections!$K$3:$K$23, Sections!$L$3:$N$23),
    XLOOKUP('2. Результаты'!$W1128, _xlpm.thresholds, Sections!$L$2:$N$2, "Ниже базового", -1)
)</f>
        <v>Высокий</v>
      </c>
    </row>
    <row r="1129" ht="15.75" customHeight="1">
      <c r="A1129" s="7">
        <v>5.28008294E8</v>
      </c>
      <c r="B1129" s="6" t="s">
        <v>1409</v>
      </c>
      <c r="C1129" s="6" t="s">
        <v>1411</v>
      </c>
      <c r="D1129" s="9">
        <v>2.0</v>
      </c>
      <c r="E1129" s="9">
        <v>129.0</v>
      </c>
      <c r="F1129" s="9">
        <v>197.0</v>
      </c>
      <c r="G1129" s="9">
        <v>1.0</v>
      </c>
      <c r="H1129" s="9" t="s">
        <v>1468</v>
      </c>
      <c r="I1129" s="9">
        <v>23.0</v>
      </c>
      <c r="J1129" s="9" t="str">
        <f t="array" ref="J1129">LET(
    _xlpm.thresholds, XLOOKUP('2. Результаты'!$D1129, Sections!$F$27:$F$47, Sections!$G$27:$I$47),
    XLOOKUP('2. Результаты'!$I1129, _xlpm.thresholds, Sections!$G$26:$I$26, "Ниже базового", -1)
)</f>
        <v>Средний</v>
      </c>
      <c r="K1129" s="9">
        <v>17.0</v>
      </c>
      <c r="L1129" s="9" t="str">
        <f t="array" ref="L1129">LET(
    _xlpm.thresholds, XLOOKUP('2. Результаты'!$D1129, Sections!$P$27:$P$47, Sections!$Q$27:$S$47),
    XLOOKUP('2. Результаты'!$K1129, _xlpm.thresholds, Sections!$Q$26:$S$26, "Ниже базового", -1)
)</f>
        <v>Высокий</v>
      </c>
      <c r="M1129" s="9">
        <v>14.0</v>
      </c>
      <c r="N1129" s="9" t="str">
        <f t="array" ref="N1129">LET(
    _xlpm.thresholds, XLOOKUP('2. Результаты'!$D1129, Sections!$K$27:$K$47, Sections!$L$27:$N$47),
    XLOOKUP('2. Результаты'!$M1129, _xlpm.thresholds, Sections!$L$26:$N$26, "Ниже базового", -1)
)</f>
        <v>Средний</v>
      </c>
      <c r="O1129" s="9">
        <v>20.0</v>
      </c>
      <c r="P1129" s="9" t="str">
        <f t="array" ref="P1129">LET(
    _xlpm.thresholds, XLOOKUP('2. Результаты'!$D1129, Sections!$P$3:$P$23, Sections!$Q$3:$S$23),
    XLOOKUP('2. Результаты'!$O1129, _xlpm.thresholds, Sections!$Q$2:$S$2, "Ниже базового", -1)
)</f>
        <v>Высокий</v>
      </c>
      <c r="Q1129" s="9">
        <v>17.0</v>
      </c>
      <c r="R1129" s="9" t="str">
        <f t="array" ref="R1129">LET(
    _xlpm.thresholds, XLOOKUP('2. Результаты'!$D1129, Sections!$F$3:$F$23, Sections!$G$3:$I$23),
    XLOOKUP('2. Результаты'!$Q1129, _xlpm.thresholds, Sections!$G$2:$I$2, "Ниже базового", -1)
)</f>
        <v>Средний</v>
      </c>
      <c r="S1129" s="9">
        <v>0.0</v>
      </c>
      <c r="T1129" s="9" t="str">
        <f t="array" ref="T1129">LET(
    _xlpm.thresholds, XLOOKUP('2. Результаты'!$D1129, Sections!$A$3:$A$23, Sections!$B$3:$D$23),
    XLOOKUP('2. Результаты'!$S1129, _xlpm.thresholds, Sections!$B$2:$D$2, "Ниже базового", -1)
)</f>
        <v>Ниже базового</v>
      </c>
      <c r="U1129" s="9">
        <v>14.0</v>
      </c>
      <c r="V1129" s="9" t="str">
        <f t="array" ref="V1129">LET(
    _xlpm.thresholds, XLOOKUP('2. Результаты'!$D1129, Sections!$A$27:$A$47, Sections!$B$27:$D$47),
    XLOOKUP('2. Результаты'!$U1129, _xlpm.thresholds, Sections!$B$26:$D$26, "Ниже базового", -1)
)</f>
        <v>Высокий</v>
      </c>
      <c r="W1129" s="9">
        <v>24.0</v>
      </c>
      <c r="X1129" s="9" t="str">
        <f t="array" ref="X1129">LET(
    _xlpm.thresholds, XLOOKUP('2. Результаты'!$D1129, Sections!$K$3:$K$23, Sections!$L$3:$N$23),
    XLOOKUP('2. Результаты'!$W1129, _xlpm.thresholds, Sections!$L$2:$N$2, "Ниже базового", -1)
)</f>
        <v>Средний</v>
      </c>
    </row>
    <row r="1130" ht="15.75" customHeight="1">
      <c r="A1130" s="7">
        <v>5.28008223E8</v>
      </c>
      <c r="B1130" s="6" t="s">
        <v>1409</v>
      </c>
      <c r="C1130" s="6" t="s">
        <v>1412</v>
      </c>
      <c r="D1130" s="9">
        <v>2.0</v>
      </c>
      <c r="E1130" s="9">
        <v>145.0</v>
      </c>
      <c r="F1130" s="9">
        <v>197.0</v>
      </c>
      <c r="G1130" s="9">
        <v>3.0</v>
      </c>
      <c r="H1130" s="9" t="s">
        <v>1465</v>
      </c>
      <c r="I1130" s="9">
        <v>21.0</v>
      </c>
      <c r="J1130" s="9" t="str">
        <f t="array" ref="J1130">LET(
    _xlpm.thresholds, XLOOKUP('2. Результаты'!$D1130, Sections!$F$27:$F$47, Sections!$G$27:$I$47),
    XLOOKUP('2. Результаты'!$I1130, _xlpm.thresholds, Sections!$G$26:$I$26, "Ниже базового", -1)
)</f>
        <v>Средний</v>
      </c>
      <c r="K1130" s="9">
        <v>17.0</v>
      </c>
      <c r="L1130" s="9" t="str">
        <f t="array" ref="L1130">LET(
    _xlpm.thresholds, XLOOKUP('2. Результаты'!$D1130, Sections!$P$27:$P$47, Sections!$Q$27:$S$47),
    XLOOKUP('2. Результаты'!$K1130, _xlpm.thresholds, Sections!$Q$26:$S$26, "Ниже базового", -1)
)</f>
        <v>Высокий</v>
      </c>
      <c r="M1130" s="9">
        <v>12.0</v>
      </c>
      <c r="N1130" s="9" t="str">
        <f t="array" ref="N1130">LET(
    _xlpm.thresholds, XLOOKUP('2. Результаты'!$D1130, Sections!$K$27:$K$47, Sections!$L$27:$N$47),
    XLOOKUP('2. Результаты'!$M1130, _xlpm.thresholds, Sections!$L$26:$N$26, "Ниже базового", -1)
)</f>
        <v>Базовый</v>
      </c>
      <c r="O1130" s="9">
        <v>18.0</v>
      </c>
      <c r="P1130" s="9" t="str">
        <f t="array" ref="P1130">LET(
    _xlpm.thresholds, XLOOKUP('2. Результаты'!$D1130, Sections!$P$3:$P$23, Sections!$Q$3:$S$23),
    XLOOKUP('2. Результаты'!$O1130, _xlpm.thresholds, Sections!$Q$2:$S$2, "Ниже базового", -1)
)</f>
        <v>Средний</v>
      </c>
      <c r="Q1130" s="9">
        <v>16.0</v>
      </c>
      <c r="R1130" s="9" t="str">
        <f t="array" ref="R1130">LET(
    _xlpm.thresholds, XLOOKUP('2. Результаты'!$D1130, Sections!$F$3:$F$23, Sections!$G$3:$I$23),
    XLOOKUP('2. Результаты'!$Q1130, _xlpm.thresholds, Sections!$G$2:$I$2, "Ниже базового", -1)
)</f>
        <v>Средний</v>
      </c>
      <c r="S1130" s="9">
        <v>26.0</v>
      </c>
      <c r="T1130" s="9" t="str">
        <f t="array" ref="T1130">LET(
    _xlpm.thresholds, XLOOKUP('2. Результаты'!$D1130, Sections!$A$3:$A$23, Sections!$B$3:$D$23),
    XLOOKUP('2. Результаты'!$S1130, _xlpm.thresholds, Sections!$B$2:$D$2, "Ниже базового", -1)
)</f>
        <v>Средний</v>
      </c>
      <c r="U1130" s="9">
        <v>12.0</v>
      </c>
      <c r="V1130" s="9" t="str">
        <f t="array" ref="V1130">LET(
    _xlpm.thresholds, XLOOKUP('2. Результаты'!$D1130, Sections!$A$27:$A$47, Sections!$B$27:$D$47),
    XLOOKUP('2. Результаты'!$U1130, _xlpm.thresholds, Sections!$B$26:$D$26, "Ниже базового", -1)
)</f>
        <v>Высокий</v>
      </c>
      <c r="W1130" s="9">
        <v>23.0</v>
      </c>
      <c r="X1130" s="9" t="str">
        <f t="array" ref="X1130">LET(
    _xlpm.thresholds, XLOOKUP('2. Результаты'!$D1130, Sections!$K$3:$K$23, Sections!$L$3:$N$23),
    XLOOKUP('2. Результаты'!$W1130, _xlpm.thresholds, Sections!$L$2:$N$2, "Ниже базового", -1)
)</f>
        <v>Средний</v>
      </c>
    </row>
    <row r="1131" ht="15.75" customHeight="1">
      <c r="A1131" s="7">
        <v>5.2800811E8</v>
      </c>
      <c r="B1131" s="6" t="s">
        <v>1409</v>
      </c>
      <c r="C1131" s="6" t="s">
        <v>1413</v>
      </c>
      <c r="D1131" s="9">
        <v>1.0</v>
      </c>
      <c r="E1131" s="9">
        <v>125.0</v>
      </c>
      <c r="F1131" s="9">
        <v>213.0</v>
      </c>
      <c r="G1131" s="9">
        <v>2.0</v>
      </c>
      <c r="H1131" s="9" t="s">
        <v>1467</v>
      </c>
      <c r="I1131" s="9">
        <v>15.0</v>
      </c>
      <c r="J1131" s="9" t="str">
        <f t="array" ref="J1131">LET(
    _xlpm.thresholds, XLOOKUP('2. Результаты'!$D1131, Sections!$F$27:$F$47, Sections!$G$27:$I$47),
    XLOOKUP('2. Результаты'!$I1131, _xlpm.thresholds, Sections!$G$26:$I$26, "Ниже базового", -1)
)</f>
        <v>Базовый</v>
      </c>
      <c r="K1131" s="9">
        <v>14.0</v>
      </c>
      <c r="L1131" s="9" t="str">
        <f t="array" ref="L1131">LET(
    _xlpm.thresholds, XLOOKUP('2. Результаты'!$D1131, Sections!$P$27:$P$47, Sections!$Q$27:$S$47),
    XLOOKUP('2. Результаты'!$K1131, _xlpm.thresholds, Sections!$Q$26:$S$26, "Ниже базового", -1)
)</f>
        <v>Средний</v>
      </c>
      <c r="M1131" s="9">
        <v>9.0</v>
      </c>
      <c r="N1131" s="9" t="str">
        <f t="array" ref="N1131">LET(
    _xlpm.thresholds, XLOOKUP('2. Результаты'!$D1131, Sections!$K$27:$K$47, Sections!$L$27:$N$47),
    XLOOKUP('2. Результаты'!$M1131, _xlpm.thresholds, Sections!$L$26:$N$26, "Ниже базового", -1)
)</f>
        <v>Базовый</v>
      </c>
      <c r="O1131" s="9">
        <v>16.0</v>
      </c>
      <c r="P1131" s="9" t="str">
        <f t="array" ref="P1131">LET(
    _xlpm.thresholds, XLOOKUP('2. Результаты'!$D1131, Sections!$P$3:$P$23, Sections!$Q$3:$S$23),
    XLOOKUP('2. Результаты'!$O1131, _xlpm.thresholds, Sections!$Q$2:$S$2, "Ниже базового", -1)
)</f>
        <v>Средний</v>
      </c>
      <c r="Q1131" s="9">
        <v>18.0</v>
      </c>
      <c r="R1131" s="9" t="str">
        <f t="array" ref="R1131">LET(
    _xlpm.thresholds, XLOOKUP('2. Результаты'!$D1131, Sections!$F$3:$F$23, Sections!$G$3:$I$23),
    XLOOKUP('2. Результаты'!$Q1131, _xlpm.thresholds, Sections!$G$2:$I$2, "Ниже базового", -1)
)</f>
        <v>Средний</v>
      </c>
      <c r="S1131" s="9">
        <v>27.0</v>
      </c>
      <c r="T1131" s="9" t="str">
        <f t="array" ref="T1131">LET(
    _xlpm.thresholds, XLOOKUP('2. Результаты'!$D1131, Sections!$A$3:$A$23, Sections!$B$3:$D$23),
    XLOOKUP('2. Результаты'!$S1131, _xlpm.thresholds, Sections!$B$2:$D$2, "Ниже базового", -1)
)</f>
        <v>Базовый</v>
      </c>
      <c r="U1131" s="9">
        <v>10.0</v>
      </c>
      <c r="V1131" s="9" t="str">
        <f t="array" ref="V1131">LET(
    _xlpm.thresholds, XLOOKUP('2. Результаты'!$D1131, Sections!$A$27:$A$47, Sections!$B$27:$D$47),
    XLOOKUP('2. Результаты'!$U1131, _xlpm.thresholds, Sections!$B$26:$D$26, "Ниже базового", -1)
)</f>
        <v>Средний</v>
      </c>
      <c r="W1131" s="9">
        <v>16.0</v>
      </c>
      <c r="X1131" s="9" t="str">
        <f t="array" ref="X1131">LET(
    _xlpm.thresholds, XLOOKUP('2. Результаты'!$D1131, Sections!$K$3:$K$23, Sections!$L$3:$N$23),
    XLOOKUP('2. Результаты'!$W1131, _xlpm.thresholds, Sections!$L$2:$N$2, "Ниже базового", -1)
)</f>
        <v>Базовый</v>
      </c>
    </row>
    <row r="1132" ht="15.75" customHeight="1">
      <c r="A1132" s="7">
        <v>5.28008199E8</v>
      </c>
      <c r="B1132" s="6" t="s">
        <v>1409</v>
      </c>
      <c r="C1132" s="6" t="s">
        <v>1414</v>
      </c>
      <c r="D1132" s="9">
        <v>1.0</v>
      </c>
      <c r="E1132" s="9">
        <v>112.0</v>
      </c>
      <c r="F1132" s="9">
        <v>213.0</v>
      </c>
      <c r="G1132" s="9">
        <v>2.0</v>
      </c>
      <c r="H1132" s="9" t="s">
        <v>1467</v>
      </c>
      <c r="I1132" s="9">
        <v>21.0</v>
      </c>
      <c r="J1132" s="9" t="str">
        <f t="array" ref="J1132">LET(
    _xlpm.thresholds, XLOOKUP('2. Результаты'!$D1132, Sections!$F$27:$F$47, Sections!$G$27:$I$47),
    XLOOKUP('2. Результаты'!$I1132, _xlpm.thresholds, Sections!$G$26:$I$26, "Ниже базового", -1)
)</f>
        <v>Средний</v>
      </c>
      <c r="K1132" s="9">
        <v>15.0</v>
      </c>
      <c r="L1132" s="9" t="str">
        <f t="array" ref="L1132">LET(
    _xlpm.thresholds, XLOOKUP('2. Результаты'!$D1132, Sections!$P$27:$P$47, Sections!$Q$27:$S$47),
    XLOOKUP('2. Результаты'!$K1132, _xlpm.thresholds, Sections!$Q$26:$S$26, "Ниже базового", -1)
)</f>
        <v>Средний</v>
      </c>
      <c r="M1132" s="9">
        <v>6.0</v>
      </c>
      <c r="N1132" s="9" t="str">
        <f t="array" ref="N1132">LET(
    _xlpm.thresholds, XLOOKUP('2. Результаты'!$D1132, Sections!$K$27:$K$47, Sections!$L$27:$N$47),
    XLOOKUP('2. Результаты'!$M1132, _xlpm.thresholds, Sections!$L$26:$N$26, "Ниже базового", -1)
)</f>
        <v>Базовый</v>
      </c>
      <c r="O1132" s="9">
        <v>17.0</v>
      </c>
      <c r="P1132" s="9" t="str">
        <f t="array" ref="P1132">LET(
    _xlpm.thresholds, XLOOKUP('2. Результаты'!$D1132, Sections!$P$3:$P$23, Sections!$Q$3:$S$23),
    XLOOKUP('2. Результаты'!$O1132, _xlpm.thresholds, Sections!$Q$2:$S$2, "Ниже базового", -1)
)</f>
        <v>Средний</v>
      </c>
      <c r="Q1132" s="9">
        <v>15.0</v>
      </c>
      <c r="R1132" s="9" t="str">
        <f t="array" ref="R1132">LET(
    _xlpm.thresholds, XLOOKUP('2. Результаты'!$D1132, Sections!$F$3:$F$23, Sections!$G$3:$I$23),
    XLOOKUP('2. Результаты'!$Q1132, _xlpm.thresholds, Sections!$G$2:$I$2, "Ниже базового", -1)
)</f>
        <v>Средний</v>
      </c>
      <c r="S1132" s="9">
        <v>19.0</v>
      </c>
      <c r="T1132" s="9" t="str">
        <f t="array" ref="T1132">LET(
    _xlpm.thresholds, XLOOKUP('2. Результаты'!$D1132, Sections!$A$3:$A$23, Sections!$B$3:$D$23),
    XLOOKUP('2. Результаты'!$S1132, _xlpm.thresholds, Sections!$B$2:$D$2, "Ниже базового", -1)
)</f>
        <v>Базовый</v>
      </c>
      <c r="U1132" s="9">
        <v>5.0</v>
      </c>
      <c r="V1132" s="9" t="str">
        <f t="array" ref="V1132">LET(
    _xlpm.thresholds, XLOOKUP('2. Результаты'!$D1132, Sections!$A$27:$A$47, Sections!$B$27:$D$47),
    XLOOKUP('2. Результаты'!$U1132, _xlpm.thresholds, Sections!$B$26:$D$26, "Ниже базового", -1)
)</f>
        <v>Базовый</v>
      </c>
      <c r="W1132" s="9">
        <v>14.0</v>
      </c>
      <c r="X1132" s="9" t="str">
        <f t="array" ref="X1132">LET(
    _xlpm.thresholds, XLOOKUP('2. Результаты'!$D1132, Sections!$K$3:$K$23, Sections!$L$3:$N$23),
    XLOOKUP('2. Результаты'!$W1132, _xlpm.thresholds, Sections!$L$2:$N$2, "Ниже базового", -1)
)</f>
        <v>Базовый</v>
      </c>
    </row>
    <row r="1133" ht="15.75" customHeight="1">
      <c r="A1133" s="7">
        <v>5.28008583E8</v>
      </c>
      <c r="B1133" s="6" t="s">
        <v>1409</v>
      </c>
      <c r="C1133" s="6" t="s">
        <v>1415</v>
      </c>
      <c r="D1133" s="9">
        <v>6.0</v>
      </c>
      <c r="E1133" s="9">
        <v>123.0</v>
      </c>
      <c r="F1133" s="9">
        <v>192.0</v>
      </c>
      <c r="G1133" s="9">
        <v>3.0</v>
      </c>
      <c r="H1133" s="9" t="s">
        <v>1465</v>
      </c>
      <c r="I1133" s="9">
        <v>19.0</v>
      </c>
      <c r="J1133" s="9" t="str">
        <f t="array" ref="J1133">LET(
    _xlpm.thresholds, XLOOKUP('2. Результаты'!$D1133, Sections!$F$27:$F$47, Sections!$G$27:$I$47),
    XLOOKUP('2. Результаты'!$I1133, _xlpm.thresholds, Sections!$G$26:$I$26, "Ниже базового", -1)
)</f>
        <v>Средний</v>
      </c>
      <c r="K1133" s="9">
        <v>14.0</v>
      </c>
      <c r="L1133" s="9" t="str">
        <f t="array" ref="L1133">LET(
    _xlpm.thresholds, XLOOKUP('2. Результаты'!$D1133, Sections!$P$27:$P$47, Sections!$Q$27:$S$47),
    XLOOKUP('2. Результаты'!$K1133, _xlpm.thresholds, Sections!$Q$26:$S$26, "Ниже базового", -1)
)</f>
        <v>Средний</v>
      </c>
      <c r="M1133" s="9">
        <v>13.0</v>
      </c>
      <c r="N1133" s="9" t="str">
        <f t="array" ref="N1133">LET(
    _xlpm.thresholds, XLOOKUP('2. Результаты'!$D1133, Sections!$K$27:$K$47, Sections!$L$27:$N$47),
    XLOOKUP('2. Результаты'!$M1133, _xlpm.thresholds, Sections!$L$26:$N$26, "Ниже базового", -1)
)</f>
        <v>Средний</v>
      </c>
      <c r="O1133" s="9">
        <v>17.0</v>
      </c>
      <c r="P1133" s="9" t="str">
        <f t="array" ref="P1133">LET(
    _xlpm.thresholds, XLOOKUP('2. Результаты'!$D1133, Sections!$P$3:$P$23, Sections!$Q$3:$S$23),
    XLOOKUP('2. Результаты'!$O1133, _xlpm.thresholds, Sections!$Q$2:$S$2, "Ниже базового", -1)
)</f>
        <v>Средний</v>
      </c>
      <c r="Q1133" s="9">
        <v>15.0</v>
      </c>
      <c r="R1133" s="9" t="str">
        <f t="array" ref="R1133">LET(
    _xlpm.thresholds, XLOOKUP('2. Результаты'!$D1133, Sections!$F$3:$F$23, Sections!$G$3:$I$23),
    XLOOKUP('2. Результаты'!$Q1133, _xlpm.thresholds, Sections!$G$2:$I$2, "Ниже базового", -1)
)</f>
        <v>Средний</v>
      </c>
      <c r="S1133" s="9">
        <v>20.0</v>
      </c>
      <c r="T1133" s="9" t="str">
        <f t="array" ref="T1133">LET(
    _xlpm.thresholds, XLOOKUP('2. Результаты'!$D1133, Sections!$A$3:$A$23, Sections!$B$3:$D$23),
    XLOOKUP('2. Результаты'!$S1133, _xlpm.thresholds, Sections!$B$2:$D$2, "Ниже базового", -1)
)</f>
        <v>Базовый</v>
      </c>
      <c r="U1133" s="9">
        <v>9.0</v>
      </c>
      <c r="V1133" s="9" t="str">
        <f t="array" ref="V1133">LET(
    _xlpm.thresholds, XLOOKUP('2. Результаты'!$D1133, Sections!$A$27:$A$47, Sections!$B$27:$D$47),
    XLOOKUP('2. Результаты'!$U1133, _xlpm.thresholds, Sections!$B$26:$D$26, "Ниже базового", -1)
)</f>
        <v>Средний</v>
      </c>
      <c r="W1133" s="9">
        <v>16.0</v>
      </c>
      <c r="X1133" s="9" t="str">
        <f t="array" ref="X1133">LET(
    _xlpm.thresholds, XLOOKUP('2. Результаты'!$D1133, Sections!$K$3:$K$23, Sections!$L$3:$N$23),
    XLOOKUP('2. Результаты'!$W1133, _xlpm.thresholds, Sections!$L$2:$N$2, "Ниже базового", -1)
)</f>
        <v>Базовый</v>
      </c>
    </row>
    <row r="1134" ht="15.75" customHeight="1">
      <c r="A1134" s="7">
        <v>5.28008495E8</v>
      </c>
      <c r="B1134" s="6" t="s">
        <v>1409</v>
      </c>
      <c r="C1134" s="6" t="s">
        <v>1416</v>
      </c>
      <c r="D1134" s="9">
        <v>2.0</v>
      </c>
      <c r="E1134" s="9">
        <v>110.0</v>
      </c>
      <c r="F1134" s="9">
        <v>197.0</v>
      </c>
      <c r="G1134" s="9">
        <v>1.0</v>
      </c>
      <c r="H1134" s="9" t="s">
        <v>1468</v>
      </c>
      <c r="I1134" s="9">
        <v>22.0</v>
      </c>
      <c r="J1134" s="9" t="str">
        <f t="array" ref="J1134">LET(
    _xlpm.thresholds, XLOOKUP('2. Результаты'!$D1134, Sections!$F$27:$F$47, Sections!$G$27:$I$47),
    XLOOKUP('2. Результаты'!$I1134, _xlpm.thresholds, Sections!$G$26:$I$26, "Ниже базового", -1)
)</f>
        <v>Средний</v>
      </c>
      <c r="K1134" s="9">
        <v>21.0</v>
      </c>
      <c r="L1134" s="9" t="str">
        <f t="array" ref="L1134">LET(
    _xlpm.thresholds, XLOOKUP('2. Результаты'!$D1134, Sections!$P$27:$P$47, Sections!$Q$27:$S$47),
    XLOOKUP('2. Результаты'!$K1134, _xlpm.thresholds, Sections!$Q$26:$S$26, "Ниже базового", -1)
)</f>
        <v>Высокий</v>
      </c>
      <c r="M1134" s="9">
        <v>17.0</v>
      </c>
      <c r="N1134" s="9" t="str">
        <f t="array" ref="N1134">LET(
    _xlpm.thresholds, XLOOKUP('2. Результаты'!$D1134, Sections!$K$27:$K$47, Sections!$L$27:$N$47),
    XLOOKUP('2. Результаты'!$M1134, _xlpm.thresholds, Sections!$L$26:$N$26, "Ниже базового", -1)
)</f>
        <v>Высокий</v>
      </c>
      <c r="O1134" s="9">
        <v>18.0</v>
      </c>
      <c r="P1134" s="9" t="str">
        <f t="array" ref="P1134">LET(
    _xlpm.thresholds, XLOOKUP('2. Результаты'!$D1134, Sections!$P$3:$P$23, Sections!$Q$3:$S$23),
    XLOOKUP('2. Результаты'!$O1134, _xlpm.thresholds, Sections!$Q$2:$S$2, "Ниже базового", -1)
)</f>
        <v>Средний</v>
      </c>
      <c r="Q1134" s="9">
        <v>9.0</v>
      </c>
      <c r="R1134" s="9" t="str">
        <f t="array" ref="R1134">LET(
    _xlpm.thresholds, XLOOKUP('2. Результаты'!$D1134, Sections!$F$3:$F$23, Sections!$G$3:$I$23),
    XLOOKUP('2. Результаты'!$Q1134, _xlpm.thresholds, Sections!$G$2:$I$2, "Ниже базового", -1)
)</f>
        <v>Базовый</v>
      </c>
      <c r="S1134" s="9">
        <v>0.0</v>
      </c>
      <c r="T1134" s="9" t="str">
        <f t="array" ref="T1134">LET(
    _xlpm.thresholds, XLOOKUP('2. Результаты'!$D1134, Sections!$A$3:$A$23, Sections!$B$3:$D$23),
    XLOOKUP('2. Результаты'!$S1134, _xlpm.thresholds, Sections!$B$2:$D$2, "Ниже базового", -1)
)</f>
        <v>Ниже базового</v>
      </c>
      <c r="U1134" s="9">
        <v>12.0</v>
      </c>
      <c r="V1134" s="9" t="str">
        <f t="array" ref="V1134">LET(
    _xlpm.thresholds, XLOOKUP('2. Результаты'!$D1134, Sections!$A$27:$A$47, Sections!$B$27:$D$47),
    XLOOKUP('2. Результаты'!$U1134, _xlpm.thresholds, Sections!$B$26:$D$26, "Ниже базового", -1)
)</f>
        <v>Высокий</v>
      </c>
      <c r="W1134" s="9">
        <v>11.0</v>
      </c>
      <c r="X1134" s="9" t="str">
        <f t="array" ref="X1134">LET(
    _xlpm.thresholds, XLOOKUP('2. Результаты'!$D1134, Sections!$K$3:$K$23, Sections!$L$3:$N$23),
    XLOOKUP('2. Результаты'!$W1134, _xlpm.thresholds, Sections!$L$2:$N$2, "Ниже базового", -1)
)</f>
        <v>Базовый</v>
      </c>
    </row>
    <row r="1135" ht="15.75" customHeight="1">
      <c r="A1135" s="7">
        <v>5.28008174E8</v>
      </c>
      <c r="B1135" s="6" t="s">
        <v>1409</v>
      </c>
      <c r="C1135" s="6" t="s">
        <v>1417</v>
      </c>
      <c r="D1135" s="9">
        <v>2.0</v>
      </c>
      <c r="E1135" s="9">
        <v>136.0</v>
      </c>
      <c r="F1135" s="9">
        <v>197.0</v>
      </c>
      <c r="G1135" s="9">
        <v>2.0</v>
      </c>
      <c r="H1135" s="9" t="s">
        <v>1467</v>
      </c>
      <c r="I1135" s="9">
        <v>15.0</v>
      </c>
      <c r="J1135" s="9" t="str">
        <f t="array" ref="J1135">LET(
    _xlpm.thresholds, XLOOKUP('2. Результаты'!$D1135, Sections!$F$27:$F$47, Sections!$G$27:$I$47),
    XLOOKUP('2. Результаты'!$I1135, _xlpm.thresholds, Sections!$G$26:$I$26, "Ниже базового", -1)
)</f>
        <v>Базовый</v>
      </c>
      <c r="K1135" s="9">
        <v>19.0</v>
      </c>
      <c r="L1135" s="9" t="str">
        <f t="array" ref="L1135">LET(
    _xlpm.thresholds, XLOOKUP('2. Результаты'!$D1135, Sections!$P$27:$P$47, Sections!$Q$27:$S$47),
    XLOOKUP('2. Результаты'!$K1135, _xlpm.thresholds, Sections!$Q$26:$S$26, "Ниже базового", -1)
)</f>
        <v>Высокий</v>
      </c>
      <c r="M1135" s="9">
        <v>16.0</v>
      </c>
      <c r="N1135" s="9" t="str">
        <f t="array" ref="N1135">LET(
    _xlpm.thresholds, XLOOKUP('2. Результаты'!$D1135, Sections!$K$27:$K$47, Sections!$L$27:$N$47),
    XLOOKUP('2. Результаты'!$M1135, _xlpm.thresholds, Sections!$L$26:$N$26, "Ниже базового", -1)
)</f>
        <v>Высокий</v>
      </c>
      <c r="O1135" s="9">
        <v>18.0</v>
      </c>
      <c r="P1135" s="9" t="str">
        <f t="array" ref="P1135">LET(
    _xlpm.thresholds, XLOOKUP('2. Результаты'!$D1135, Sections!$P$3:$P$23, Sections!$Q$3:$S$23),
    XLOOKUP('2. Результаты'!$O1135, _xlpm.thresholds, Sections!$Q$2:$S$2, "Ниже базового", -1)
)</f>
        <v>Средний</v>
      </c>
      <c r="Q1135" s="9">
        <v>16.0</v>
      </c>
      <c r="R1135" s="9" t="str">
        <f t="array" ref="R1135">LET(
    _xlpm.thresholds, XLOOKUP('2. Результаты'!$D1135, Sections!$F$3:$F$23, Sections!$G$3:$I$23),
    XLOOKUP('2. Результаты'!$Q1135, _xlpm.thresholds, Sections!$G$2:$I$2, "Ниже базового", -1)
)</f>
        <v>Средний</v>
      </c>
      <c r="S1135" s="9">
        <v>22.0</v>
      </c>
      <c r="T1135" s="9" t="str">
        <f t="array" ref="T1135">LET(
    _xlpm.thresholds, XLOOKUP('2. Результаты'!$D1135, Sections!$A$3:$A$23, Sections!$B$3:$D$23),
    XLOOKUP('2. Результаты'!$S1135, _xlpm.thresholds, Sections!$B$2:$D$2, "Ниже базового", -1)
)</f>
        <v>Базовый</v>
      </c>
      <c r="U1135" s="9">
        <v>9.0</v>
      </c>
      <c r="V1135" s="9" t="str">
        <f t="array" ref="V1135">LET(
    _xlpm.thresholds, XLOOKUP('2. Результаты'!$D1135, Sections!$A$27:$A$47, Sections!$B$27:$D$47),
    XLOOKUP('2. Результаты'!$U1135, _xlpm.thresholds, Sections!$B$26:$D$26, "Ниже базового", -1)
)</f>
        <v>Средний</v>
      </c>
      <c r="W1135" s="9">
        <v>21.0</v>
      </c>
      <c r="X1135" s="9" t="str">
        <f t="array" ref="X1135">LET(
    _xlpm.thresholds, XLOOKUP('2. Результаты'!$D1135, Sections!$K$3:$K$23, Sections!$L$3:$N$23),
    XLOOKUP('2. Результаты'!$W1135, _xlpm.thresholds, Sections!$L$2:$N$2, "Ниже базового", -1)
)</f>
        <v>Средний</v>
      </c>
    </row>
    <row r="1136" ht="15.75" customHeight="1">
      <c r="A1136" s="7">
        <v>5.2800823E8</v>
      </c>
      <c r="B1136" s="6" t="s">
        <v>1409</v>
      </c>
      <c r="C1136" s="6" t="s">
        <v>1418</v>
      </c>
      <c r="D1136" s="9">
        <v>2.0</v>
      </c>
      <c r="E1136" s="9">
        <v>120.0</v>
      </c>
      <c r="F1136" s="9">
        <v>197.0</v>
      </c>
      <c r="G1136" s="9">
        <v>2.0</v>
      </c>
      <c r="H1136" s="9" t="s">
        <v>1467</v>
      </c>
      <c r="I1136" s="9">
        <v>16.0</v>
      </c>
      <c r="J1136" s="9" t="str">
        <f t="array" ref="J1136">LET(
    _xlpm.thresholds, XLOOKUP('2. Результаты'!$D1136, Sections!$F$27:$F$47, Sections!$G$27:$I$47),
    XLOOKUP('2. Результаты'!$I1136, _xlpm.thresholds, Sections!$G$26:$I$26, "Ниже базового", -1)
)</f>
        <v>Базовый</v>
      </c>
      <c r="K1136" s="9">
        <v>14.0</v>
      </c>
      <c r="L1136" s="9" t="str">
        <f t="array" ref="L1136">LET(
    _xlpm.thresholds, XLOOKUP('2. Результаты'!$D1136, Sections!$P$27:$P$47, Sections!$Q$27:$S$47),
    XLOOKUP('2. Результаты'!$K1136, _xlpm.thresholds, Sections!$Q$26:$S$26, "Ниже базового", -1)
)</f>
        <v>Средний</v>
      </c>
      <c r="M1136" s="9">
        <v>12.0</v>
      </c>
      <c r="N1136" s="9" t="str">
        <f t="array" ref="N1136">LET(
    _xlpm.thresholds, XLOOKUP('2. Результаты'!$D1136, Sections!$K$27:$K$47, Sections!$L$27:$N$47),
    XLOOKUP('2. Результаты'!$M1136, _xlpm.thresholds, Sections!$L$26:$N$26, "Ниже базового", -1)
)</f>
        <v>Базовый</v>
      </c>
      <c r="O1136" s="9">
        <v>18.0</v>
      </c>
      <c r="P1136" s="9" t="str">
        <f t="array" ref="P1136">LET(
    _xlpm.thresholds, XLOOKUP('2. Результаты'!$D1136, Sections!$P$3:$P$23, Sections!$Q$3:$S$23),
    XLOOKUP('2. Результаты'!$O1136, _xlpm.thresholds, Sections!$Q$2:$S$2, "Ниже базового", -1)
)</f>
        <v>Средний</v>
      </c>
      <c r="Q1136" s="9">
        <v>13.0</v>
      </c>
      <c r="R1136" s="9" t="str">
        <f t="array" ref="R1136">LET(
    _xlpm.thresholds, XLOOKUP('2. Результаты'!$D1136, Sections!$F$3:$F$23, Sections!$G$3:$I$23),
    XLOOKUP('2. Результаты'!$Q1136, _xlpm.thresholds, Sections!$G$2:$I$2, "Ниже базового", -1)
)</f>
        <v>Средний</v>
      </c>
      <c r="S1136" s="9">
        <v>25.0</v>
      </c>
      <c r="T1136" s="9" t="str">
        <f t="array" ref="T1136">LET(
    _xlpm.thresholds, XLOOKUP('2. Результаты'!$D1136, Sections!$A$3:$A$23, Sections!$B$3:$D$23),
    XLOOKUP('2. Результаты'!$S1136, _xlpm.thresholds, Sections!$B$2:$D$2, "Ниже базового", -1)
)</f>
        <v>Средний</v>
      </c>
      <c r="U1136" s="9">
        <v>9.0</v>
      </c>
      <c r="V1136" s="9" t="str">
        <f t="array" ref="V1136">LET(
    _xlpm.thresholds, XLOOKUP('2. Результаты'!$D1136, Sections!$A$27:$A$47, Sections!$B$27:$D$47),
    XLOOKUP('2. Результаты'!$U1136, _xlpm.thresholds, Sections!$B$26:$D$26, "Ниже базового", -1)
)</f>
        <v>Средний</v>
      </c>
      <c r="W1136" s="9">
        <v>13.0</v>
      </c>
      <c r="X1136" s="9" t="str">
        <f t="array" ref="X1136">LET(
    _xlpm.thresholds, XLOOKUP('2. Результаты'!$D1136, Sections!$K$3:$K$23, Sections!$L$3:$N$23),
    XLOOKUP('2. Результаты'!$W1136, _xlpm.thresholds, Sections!$L$2:$N$2, "Ниже базового", -1)
)</f>
        <v>Базовый</v>
      </c>
    </row>
    <row r="1137" ht="15.75" customHeight="1">
      <c r="A1137" s="7">
        <v>5.280058E8</v>
      </c>
      <c r="B1137" s="6" t="s">
        <v>1409</v>
      </c>
      <c r="C1137" s="6" t="s">
        <v>1419</v>
      </c>
      <c r="D1137" s="9">
        <v>1.0</v>
      </c>
      <c r="E1137" s="9">
        <v>124.0</v>
      </c>
      <c r="F1137" s="9">
        <v>213.0</v>
      </c>
      <c r="G1137" s="9">
        <v>2.0</v>
      </c>
      <c r="H1137" s="9" t="s">
        <v>1467</v>
      </c>
      <c r="I1137" s="9">
        <v>19.0</v>
      </c>
      <c r="J1137" s="9" t="str">
        <f t="array" ref="J1137">LET(
    _xlpm.thresholds, XLOOKUP('2. Результаты'!$D1137, Sections!$F$27:$F$47, Sections!$G$27:$I$47),
    XLOOKUP('2. Результаты'!$I1137, _xlpm.thresholds, Sections!$G$26:$I$26, "Ниже базового", -1)
)</f>
        <v>Средний</v>
      </c>
      <c r="K1137" s="9">
        <v>17.0</v>
      </c>
      <c r="L1137" s="9" t="str">
        <f t="array" ref="L1137">LET(
    _xlpm.thresholds, XLOOKUP('2. Результаты'!$D1137, Sections!$P$27:$P$47, Sections!$Q$27:$S$47),
    XLOOKUP('2. Результаты'!$K1137, _xlpm.thresholds, Sections!$Q$26:$S$26, "Ниже базового", -1)
)</f>
        <v>Высокий</v>
      </c>
      <c r="M1137" s="9">
        <v>12.0</v>
      </c>
      <c r="N1137" s="9" t="str">
        <f t="array" ref="N1137">LET(
    _xlpm.thresholds, XLOOKUP('2. Результаты'!$D1137, Sections!$K$27:$K$47, Sections!$L$27:$N$47),
    XLOOKUP('2. Результаты'!$M1137, _xlpm.thresholds, Sections!$L$26:$N$26, "Ниже базового", -1)
)</f>
        <v>Базовый</v>
      </c>
      <c r="O1137" s="9">
        <v>18.0</v>
      </c>
      <c r="P1137" s="9" t="str">
        <f t="array" ref="P1137">LET(
    _xlpm.thresholds, XLOOKUP('2. Результаты'!$D1137, Sections!$P$3:$P$23, Sections!$Q$3:$S$23),
    XLOOKUP('2. Результаты'!$O1137, _xlpm.thresholds, Sections!$Q$2:$S$2, "Ниже базового", -1)
)</f>
        <v>Средний</v>
      </c>
      <c r="Q1137" s="9">
        <v>13.0</v>
      </c>
      <c r="R1137" s="9" t="str">
        <f t="array" ref="R1137">LET(
    _xlpm.thresholds, XLOOKUP('2. Результаты'!$D1137, Sections!$F$3:$F$23, Sections!$G$3:$I$23),
    XLOOKUP('2. Результаты'!$Q1137, _xlpm.thresholds, Sections!$G$2:$I$2, "Ниже базового", -1)
)</f>
        <v>Средний</v>
      </c>
      <c r="S1137" s="9">
        <v>23.0</v>
      </c>
      <c r="T1137" s="9" t="str">
        <f t="array" ref="T1137">LET(
    _xlpm.thresholds, XLOOKUP('2. Результаты'!$D1137, Sections!$A$3:$A$23, Sections!$B$3:$D$23),
    XLOOKUP('2. Результаты'!$S1137, _xlpm.thresholds, Sections!$B$2:$D$2, "Ниже базового", -1)
)</f>
        <v>Базовый</v>
      </c>
      <c r="U1137" s="9">
        <v>9.0</v>
      </c>
      <c r="V1137" s="9" t="str">
        <f t="array" ref="V1137">LET(
    _xlpm.thresholds, XLOOKUP('2. Результаты'!$D1137, Sections!$A$27:$A$47, Sections!$B$27:$D$47),
    XLOOKUP('2. Результаты'!$U1137, _xlpm.thresholds, Sections!$B$26:$D$26, "Ниже базового", -1)
)</f>
        <v>Средний</v>
      </c>
      <c r="W1137" s="9">
        <v>13.0</v>
      </c>
      <c r="X1137" s="9" t="str">
        <f t="array" ref="X1137">LET(
    _xlpm.thresholds, XLOOKUP('2. Результаты'!$D1137, Sections!$K$3:$K$23, Sections!$L$3:$N$23),
    XLOOKUP('2. Результаты'!$W1137, _xlpm.thresholds, Sections!$L$2:$N$2, "Ниже базового", -1)
)</f>
        <v>Базовый</v>
      </c>
    </row>
    <row r="1138" ht="15.75" customHeight="1">
      <c r="A1138" s="7">
        <v>5.28008576E8</v>
      </c>
      <c r="B1138" s="6" t="s">
        <v>1409</v>
      </c>
      <c r="C1138" s="6" t="s">
        <v>1421</v>
      </c>
      <c r="D1138" s="9">
        <v>4.0</v>
      </c>
      <c r="E1138" s="9">
        <v>109.0</v>
      </c>
      <c r="F1138" s="9">
        <v>166.0</v>
      </c>
      <c r="G1138" s="9">
        <v>2.0</v>
      </c>
      <c r="H1138" s="9" t="s">
        <v>1467</v>
      </c>
      <c r="I1138" s="9">
        <v>25.0</v>
      </c>
      <c r="J1138" s="9" t="str">
        <f t="array" ref="J1138">LET(
    _xlpm.thresholds, XLOOKUP('2. Результаты'!$D1138, Sections!$F$27:$F$47, Sections!$G$27:$I$47),
    XLOOKUP('2. Результаты'!$I1138, _xlpm.thresholds, Sections!$G$26:$I$26, "Ниже базового", -1)
)</f>
        <v>Средний</v>
      </c>
      <c r="K1138" s="9">
        <v>16.0</v>
      </c>
      <c r="L1138" s="9" t="str">
        <f t="array" ref="L1138">LET(
    _xlpm.thresholds, XLOOKUP('2. Результаты'!$D1138, Sections!$P$27:$P$47, Sections!$Q$27:$S$47),
    XLOOKUP('2. Результаты'!$K1138, _xlpm.thresholds, Sections!$Q$26:$S$26, "Ниже базового", -1)
)</f>
        <v>Высокий</v>
      </c>
      <c r="M1138" s="9">
        <v>9.0</v>
      </c>
      <c r="N1138" s="9" t="str">
        <f t="array" ref="N1138">LET(
    _xlpm.thresholds, XLOOKUP('2. Результаты'!$D1138, Sections!$K$27:$K$47, Sections!$L$27:$N$47),
    XLOOKUP('2. Результаты'!$M1138, _xlpm.thresholds, Sections!$L$26:$N$26, "Ниже базового", -1)
)</f>
        <v>Базовый</v>
      </c>
      <c r="O1138" s="9">
        <v>13.0</v>
      </c>
      <c r="P1138" s="9" t="str">
        <f t="array" ref="P1138">LET(
    _xlpm.thresholds, XLOOKUP('2. Результаты'!$D1138, Sections!$P$3:$P$23, Sections!$Q$3:$S$23),
    XLOOKUP('2. Результаты'!$O1138, _xlpm.thresholds, Sections!$Q$2:$S$2, "Ниже базового", -1)
)</f>
        <v>Базовый</v>
      </c>
      <c r="Q1138" s="9">
        <v>10.0</v>
      </c>
      <c r="R1138" s="9" t="str">
        <f t="array" ref="R1138">LET(
    _xlpm.thresholds, XLOOKUP('2. Результаты'!$D1138, Sections!$F$3:$F$23, Sections!$G$3:$I$23),
    XLOOKUP('2. Результаты'!$Q1138, _xlpm.thresholds, Sections!$G$2:$I$2, "Ниже базового", -1)
)</f>
        <v>Базовый</v>
      </c>
      <c r="S1138" s="9">
        <v>21.0</v>
      </c>
      <c r="T1138" s="9" t="str">
        <f t="array" ref="T1138">LET(
    _xlpm.thresholds, XLOOKUP('2. Результаты'!$D1138, Sections!$A$3:$A$23, Sections!$B$3:$D$23),
    XLOOKUP('2. Результаты'!$S1138, _xlpm.thresholds, Sections!$B$2:$D$2, "Ниже базового", -1)
)</f>
        <v>Средний</v>
      </c>
      <c r="U1138" s="9">
        <v>0.0</v>
      </c>
      <c r="V1138" s="9" t="str">
        <f t="array" ref="V1138">LET(
    _xlpm.thresholds, XLOOKUP('2. Результаты'!$D1138, Sections!$A$27:$A$47, Sections!$B$27:$D$47),
    XLOOKUP('2. Результаты'!$U1138, _xlpm.thresholds, Sections!$B$26:$D$26, "Ниже базового", -1)
)</f>
        <v>Базовый</v>
      </c>
      <c r="W1138" s="9">
        <v>15.0</v>
      </c>
      <c r="X1138" s="9" t="str">
        <f t="array" ref="X1138">LET(
    _xlpm.thresholds, XLOOKUP('2. Результаты'!$D1138, Sections!$K$3:$K$23, Sections!$L$3:$N$23),
    XLOOKUP('2. Результаты'!$W1138, _xlpm.thresholds, Sections!$L$2:$N$2, "Ниже базового", -1)
)</f>
        <v>Базовый</v>
      </c>
    </row>
    <row r="1139" ht="15.75" customHeight="1">
      <c r="A1139" s="7">
        <v>5.28008209E8</v>
      </c>
      <c r="B1139" s="6" t="s">
        <v>1409</v>
      </c>
      <c r="C1139" s="6" t="s">
        <v>1420</v>
      </c>
      <c r="D1139" s="9">
        <v>1.0</v>
      </c>
      <c r="E1139" s="9">
        <v>106.0</v>
      </c>
      <c r="F1139" s="9">
        <v>213.0</v>
      </c>
      <c r="G1139" s="9">
        <v>1.0</v>
      </c>
      <c r="H1139" s="9" t="s">
        <v>1468</v>
      </c>
      <c r="I1139" s="9">
        <v>20.0</v>
      </c>
      <c r="J1139" s="9" t="str">
        <f t="array" ref="J1139">LET(
    _xlpm.thresholds, XLOOKUP('2. Результаты'!$D1139, Sections!$F$27:$F$47, Sections!$G$27:$I$47),
    XLOOKUP('2. Результаты'!$I1139, _xlpm.thresholds, Sections!$G$26:$I$26, "Ниже базового", -1)
)</f>
        <v>Средний</v>
      </c>
      <c r="K1139" s="9">
        <v>16.0</v>
      </c>
      <c r="L1139" s="9" t="str">
        <f t="array" ref="L1139">LET(
    _xlpm.thresholds, XLOOKUP('2. Результаты'!$D1139, Sections!$P$27:$P$47, Sections!$Q$27:$S$47),
    XLOOKUP('2. Результаты'!$K1139, _xlpm.thresholds, Sections!$Q$26:$S$26, "Ниже базового", -1)
)</f>
        <v>Высокий</v>
      </c>
      <c r="M1139" s="9">
        <v>12.0</v>
      </c>
      <c r="N1139" s="9" t="str">
        <f t="array" ref="N1139">LET(
    _xlpm.thresholds, XLOOKUP('2. Результаты'!$D1139, Sections!$K$27:$K$47, Sections!$L$27:$N$47),
    XLOOKUP('2. Результаты'!$M1139, _xlpm.thresholds, Sections!$L$26:$N$26, "Ниже базового", -1)
)</f>
        <v>Базовый</v>
      </c>
      <c r="O1139" s="9">
        <v>16.0</v>
      </c>
      <c r="P1139" s="9" t="str">
        <f t="array" ref="P1139">LET(
    _xlpm.thresholds, XLOOKUP('2. Результаты'!$D1139, Sections!$P$3:$P$23, Sections!$Q$3:$S$23),
    XLOOKUP('2. Результаты'!$O1139, _xlpm.thresholds, Sections!$Q$2:$S$2, "Ниже базового", -1)
)</f>
        <v>Средний</v>
      </c>
      <c r="Q1139" s="9">
        <v>15.0</v>
      </c>
      <c r="R1139" s="9" t="str">
        <f t="array" ref="R1139">LET(
    _xlpm.thresholds, XLOOKUP('2. Результаты'!$D1139, Sections!$F$3:$F$23, Sections!$G$3:$I$23),
    XLOOKUP('2. Результаты'!$Q1139, _xlpm.thresholds, Sections!$G$2:$I$2, "Ниже базового", -1)
)</f>
        <v>Средний</v>
      </c>
      <c r="S1139" s="9">
        <v>0.0</v>
      </c>
      <c r="T1139" s="9" t="str">
        <f t="array" ref="T1139">LET(
    _xlpm.thresholds, XLOOKUP('2. Результаты'!$D1139, Sections!$A$3:$A$23, Sections!$B$3:$D$23),
    XLOOKUP('2. Результаты'!$S1139, _xlpm.thresholds, Sections!$B$2:$D$2, "Ниже базового", -1)
)</f>
        <v>Ниже базового</v>
      </c>
      <c r="U1139" s="9">
        <v>10.0</v>
      </c>
      <c r="V1139" s="9" t="str">
        <f t="array" ref="V1139">LET(
    _xlpm.thresholds, XLOOKUP('2. Результаты'!$D1139, Sections!$A$27:$A$47, Sections!$B$27:$D$47),
    XLOOKUP('2. Результаты'!$U1139, _xlpm.thresholds, Sections!$B$26:$D$26, "Ниже базового", -1)
)</f>
        <v>Средний</v>
      </c>
      <c r="W1139" s="9">
        <v>17.0</v>
      </c>
      <c r="X1139" s="9" t="str">
        <f t="array" ref="X1139">LET(
    _xlpm.thresholds, XLOOKUP('2. Результаты'!$D1139, Sections!$K$3:$K$23, Sections!$L$3:$N$23),
    XLOOKUP('2. Результаты'!$W1139, _xlpm.thresholds, Sections!$L$2:$N$2, "Ниже базового", -1)
)</f>
        <v>Средний</v>
      </c>
    </row>
    <row r="1140" ht="15.75" customHeight="1">
      <c r="A1140" s="7">
        <v>5.2800839E8</v>
      </c>
      <c r="B1140" s="6" t="s">
        <v>1409</v>
      </c>
      <c r="C1140" s="6" t="s">
        <v>1422</v>
      </c>
      <c r="D1140" s="9">
        <v>1.0</v>
      </c>
      <c r="E1140" s="9">
        <v>27.0</v>
      </c>
      <c r="F1140" s="9">
        <v>213.0</v>
      </c>
      <c r="G1140" s="9">
        <v>1.0</v>
      </c>
      <c r="H1140" s="9" t="s">
        <v>1468</v>
      </c>
      <c r="I1140" s="9">
        <v>0.0</v>
      </c>
      <c r="J1140" s="9" t="str">
        <f t="array" ref="J1140">LET(
    _xlpm.thresholds, XLOOKUP('2. Результаты'!$D1140, Sections!$F$27:$F$47, Sections!$G$27:$I$47),
    XLOOKUP('2. Результаты'!$I1140, _xlpm.thresholds, Sections!$G$26:$I$26, "Ниже базового", -1)
)</f>
        <v>Ниже базового</v>
      </c>
      <c r="K1140" s="9">
        <v>0.0</v>
      </c>
      <c r="L1140" s="9" t="str">
        <f t="array" ref="L1140">LET(
    _xlpm.thresholds, XLOOKUP('2. Результаты'!$D1140, Sections!$P$27:$P$47, Sections!$Q$27:$S$47),
    XLOOKUP('2. Результаты'!$K1140, _xlpm.thresholds, Sections!$Q$26:$S$26, "Ниже базового", -1)
)</f>
        <v>Ниже базового</v>
      </c>
      <c r="M1140" s="9">
        <v>0.0</v>
      </c>
      <c r="N1140" s="9" t="str">
        <f t="array" ref="N1140">LET(
    _xlpm.thresholds, XLOOKUP('2. Результаты'!$D1140, Sections!$K$27:$K$47, Sections!$L$27:$N$47),
    XLOOKUP('2. Результаты'!$M1140, _xlpm.thresholds, Sections!$L$26:$N$26, "Ниже базового", -1)
)</f>
        <v>Ниже базового</v>
      </c>
      <c r="O1140" s="9">
        <v>14.0</v>
      </c>
      <c r="P1140" s="9" t="str">
        <f t="array" ref="P1140">LET(
    _xlpm.thresholds, XLOOKUP('2. Результаты'!$D1140, Sections!$P$3:$P$23, Sections!$Q$3:$S$23),
    XLOOKUP('2. Результаты'!$O1140, _xlpm.thresholds, Sections!$Q$2:$S$2, "Ниже базового", -1)
)</f>
        <v>Базовый</v>
      </c>
      <c r="Q1140" s="9">
        <v>7.0</v>
      </c>
      <c r="R1140" s="9" t="str">
        <f t="array" ref="R1140">LET(
    _xlpm.thresholds, XLOOKUP('2. Результаты'!$D1140, Sections!$F$3:$F$23, Sections!$G$3:$I$23),
    XLOOKUP('2. Результаты'!$Q1140, _xlpm.thresholds, Sections!$G$2:$I$2, "Ниже базового", -1)
)</f>
        <v>Базовый</v>
      </c>
      <c r="S1140" s="9">
        <v>0.0</v>
      </c>
      <c r="T1140" s="9" t="str">
        <f t="array" ref="T1140">LET(
    _xlpm.thresholds, XLOOKUP('2. Результаты'!$D1140, Sections!$A$3:$A$23, Sections!$B$3:$D$23),
    XLOOKUP('2. Результаты'!$S1140, _xlpm.thresholds, Sections!$B$2:$D$2, "Ниже базового", -1)
)</f>
        <v>Ниже базового</v>
      </c>
      <c r="U1140" s="9">
        <v>6.0</v>
      </c>
      <c r="V1140" s="9" t="str">
        <f t="array" ref="V1140">LET(
    _xlpm.thresholds, XLOOKUP('2. Результаты'!$D1140, Sections!$A$27:$A$47, Sections!$B$27:$D$47),
    XLOOKUP('2. Результаты'!$U1140, _xlpm.thresholds, Sections!$B$26:$D$26, "Ниже базового", -1)
)</f>
        <v>Базовый</v>
      </c>
      <c r="W1140" s="9">
        <v>0.0</v>
      </c>
      <c r="X1140" s="9" t="str">
        <f t="array" ref="X1140">LET(
    _xlpm.thresholds, XLOOKUP('2. Результаты'!$D1140, Sections!$K$3:$K$23, Sections!$L$3:$N$23),
    XLOOKUP('2. Результаты'!$W1140, _xlpm.thresholds, Sections!$L$2:$N$2, "Ниже базового", -1)
)</f>
        <v>Ниже базового</v>
      </c>
    </row>
    <row r="1141" ht="15.75" customHeight="1">
      <c r="A1141" s="7">
        <v>5.28008463E8</v>
      </c>
      <c r="B1141" s="6" t="s">
        <v>1409</v>
      </c>
      <c r="C1141" s="6" t="s">
        <v>1423</v>
      </c>
      <c r="D1141" s="9">
        <v>4.0</v>
      </c>
      <c r="E1141" s="9">
        <v>81.0</v>
      </c>
      <c r="F1141" s="9">
        <v>166.0</v>
      </c>
      <c r="G1141" s="9">
        <v>1.0</v>
      </c>
      <c r="H1141" s="9" t="s">
        <v>1468</v>
      </c>
      <c r="I1141" s="9">
        <v>21.0</v>
      </c>
      <c r="J1141" s="9" t="str">
        <f t="array" ref="J1141">LET(
    _xlpm.thresholds, XLOOKUP('2. Результаты'!$D1141, Sections!$F$27:$F$47, Sections!$G$27:$I$47),
    XLOOKUP('2. Результаты'!$I1141, _xlpm.thresholds, Sections!$G$26:$I$26, "Ниже базового", -1)
)</f>
        <v>Средний</v>
      </c>
      <c r="K1141" s="9">
        <v>12.0</v>
      </c>
      <c r="L1141" s="9" t="str">
        <f t="array" ref="L1141">LET(
    _xlpm.thresholds, XLOOKUP('2. Результаты'!$D1141, Sections!$P$27:$P$47, Sections!$Q$27:$S$47),
    XLOOKUP('2. Результаты'!$K1141, _xlpm.thresholds, Sections!$Q$26:$S$26, "Ниже базового", -1)
)</f>
        <v>Базовый</v>
      </c>
      <c r="M1141" s="9">
        <v>7.0</v>
      </c>
      <c r="N1141" s="9" t="str">
        <f t="array" ref="N1141">LET(
    _xlpm.thresholds, XLOOKUP('2. Результаты'!$D1141, Sections!$K$27:$K$47, Sections!$L$27:$N$47),
    XLOOKUP('2. Результаты'!$M1141, _xlpm.thresholds, Sections!$L$26:$N$26, "Ниже базового", -1)
)</f>
        <v>Базовый</v>
      </c>
      <c r="O1141" s="9">
        <v>12.0</v>
      </c>
      <c r="P1141" s="9" t="str">
        <f t="array" ref="P1141">LET(
    _xlpm.thresholds, XLOOKUP('2. Результаты'!$D1141, Sections!$P$3:$P$23, Sections!$Q$3:$S$23),
    XLOOKUP('2. Результаты'!$O1141, _xlpm.thresholds, Sections!$Q$2:$S$2, "Ниже базового", -1)
)</f>
        <v>Базовый</v>
      </c>
      <c r="Q1141" s="9">
        <v>11.0</v>
      </c>
      <c r="R1141" s="9" t="str">
        <f t="array" ref="R1141">LET(
    _xlpm.thresholds, XLOOKUP('2. Результаты'!$D1141, Sections!$F$3:$F$23, Sections!$G$3:$I$23),
    XLOOKUP('2. Результаты'!$Q1141, _xlpm.thresholds, Sections!$G$2:$I$2, "Ниже базового", -1)
)</f>
        <v>Базовый</v>
      </c>
      <c r="S1141" s="9">
        <v>17.0</v>
      </c>
      <c r="T1141" s="9" t="str">
        <f t="array" ref="T1141">LET(
    _xlpm.thresholds, XLOOKUP('2. Результаты'!$D1141, Sections!$A$3:$A$23, Sections!$B$3:$D$23),
    XLOOKUP('2. Результаты'!$S1141, _xlpm.thresholds, Sections!$B$2:$D$2, "Ниже базового", -1)
)</f>
        <v>Средний</v>
      </c>
      <c r="U1141" s="9">
        <v>1.0</v>
      </c>
      <c r="V1141" s="9" t="str">
        <f t="array" ref="V1141">LET(
    _xlpm.thresholds, XLOOKUP('2. Результаты'!$D1141, Sections!$A$27:$A$47, Sections!$B$27:$D$47),
    XLOOKUP('2. Результаты'!$U1141, _xlpm.thresholds, Sections!$B$26:$D$26, "Ниже базового", -1)
)</f>
        <v>Высокий</v>
      </c>
      <c r="W1141" s="9">
        <v>0.0</v>
      </c>
      <c r="X1141" s="9" t="str">
        <f t="array" ref="X1141">LET(
    _xlpm.thresholds, XLOOKUP('2. Результаты'!$D1141, Sections!$K$3:$K$23, Sections!$L$3:$N$23),
    XLOOKUP('2. Результаты'!$W1141, _xlpm.thresholds, Sections!$L$2:$N$2, "Ниже базового", -1)
)</f>
        <v>Ниже базового</v>
      </c>
    </row>
    <row r="1142" ht="15.75" customHeight="1">
      <c r="A1142" s="7">
        <v>5.28008417E8</v>
      </c>
      <c r="B1142" s="6" t="s">
        <v>1409</v>
      </c>
      <c r="C1142" s="6" t="s">
        <v>1424</v>
      </c>
      <c r="D1142" s="9">
        <v>4.0</v>
      </c>
      <c r="E1142" s="9">
        <v>94.0</v>
      </c>
      <c r="F1142" s="9">
        <v>166.0</v>
      </c>
      <c r="G1142" s="9">
        <v>1.0</v>
      </c>
      <c r="H1142" s="9" t="s">
        <v>1468</v>
      </c>
      <c r="I1142" s="9">
        <v>19.0</v>
      </c>
      <c r="J1142" s="9" t="str">
        <f t="array" ref="J1142">LET(
    _xlpm.thresholds, XLOOKUP('2. Результаты'!$D1142, Sections!$F$27:$F$47, Sections!$G$27:$I$47),
    XLOOKUP('2. Результаты'!$I1142, _xlpm.thresholds, Sections!$G$26:$I$26, "Ниже базового", -1)
)</f>
        <v>Средний</v>
      </c>
      <c r="K1142" s="9">
        <v>19.0</v>
      </c>
      <c r="L1142" s="9" t="str">
        <f t="array" ref="L1142">LET(
    _xlpm.thresholds, XLOOKUP('2. Результаты'!$D1142, Sections!$P$27:$P$47, Sections!$Q$27:$S$47),
    XLOOKUP('2. Результаты'!$K1142, _xlpm.thresholds, Sections!$Q$26:$S$26, "Ниже базового", -1)
)</f>
        <v>Высокий</v>
      </c>
      <c r="M1142" s="9">
        <v>0.0</v>
      </c>
      <c r="N1142" s="9" t="str">
        <f t="array" ref="N1142">LET(
    _xlpm.thresholds, XLOOKUP('2. Результаты'!$D1142, Sections!$K$27:$K$47, Sections!$L$27:$N$47),
    XLOOKUP('2. Результаты'!$M1142, _xlpm.thresholds, Sections!$L$26:$N$26, "Ниже базового", -1)
)</f>
        <v>Ниже базового</v>
      </c>
      <c r="O1142" s="9">
        <v>15.0</v>
      </c>
      <c r="P1142" s="9" t="str">
        <f t="array" ref="P1142">LET(
    _xlpm.thresholds, XLOOKUP('2. Результаты'!$D1142, Sections!$P$3:$P$23, Sections!$Q$3:$S$23),
    XLOOKUP('2. Результаты'!$O1142, _xlpm.thresholds, Sections!$Q$2:$S$2, "Ниже базового", -1)
)</f>
        <v>Средний</v>
      </c>
      <c r="Q1142" s="9">
        <v>12.0</v>
      </c>
      <c r="R1142" s="9" t="str">
        <f t="array" ref="R1142">LET(
    _xlpm.thresholds, XLOOKUP('2. Результаты'!$D1142, Sections!$F$3:$F$23, Sections!$G$3:$I$23),
    XLOOKUP('2. Результаты'!$Q1142, _xlpm.thresholds, Sections!$G$2:$I$2, "Ниже базового", -1)
)</f>
        <v>Базовый</v>
      </c>
      <c r="S1142" s="9">
        <v>17.0</v>
      </c>
      <c r="T1142" s="9" t="str">
        <f t="array" ref="T1142">LET(
    _xlpm.thresholds, XLOOKUP('2. Результаты'!$D1142, Sections!$A$3:$A$23, Sections!$B$3:$D$23),
    XLOOKUP('2. Результаты'!$S1142, _xlpm.thresholds, Sections!$B$2:$D$2, "Ниже базового", -1)
)</f>
        <v>Средний</v>
      </c>
      <c r="U1142" s="9">
        <v>1.0</v>
      </c>
      <c r="V1142" s="9" t="str">
        <f t="array" ref="V1142">LET(
    _xlpm.thresholds, XLOOKUP('2. Результаты'!$D1142, Sections!$A$27:$A$47, Sections!$B$27:$D$47),
    XLOOKUP('2. Результаты'!$U1142, _xlpm.thresholds, Sections!$B$26:$D$26, "Ниже базового", -1)
)</f>
        <v>Высокий</v>
      </c>
      <c r="W1142" s="9">
        <v>11.0</v>
      </c>
      <c r="X1142" s="9" t="str">
        <f t="array" ref="X1142">LET(
    _xlpm.thresholds, XLOOKUP('2. Результаты'!$D1142, Sections!$K$3:$K$23, Sections!$L$3:$N$23),
    XLOOKUP('2. Результаты'!$W1142, _xlpm.thresholds, Sections!$L$2:$N$2, "Ниже базового", -1)
)</f>
        <v>Базовый</v>
      </c>
    </row>
    <row r="1143" ht="15.75" customHeight="1">
      <c r="A1143" s="7">
        <v>5.280084E8</v>
      </c>
      <c r="B1143" s="6" t="s">
        <v>1409</v>
      </c>
      <c r="C1143" s="6" t="s">
        <v>1425</v>
      </c>
      <c r="D1143" s="9">
        <v>6.0</v>
      </c>
      <c r="E1143" s="9">
        <v>156.0</v>
      </c>
      <c r="F1143" s="9">
        <v>192.0</v>
      </c>
      <c r="G1143" s="9">
        <v>3.0</v>
      </c>
      <c r="H1143" s="9" t="s">
        <v>1465</v>
      </c>
      <c r="I1143" s="9">
        <v>25.0</v>
      </c>
      <c r="J1143" s="9" t="str">
        <f t="array" ref="J1143">LET(
    _xlpm.thresholds, XLOOKUP('2. Результаты'!$D1143, Sections!$F$27:$F$47, Sections!$G$27:$I$47),
    XLOOKUP('2. Результаты'!$I1143, _xlpm.thresholds, Sections!$G$26:$I$26, "Ниже базового", -1)
)</f>
        <v>Средний</v>
      </c>
      <c r="K1143" s="9">
        <v>19.0</v>
      </c>
      <c r="L1143" s="9" t="str">
        <f t="array" ref="L1143">LET(
    _xlpm.thresholds, XLOOKUP('2. Результаты'!$D1143, Sections!$P$27:$P$47, Sections!$Q$27:$S$47),
    XLOOKUP('2. Результаты'!$K1143, _xlpm.thresholds, Sections!$Q$26:$S$26, "Ниже базового", -1)
)</f>
        <v>Высокий</v>
      </c>
      <c r="M1143" s="9">
        <v>16.0</v>
      </c>
      <c r="N1143" s="9" t="str">
        <f t="array" ref="N1143">LET(
    _xlpm.thresholds, XLOOKUP('2. Результаты'!$D1143, Sections!$K$27:$K$47, Sections!$L$27:$N$47),
    XLOOKUP('2. Результаты'!$M1143, _xlpm.thresholds, Sections!$L$26:$N$26, "Ниже базового", -1)
)</f>
        <v>Высокий</v>
      </c>
      <c r="O1143" s="9">
        <v>19.0</v>
      </c>
      <c r="P1143" s="9" t="str">
        <f t="array" ref="P1143">LET(
    _xlpm.thresholds, XLOOKUP('2. Результаты'!$D1143, Sections!$P$3:$P$23, Sections!$Q$3:$S$23),
    XLOOKUP('2. Результаты'!$O1143, _xlpm.thresholds, Sections!$Q$2:$S$2, "Ниже базового", -1)
)</f>
        <v>Средний</v>
      </c>
      <c r="Q1143" s="9">
        <v>19.0</v>
      </c>
      <c r="R1143" s="9" t="str">
        <f t="array" ref="R1143">LET(
    _xlpm.thresholds, XLOOKUP('2. Результаты'!$D1143, Sections!$F$3:$F$23, Sections!$G$3:$I$23),
    XLOOKUP('2. Результаты'!$Q1143, _xlpm.thresholds, Sections!$G$2:$I$2, "Ниже базового", -1)
)</f>
        <v>Средний</v>
      </c>
      <c r="S1143" s="9">
        <v>26.0</v>
      </c>
      <c r="T1143" s="9" t="str">
        <f t="array" ref="T1143">LET(
    _xlpm.thresholds, XLOOKUP('2. Результаты'!$D1143, Sections!$A$3:$A$23, Sections!$B$3:$D$23),
    XLOOKUP('2. Результаты'!$S1143, _xlpm.thresholds, Sections!$B$2:$D$2, "Ниже базового", -1)
)</f>
        <v>Средний</v>
      </c>
      <c r="U1143" s="9">
        <v>10.0</v>
      </c>
      <c r="V1143" s="9" t="str">
        <f t="array" ref="V1143">LET(
    _xlpm.thresholds, XLOOKUP('2. Результаты'!$D1143, Sections!$A$27:$A$47, Sections!$B$27:$D$47),
    XLOOKUP('2. Результаты'!$U1143, _xlpm.thresholds, Sections!$B$26:$D$26, "Ниже базового", -1)
)</f>
        <v>Средний</v>
      </c>
      <c r="W1143" s="9">
        <v>22.0</v>
      </c>
      <c r="X1143" s="9" t="str">
        <f t="array" ref="X1143">LET(
    _xlpm.thresholds, XLOOKUP('2. Результаты'!$D1143, Sections!$K$3:$K$23, Sections!$L$3:$N$23),
    XLOOKUP('2. Результаты'!$W1143, _xlpm.thresholds, Sections!$L$2:$N$2, "Ниже базового", -1)
)</f>
        <v>Средний</v>
      </c>
    </row>
    <row r="1144" ht="15.75" customHeight="1">
      <c r="A1144" s="7">
        <v>5.2800579E8</v>
      </c>
      <c r="B1144" s="6" t="s">
        <v>1409</v>
      </c>
      <c r="C1144" s="6" t="s">
        <v>1426</v>
      </c>
      <c r="D1144" s="9">
        <v>14.0</v>
      </c>
      <c r="E1144" s="9">
        <v>134.0</v>
      </c>
      <c r="F1144" s="9">
        <v>196.0</v>
      </c>
      <c r="G1144" s="9">
        <v>3.0</v>
      </c>
      <c r="H1144" s="9" t="s">
        <v>1465</v>
      </c>
      <c r="I1144" s="9">
        <v>21.0</v>
      </c>
      <c r="J1144" s="9" t="str">
        <f t="array" ref="J1144">LET(
    _xlpm.thresholds, XLOOKUP('2. Результаты'!$D1144, Sections!$F$27:$F$47, Sections!$G$27:$I$47),
    XLOOKUP('2. Результаты'!$I1144, _xlpm.thresholds, Sections!$G$26:$I$26, "Ниже базового", -1)
)</f>
        <v>Средний</v>
      </c>
      <c r="K1144" s="9">
        <v>16.0</v>
      </c>
      <c r="L1144" s="9" t="str">
        <f t="array" ref="L1144">LET(
    _xlpm.thresholds, XLOOKUP('2. Результаты'!$D1144, Sections!$P$27:$P$47, Sections!$Q$27:$S$47),
    XLOOKUP('2. Результаты'!$K1144, _xlpm.thresholds, Sections!$Q$26:$S$26, "Ниже базового", -1)
)</f>
        <v>Высокий</v>
      </c>
      <c r="M1144" s="9">
        <v>12.0</v>
      </c>
      <c r="N1144" s="9" t="str">
        <f t="array" ref="N1144">LET(
    _xlpm.thresholds, XLOOKUP('2. Результаты'!$D1144, Sections!$K$27:$K$47, Sections!$L$27:$N$47),
    XLOOKUP('2. Результаты'!$M1144, _xlpm.thresholds, Sections!$L$26:$N$26, "Ниже базового", -1)
)</f>
        <v>Базовый</v>
      </c>
      <c r="O1144" s="9">
        <v>20.0</v>
      </c>
      <c r="P1144" s="9" t="str">
        <f t="array" ref="P1144">LET(
    _xlpm.thresholds, XLOOKUP('2. Результаты'!$D1144, Sections!$P$3:$P$23, Sections!$Q$3:$S$23),
    XLOOKUP('2. Результаты'!$O1144, _xlpm.thresholds, Sections!$Q$2:$S$2, "Ниже базового", -1)
)</f>
        <v>Высокий</v>
      </c>
      <c r="Q1144" s="9">
        <v>17.0</v>
      </c>
      <c r="R1144" s="9" t="str">
        <f t="array" ref="R1144">LET(
    _xlpm.thresholds, XLOOKUP('2. Результаты'!$D1144, Sections!$F$3:$F$23, Sections!$G$3:$I$23),
    XLOOKUP('2. Результаты'!$Q1144, _xlpm.thresholds, Sections!$G$2:$I$2, "Ниже базового", -1)
)</f>
        <v>Средний</v>
      </c>
      <c r="S1144" s="9">
        <v>22.0</v>
      </c>
      <c r="T1144" s="9" t="str">
        <f t="array" ref="T1144">LET(
    _xlpm.thresholds, XLOOKUP('2. Результаты'!$D1144, Sections!$A$3:$A$23, Sections!$B$3:$D$23),
    XLOOKUP('2. Результаты'!$S1144, _xlpm.thresholds, Sections!$B$2:$D$2, "Ниже базового", -1)
)</f>
        <v>Базовый</v>
      </c>
      <c r="U1144" s="9">
        <v>7.0</v>
      </c>
      <c r="V1144" s="9" t="str">
        <f t="array" ref="V1144">LET(
    _xlpm.thresholds, XLOOKUP('2. Результаты'!$D1144, Sections!$A$27:$A$47, Sections!$B$27:$D$47),
    XLOOKUP('2. Результаты'!$U1144, _xlpm.thresholds, Sections!$B$26:$D$26, "Ниже базового", -1)
)</f>
        <v>Базовый</v>
      </c>
      <c r="W1144" s="9">
        <v>19.0</v>
      </c>
      <c r="X1144" s="9" t="str">
        <f t="array" ref="X1144">LET(
    _xlpm.thresholds, XLOOKUP('2. Результаты'!$D1144, Sections!$K$3:$K$23, Sections!$L$3:$N$23),
    XLOOKUP('2. Результаты'!$W1144, _xlpm.thresholds, Sections!$L$2:$N$2, "Ниже базового", -1)
)</f>
        <v>Средний</v>
      </c>
    </row>
    <row r="1145" ht="15.75" customHeight="1">
      <c r="A1145" s="7">
        <v>5.28008128E8</v>
      </c>
      <c r="B1145" s="6" t="s">
        <v>1409</v>
      </c>
      <c r="C1145" s="6" t="s">
        <v>1427</v>
      </c>
      <c r="D1145" s="9">
        <v>6.0</v>
      </c>
      <c r="E1145" s="9">
        <v>88.0</v>
      </c>
      <c r="F1145" s="9">
        <v>192.0</v>
      </c>
      <c r="G1145" s="9">
        <v>1.0</v>
      </c>
      <c r="H1145" s="9" t="s">
        <v>1468</v>
      </c>
      <c r="I1145" s="9">
        <v>16.0</v>
      </c>
      <c r="J1145" s="9" t="str">
        <f t="array" ref="J1145">LET(
    _xlpm.thresholds, XLOOKUP('2. Результаты'!$D1145, Sections!$F$27:$F$47, Sections!$G$27:$I$47),
    XLOOKUP('2. Результаты'!$I1145, _xlpm.thresholds, Sections!$G$26:$I$26, "Ниже базового", -1)
)</f>
        <v>Базовый</v>
      </c>
      <c r="K1145" s="9">
        <v>12.0</v>
      </c>
      <c r="L1145" s="9" t="str">
        <f t="array" ref="L1145">LET(
    _xlpm.thresholds, XLOOKUP('2. Результаты'!$D1145, Sections!$P$27:$P$47, Sections!$Q$27:$S$47),
    XLOOKUP('2. Результаты'!$K1145, _xlpm.thresholds, Sections!$Q$26:$S$26, "Ниже базового", -1)
)</f>
        <v>Базовый</v>
      </c>
      <c r="M1145" s="9">
        <v>0.0</v>
      </c>
      <c r="N1145" s="9" t="str">
        <f t="array" ref="N1145">LET(
    _xlpm.thresholds, XLOOKUP('2. Результаты'!$D1145, Sections!$K$27:$K$47, Sections!$L$27:$N$47),
    XLOOKUP('2. Результаты'!$M1145, _xlpm.thresholds, Sections!$L$26:$N$26, "Ниже базового", -1)
)</f>
        <v>Ниже базового</v>
      </c>
      <c r="O1145" s="9">
        <v>13.0</v>
      </c>
      <c r="P1145" s="9" t="str">
        <f t="array" ref="P1145">LET(
    _xlpm.thresholds, XLOOKUP('2. Результаты'!$D1145, Sections!$P$3:$P$23, Sections!$Q$3:$S$23),
    XLOOKUP('2. Результаты'!$O1145, _xlpm.thresholds, Sections!$Q$2:$S$2, "Ниже базового", -1)
)</f>
        <v>Базовый</v>
      </c>
      <c r="Q1145" s="9">
        <v>11.0</v>
      </c>
      <c r="R1145" s="9" t="str">
        <f t="array" ref="R1145">LET(
    _xlpm.thresholds, XLOOKUP('2. Результаты'!$D1145, Sections!$F$3:$F$23, Sections!$G$3:$I$23),
    XLOOKUP('2. Результаты'!$Q1145, _xlpm.thresholds, Sections!$G$2:$I$2, "Ниже базового", -1)
)</f>
        <v>Базовый</v>
      </c>
      <c r="S1145" s="9">
        <v>11.0</v>
      </c>
      <c r="T1145" s="9" t="str">
        <f t="array" ref="T1145">LET(
    _xlpm.thresholds, XLOOKUP('2. Результаты'!$D1145, Sections!$A$3:$A$23, Sections!$B$3:$D$23),
    XLOOKUP('2. Результаты'!$S1145, _xlpm.thresholds, Sections!$B$2:$D$2, "Ниже базового", -1)
)</f>
        <v>Базовый</v>
      </c>
      <c r="U1145" s="9">
        <v>8.0</v>
      </c>
      <c r="V1145" s="9" t="str">
        <f t="array" ref="V1145">LET(
    _xlpm.thresholds, XLOOKUP('2. Результаты'!$D1145, Sections!$A$27:$A$47, Sections!$B$27:$D$47),
    XLOOKUP('2. Результаты'!$U1145, _xlpm.thresholds, Sections!$B$26:$D$26, "Ниже базового", -1)
)</f>
        <v>Средний</v>
      </c>
      <c r="W1145" s="9">
        <v>17.0</v>
      </c>
      <c r="X1145" s="9" t="str">
        <f t="array" ref="X1145">LET(
    _xlpm.thresholds, XLOOKUP('2. Результаты'!$D1145, Sections!$K$3:$K$23, Sections!$L$3:$N$23),
    XLOOKUP('2. Результаты'!$W1145, _xlpm.thresholds, Sections!$L$2:$N$2, "Ниже базового", -1)
)</f>
        <v>Средний</v>
      </c>
    </row>
    <row r="1146" ht="15.75" customHeight="1">
      <c r="A1146" s="7">
        <v>5.28005769E8</v>
      </c>
      <c r="B1146" s="6" t="s">
        <v>1409</v>
      </c>
      <c r="C1146" s="6" t="s">
        <v>1428</v>
      </c>
      <c r="D1146" s="9">
        <v>2.0</v>
      </c>
      <c r="E1146" s="9">
        <v>147.0</v>
      </c>
      <c r="F1146" s="9">
        <v>197.0</v>
      </c>
      <c r="G1146" s="9">
        <v>3.0</v>
      </c>
      <c r="H1146" s="9" t="s">
        <v>1465</v>
      </c>
      <c r="I1146" s="9">
        <v>28.0</v>
      </c>
      <c r="J1146" s="9" t="str">
        <f t="array" ref="J1146">LET(
    _xlpm.thresholds, XLOOKUP('2. Результаты'!$D1146, Sections!$F$27:$F$47, Sections!$G$27:$I$47),
    XLOOKUP('2. Результаты'!$I1146, _xlpm.thresholds, Sections!$G$26:$I$26, "Ниже базового", -1)
)</f>
        <v>Высокий</v>
      </c>
      <c r="K1146" s="9">
        <v>18.0</v>
      </c>
      <c r="L1146" s="9" t="str">
        <f t="array" ref="L1146">LET(
    _xlpm.thresholds, XLOOKUP('2. Результаты'!$D1146, Sections!$P$27:$P$47, Sections!$Q$27:$S$47),
    XLOOKUP('2. Результаты'!$K1146, _xlpm.thresholds, Sections!$Q$26:$S$26, "Ниже базового", -1)
)</f>
        <v>Высокий</v>
      </c>
      <c r="M1146" s="9">
        <v>13.0</v>
      </c>
      <c r="N1146" s="9" t="str">
        <f t="array" ref="N1146">LET(
    _xlpm.thresholds, XLOOKUP('2. Результаты'!$D1146, Sections!$K$27:$K$47, Sections!$L$27:$N$47),
    XLOOKUP('2. Результаты'!$M1146, _xlpm.thresholds, Sections!$L$26:$N$26, "Ниже базового", -1)
)</f>
        <v>Средний</v>
      </c>
      <c r="O1146" s="9">
        <v>18.0</v>
      </c>
      <c r="P1146" s="9" t="str">
        <f t="array" ref="P1146">LET(
    _xlpm.thresholds, XLOOKUP('2. Результаты'!$D1146, Sections!$P$3:$P$23, Sections!$Q$3:$S$23),
    XLOOKUP('2. Результаты'!$O1146, _xlpm.thresholds, Sections!$Q$2:$S$2, "Ниже базового", -1)
)</f>
        <v>Средний</v>
      </c>
      <c r="Q1146" s="9">
        <v>15.0</v>
      </c>
      <c r="R1146" s="9" t="str">
        <f t="array" ref="R1146">LET(
    _xlpm.thresholds, XLOOKUP('2. Результаты'!$D1146, Sections!$F$3:$F$23, Sections!$G$3:$I$23),
    XLOOKUP('2. Результаты'!$Q1146, _xlpm.thresholds, Sections!$G$2:$I$2, "Ниже базового", -1)
)</f>
        <v>Средний</v>
      </c>
      <c r="S1146" s="9">
        <v>25.0</v>
      </c>
      <c r="T1146" s="9" t="str">
        <f t="array" ref="T1146">LET(
    _xlpm.thresholds, XLOOKUP('2. Результаты'!$D1146, Sections!$A$3:$A$23, Sections!$B$3:$D$23),
    XLOOKUP('2. Результаты'!$S1146, _xlpm.thresholds, Sections!$B$2:$D$2, "Ниже базового", -1)
)</f>
        <v>Средний</v>
      </c>
      <c r="U1146" s="9">
        <v>10.0</v>
      </c>
      <c r="V1146" s="9" t="str">
        <f t="array" ref="V1146">LET(
    _xlpm.thresholds, XLOOKUP('2. Результаты'!$D1146, Sections!$A$27:$A$47, Sections!$B$27:$D$47),
    XLOOKUP('2. Результаты'!$U1146, _xlpm.thresholds, Sections!$B$26:$D$26, "Ниже базового", -1)
)</f>
        <v>Средний</v>
      </c>
      <c r="W1146" s="9">
        <v>20.0</v>
      </c>
      <c r="X1146" s="9" t="str">
        <f t="array" ref="X1146">LET(
    _xlpm.thresholds, XLOOKUP('2. Результаты'!$D1146, Sections!$K$3:$K$23, Sections!$L$3:$N$23),
    XLOOKUP('2. Результаты'!$W1146, _xlpm.thresholds, Sections!$L$2:$N$2, "Ниже базового", -1)
)</f>
        <v>Средний</v>
      </c>
    </row>
    <row r="1147" ht="15.75" customHeight="1">
      <c r="A1147" s="7">
        <v>5.28008262E8</v>
      </c>
      <c r="B1147" s="6" t="s">
        <v>1409</v>
      </c>
      <c r="C1147" s="6" t="s">
        <v>1429</v>
      </c>
      <c r="D1147" s="9">
        <v>6.0</v>
      </c>
      <c r="E1147" s="9">
        <v>155.0</v>
      </c>
      <c r="F1147" s="9">
        <v>192.0</v>
      </c>
      <c r="G1147" s="9">
        <v>3.0</v>
      </c>
      <c r="H1147" s="9" t="s">
        <v>1465</v>
      </c>
      <c r="I1147" s="9">
        <v>25.0</v>
      </c>
      <c r="J1147" s="9" t="str">
        <f t="array" ref="J1147">LET(
    _xlpm.thresholds, XLOOKUP('2. Результаты'!$D1147, Sections!$F$27:$F$47, Sections!$G$27:$I$47),
    XLOOKUP('2. Результаты'!$I1147, _xlpm.thresholds, Sections!$G$26:$I$26, "Ниже базового", -1)
)</f>
        <v>Средний</v>
      </c>
      <c r="K1147" s="9">
        <v>21.0</v>
      </c>
      <c r="L1147" s="9" t="str">
        <f t="array" ref="L1147">LET(
    _xlpm.thresholds, XLOOKUP('2. Результаты'!$D1147, Sections!$P$27:$P$47, Sections!$Q$27:$S$47),
    XLOOKUP('2. Результаты'!$K1147, _xlpm.thresholds, Sections!$Q$26:$S$26, "Ниже базового", -1)
)</f>
        <v>Высокий</v>
      </c>
      <c r="M1147" s="9">
        <v>15.0</v>
      </c>
      <c r="N1147" s="9" t="str">
        <f t="array" ref="N1147">LET(
    _xlpm.thresholds, XLOOKUP('2. Результаты'!$D1147, Sections!$K$27:$K$47, Sections!$L$27:$N$47),
    XLOOKUP('2. Результаты'!$M1147, _xlpm.thresholds, Sections!$L$26:$N$26, "Ниже базового", -1)
)</f>
        <v>Средний</v>
      </c>
      <c r="O1147" s="9">
        <v>20.0</v>
      </c>
      <c r="P1147" s="9" t="str">
        <f t="array" ref="P1147">LET(
    _xlpm.thresholds, XLOOKUP('2. Результаты'!$D1147, Sections!$P$3:$P$23, Sections!$Q$3:$S$23),
    XLOOKUP('2. Результаты'!$O1147, _xlpm.thresholds, Sections!$Q$2:$S$2, "Ниже базового", -1)
)</f>
        <v>Высокий</v>
      </c>
      <c r="Q1147" s="9">
        <v>17.0</v>
      </c>
      <c r="R1147" s="9" t="str">
        <f t="array" ref="R1147">LET(
    _xlpm.thresholds, XLOOKUP('2. Результаты'!$D1147, Sections!$F$3:$F$23, Sections!$G$3:$I$23),
    XLOOKUP('2. Результаты'!$Q1147, _xlpm.thresholds, Sections!$G$2:$I$2, "Ниже базового", -1)
)</f>
        <v>Средний</v>
      </c>
      <c r="S1147" s="9">
        <v>26.0</v>
      </c>
      <c r="T1147" s="9" t="str">
        <f t="array" ref="T1147">LET(
    _xlpm.thresholds, XLOOKUP('2. Результаты'!$D1147, Sections!$A$3:$A$23, Sections!$B$3:$D$23),
    XLOOKUP('2. Результаты'!$S1147, _xlpm.thresholds, Sections!$B$2:$D$2, "Ниже базового", -1)
)</f>
        <v>Средний</v>
      </c>
      <c r="U1147" s="9">
        <v>12.0</v>
      </c>
      <c r="V1147" s="9" t="str">
        <f t="array" ref="V1147">LET(
    _xlpm.thresholds, XLOOKUP('2. Результаты'!$D1147, Sections!$A$27:$A$47, Sections!$B$27:$D$47),
    XLOOKUP('2. Результаты'!$U1147, _xlpm.thresholds, Sections!$B$26:$D$26, "Ниже базового", -1)
)</f>
        <v>Высокий</v>
      </c>
      <c r="W1147" s="9">
        <v>19.0</v>
      </c>
      <c r="X1147" s="9" t="str">
        <f t="array" ref="X1147">LET(
    _xlpm.thresholds, XLOOKUP('2. Результаты'!$D1147, Sections!$K$3:$K$23, Sections!$L$3:$N$23),
    XLOOKUP('2. Результаты'!$W1147, _xlpm.thresholds, Sections!$L$2:$N$2, "Ниже базового", -1)
)</f>
        <v>Средний</v>
      </c>
    </row>
    <row r="1148" ht="15.75" customHeight="1">
      <c r="A1148" s="7">
        <v>5.28008135E8</v>
      </c>
      <c r="B1148" s="6" t="s">
        <v>1409</v>
      </c>
      <c r="C1148" s="6" t="s">
        <v>1430</v>
      </c>
      <c r="D1148" s="9">
        <v>6.0</v>
      </c>
      <c r="E1148" s="9">
        <v>107.0</v>
      </c>
      <c r="F1148" s="9">
        <v>192.0</v>
      </c>
      <c r="G1148" s="9">
        <v>1.0</v>
      </c>
      <c r="H1148" s="9" t="s">
        <v>1468</v>
      </c>
      <c r="I1148" s="9">
        <v>20.0</v>
      </c>
      <c r="J1148" s="9" t="str">
        <f t="array" ref="J1148">LET(
    _xlpm.thresholds, XLOOKUP('2. Результаты'!$D1148, Sections!$F$27:$F$47, Sections!$G$27:$I$47),
    XLOOKUP('2. Результаты'!$I1148, _xlpm.thresholds, Sections!$G$26:$I$26, "Ниже базового", -1)
)</f>
        <v>Средний</v>
      </c>
      <c r="K1148" s="9">
        <v>16.0</v>
      </c>
      <c r="L1148" s="9" t="str">
        <f t="array" ref="L1148">LET(
    _xlpm.thresholds, XLOOKUP('2. Результаты'!$D1148, Sections!$P$27:$P$47, Sections!$Q$27:$S$47),
    XLOOKUP('2. Результаты'!$K1148, _xlpm.thresholds, Sections!$Q$26:$S$26, "Ниже базового", -1)
)</f>
        <v>Высокий</v>
      </c>
      <c r="M1148" s="9">
        <v>0.0</v>
      </c>
      <c r="N1148" s="9" t="str">
        <f t="array" ref="N1148">LET(
    _xlpm.thresholds, XLOOKUP('2. Результаты'!$D1148, Sections!$K$27:$K$47, Sections!$L$27:$N$47),
    XLOOKUP('2. Результаты'!$M1148, _xlpm.thresholds, Sections!$L$26:$N$26, "Ниже базового", -1)
)</f>
        <v>Ниже базового</v>
      </c>
      <c r="O1148" s="9">
        <v>18.0</v>
      </c>
      <c r="P1148" s="9" t="str">
        <f t="array" ref="P1148">LET(
    _xlpm.thresholds, XLOOKUP('2. Результаты'!$D1148, Sections!$P$3:$P$23, Sections!$Q$3:$S$23),
    XLOOKUP('2. Результаты'!$O1148, _xlpm.thresholds, Sections!$Q$2:$S$2, "Ниже базового", -1)
)</f>
        <v>Средний</v>
      </c>
      <c r="Q1148" s="9">
        <v>12.0</v>
      </c>
      <c r="R1148" s="9" t="str">
        <f t="array" ref="R1148">LET(
    _xlpm.thresholds, XLOOKUP('2. Результаты'!$D1148, Sections!$F$3:$F$23, Sections!$G$3:$I$23),
    XLOOKUP('2. Результаты'!$Q1148, _xlpm.thresholds, Sections!$G$2:$I$2, "Ниже базового", -1)
)</f>
        <v>Базовый</v>
      </c>
      <c r="S1148" s="9">
        <v>15.0</v>
      </c>
      <c r="T1148" s="9" t="str">
        <f t="array" ref="T1148">LET(
    _xlpm.thresholds, XLOOKUP('2. Результаты'!$D1148, Sections!$A$3:$A$23, Sections!$B$3:$D$23),
    XLOOKUP('2. Результаты'!$S1148, _xlpm.thresholds, Sections!$B$2:$D$2, "Ниже базового", -1)
)</f>
        <v>Базовый</v>
      </c>
      <c r="U1148" s="9">
        <v>13.0</v>
      </c>
      <c r="V1148" s="9" t="str">
        <f t="array" ref="V1148">LET(
    _xlpm.thresholds, XLOOKUP('2. Результаты'!$D1148, Sections!$A$27:$A$47, Sections!$B$27:$D$47),
    XLOOKUP('2. Результаты'!$U1148, _xlpm.thresholds, Sections!$B$26:$D$26, "Ниже базового", -1)
)</f>
        <v>Высокий</v>
      </c>
      <c r="W1148" s="9">
        <v>13.0</v>
      </c>
      <c r="X1148" s="9" t="str">
        <f t="array" ref="X1148">LET(
    _xlpm.thresholds, XLOOKUP('2. Результаты'!$D1148, Sections!$K$3:$K$23, Sections!$L$3:$N$23),
    XLOOKUP('2. Результаты'!$W1148, _xlpm.thresholds, Sections!$L$2:$N$2, "Ниже базового", -1)
)</f>
        <v>Базовый</v>
      </c>
    </row>
    <row r="1149" ht="15.75" customHeight="1">
      <c r="A1149" s="7">
        <v>5.28008287E8</v>
      </c>
      <c r="B1149" s="6" t="s">
        <v>1409</v>
      </c>
      <c r="C1149" s="6" t="s">
        <v>1432</v>
      </c>
      <c r="D1149" s="9">
        <v>2.0</v>
      </c>
      <c r="E1149" s="9">
        <v>46.0</v>
      </c>
      <c r="F1149" s="9">
        <v>197.0</v>
      </c>
      <c r="G1149" s="9">
        <v>1.0</v>
      </c>
      <c r="H1149" s="9" t="s">
        <v>1468</v>
      </c>
      <c r="I1149" s="9">
        <v>0.0</v>
      </c>
      <c r="J1149" s="9" t="str">
        <f t="array" ref="J1149">LET(
    _xlpm.thresholds, XLOOKUP('2. Результаты'!$D1149, Sections!$F$27:$F$47, Sections!$G$27:$I$47),
    XLOOKUP('2. Результаты'!$I1149, _xlpm.thresholds, Sections!$G$26:$I$26, "Ниже базового", -1)
)</f>
        <v>Ниже базового</v>
      </c>
      <c r="K1149" s="9">
        <v>15.0</v>
      </c>
      <c r="L1149" s="9" t="str">
        <f t="array" ref="L1149">LET(
    _xlpm.thresholds, XLOOKUP('2. Результаты'!$D1149, Sections!$P$27:$P$47, Sections!$Q$27:$S$47),
    XLOOKUP('2. Результаты'!$K1149, _xlpm.thresholds, Sections!$Q$26:$S$26, "Ниже базового", -1)
)</f>
        <v>Средний</v>
      </c>
      <c r="M1149" s="9">
        <v>0.0</v>
      </c>
      <c r="N1149" s="9" t="str">
        <f t="array" ref="N1149">LET(
    _xlpm.thresholds, XLOOKUP('2. Результаты'!$D1149, Sections!$K$27:$K$47, Sections!$L$27:$N$47),
    XLOOKUP('2. Результаты'!$M1149, _xlpm.thresholds, Sections!$L$26:$N$26, "Ниже базового", -1)
)</f>
        <v>Ниже базового</v>
      </c>
      <c r="O1149" s="9">
        <v>16.0</v>
      </c>
      <c r="P1149" s="9" t="str">
        <f t="array" ref="P1149">LET(
    _xlpm.thresholds, XLOOKUP('2. Результаты'!$D1149, Sections!$P$3:$P$23, Sections!$Q$3:$S$23),
    XLOOKUP('2. Результаты'!$O1149, _xlpm.thresholds, Sections!$Q$2:$S$2, "Ниже базового", -1)
)</f>
        <v>Средний</v>
      </c>
      <c r="Q1149" s="9">
        <v>8.0</v>
      </c>
      <c r="R1149" s="9" t="str">
        <f t="array" ref="R1149">LET(
    _xlpm.thresholds, XLOOKUP('2. Результаты'!$D1149, Sections!$F$3:$F$23, Sections!$G$3:$I$23),
    XLOOKUP('2. Результаты'!$Q1149, _xlpm.thresholds, Sections!$G$2:$I$2, "Ниже базового", -1)
)</f>
        <v>Базовый</v>
      </c>
      <c r="S1149" s="9">
        <v>0.0</v>
      </c>
      <c r="T1149" s="9" t="str">
        <f t="array" ref="T1149">LET(
    _xlpm.thresholds, XLOOKUP('2. Результаты'!$D1149, Sections!$A$3:$A$23, Sections!$B$3:$D$23),
    XLOOKUP('2. Результаты'!$S1149, _xlpm.thresholds, Sections!$B$2:$D$2, "Ниже базового", -1)
)</f>
        <v>Ниже базового</v>
      </c>
      <c r="U1149" s="9">
        <v>7.0</v>
      </c>
      <c r="V1149" s="9" t="str">
        <f t="array" ref="V1149">LET(
    _xlpm.thresholds, XLOOKUP('2. Результаты'!$D1149, Sections!$A$27:$A$47, Sections!$B$27:$D$47),
    XLOOKUP('2. Результаты'!$U1149, _xlpm.thresholds, Sections!$B$26:$D$26, "Ниже базового", -1)
)</f>
        <v>Базовый</v>
      </c>
      <c r="W1149" s="9">
        <v>0.0</v>
      </c>
      <c r="X1149" s="9" t="str">
        <f t="array" ref="X1149">LET(
    _xlpm.thresholds, XLOOKUP('2. Результаты'!$D1149, Sections!$K$3:$K$23, Sections!$L$3:$N$23),
    XLOOKUP('2. Результаты'!$W1149, _xlpm.thresholds, Sections!$L$2:$N$2, "Ниже базового", -1)
)</f>
        <v>Ниже базового</v>
      </c>
    </row>
    <row r="1150" ht="15.75" customHeight="1">
      <c r="A1150" s="7">
        <v>5.28008512E8</v>
      </c>
      <c r="B1150" s="6" t="s">
        <v>1409</v>
      </c>
      <c r="C1150" s="6" t="s">
        <v>1433</v>
      </c>
      <c r="D1150" s="9">
        <v>2.0</v>
      </c>
      <c r="E1150" s="9">
        <v>35.0</v>
      </c>
      <c r="F1150" s="9">
        <v>197.0</v>
      </c>
      <c r="G1150" s="9">
        <v>1.0</v>
      </c>
      <c r="H1150" s="9" t="s">
        <v>1468</v>
      </c>
      <c r="I1150" s="9">
        <v>0.0</v>
      </c>
      <c r="J1150" s="9" t="str">
        <f t="array" ref="J1150">LET(
    _xlpm.thresholds, XLOOKUP('2. Результаты'!$D1150, Sections!$F$27:$F$47, Sections!$G$27:$I$47),
    XLOOKUP('2. Результаты'!$I1150, _xlpm.thresholds, Sections!$G$26:$I$26, "Ниже базового", -1)
)</f>
        <v>Ниже базового</v>
      </c>
      <c r="K1150" s="9">
        <v>11.0</v>
      </c>
      <c r="L1150" s="9" t="str">
        <f t="array" ref="L1150">LET(
    _xlpm.thresholds, XLOOKUP('2. Результаты'!$D1150, Sections!$P$27:$P$47, Sections!$Q$27:$S$47),
    XLOOKUP('2. Результаты'!$K1150, _xlpm.thresholds, Sections!$Q$26:$S$26, "Ниже базового", -1)
)</f>
        <v>Базовый</v>
      </c>
      <c r="M1150" s="9">
        <v>0.0</v>
      </c>
      <c r="N1150" s="9" t="str">
        <f t="array" ref="N1150">LET(
    _xlpm.thresholds, XLOOKUP('2. Результаты'!$D1150, Sections!$K$27:$K$47, Sections!$L$27:$N$47),
    XLOOKUP('2. Результаты'!$M1150, _xlpm.thresholds, Sections!$L$26:$N$26, "Ниже базового", -1)
)</f>
        <v>Ниже базового</v>
      </c>
      <c r="O1150" s="9">
        <v>12.0</v>
      </c>
      <c r="P1150" s="9" t="str">
        <f t="array" ref="P1150">LET(
    _xlpm.thresholds, XLOOKUP('2. Результаты'!$D1150, Sections!$P$3:$P$23, Sections!$Q$3:$S$23),
    XLOOKUP('2. Результаты'!$O1150, _xlpm.thresholds, Sections!$Q$2:$S$2, "Ниже базового", -1)
)</f>
        <v>Базовый</v>
      </c>
      <c r="Q1150" s="9">
        <v>8.0</v>
      </c>
      <c r="R1150" s="9" t="str">
        <f t="array" ref="R1150">LET(
    _xlpm.thresholds, XLOOKUP('2. Результаты'!$D1150, Sections!$F$3:$F$23, Sections!$G$3:$I$23),
    XLOOKUP('2. Результаты'!$Q1150, _xlpm.thresholds, Sections!$G$2:$I$2, "Ниже базового", -1)
)</f>
        <v>Базовый</v>
      </c>
      <c r="S1150" s="9">
        <v>0.0</v>
      </c>
      <c r="T1150" s="9" t="str">
        <f t="array" ref="T1150">LET(
    _xlpm.thresholds, XLOOKUP('2. Результаты'!$D1150, Sections!$A$3:$A$23, Sections!$B$3:$D$23),
    XLOOKUP('2. Результаты'!$S1150, _xlpm.thresholds, Sections!$B$2:$D$2, "Ниже базового", -1)
)</f>
        <v>Ниже базового</v>
      </c>
      <c r="U1150" s="9">
        <v>4.0</v>
      </c>
      <c r="V1150" s="9" t="str">
        <f t="array" ref="V1150">LET(
    _xlpm.thresholds, XLOOKUP('2. Результаты'!$D1150, Sections!$A$27:$A$47, Sections!$B$27:$D$47),
    XLOOKUP('2. Результаты'!$U1150, _xlpm.thresholds, Sections!$B$26:$D$26, "Ниже базового", -1)
)</f>
        <v>Ниже базового</v>
      </c>
      <c r="W1150" s="9">
        <v>0.0</v>
      </c>
      <c r="X1150" s="9" t="str">
        <f t="array" ref="X1150">LET(
    _xlpm.thresholds, XLOOKUP('2. Результаты'!$D1150, Sections!$K$3:$K$23, Sections!$L$3:$N$23),
    XLOOKUP('2. Результаты'!$W1150, _xlpm.thresholds, Sections!$L$2:$N$2, "Ниже базового", -1)
)</f>
        <v>Ниже базового</v>
      </c>
    </row>
    <row r="1151" ht="15.75" customHeight="1">
      <c r="A1151" s="7">
        <v>5.28008248E8</v>
      </c>
      <c r="B1151" s="6" t="s">
        <v>1409</v>
      </c>
      <c r="C1151" s="6" t="s">
        <v>1434</v>
      </c>
      <c r="D1151" s="9">
        <v>1.0</v>
      </c>
      <c r="E1151" s="9">
        <v>145.0</v>
      </c>
      <c r="F1151" s="9">
        <v>213.0</v>
      </c>
      <c r="G1151" s="9">
        <v>3.0</v>
      </c>
      <c r="H1151" s="9" t="s">
        <v>1465</v>
      </c>
      <c r="I1151" s="9">
        <v>21.0</v>
      </c>
      <c r="J1151" s="9" t="str">
        <f t="array" ref="J1151">LET(
    _xlpm.thresholds, XLOOKUP('2. Результаты'!$D1151, Sections!$F$27:$F$47, Sections!$G$27:$I$47),
    XLOOKUP('2. Результаты'!$I1151, _xlpm.thresholds, Sections!$G$26:$I$26, "Ниже базового", -1)
)</f>
        <v>Средний</v>
      </c>
      <c r="K1151" s="9">
        <v>16.0</v>
      </c>
      <c r="L1151" s="9" t="str">
        <f t="array" ref="L1151">LET(
    _xlpm.thresholds, XLOOKUP('2. Результаты'!$D1151, Sections!$P$27:$P$47, Sections!$Q$27:$S$47),
    XLOOKUP('2. Результаты'!$K1151, _xlpm.thresholds, Sections!$Q$26:$S$26, "Ниже базового", -1)
)</f>
        <v>Высокий</v>
      </c>
      <c r="M1151" s="9">
        <v>13.0</v>
      </c>
      <c r="N1151" s="9" t="str">
        <f t="array" ref="N1151">LET(
    _xlpm.thresholds, XLOOKUP('2. Результаты'!$D1151, Sections!$K$27:$K$47, Sections!$L$27:$N$47),
    XLOOKUP('2. Результаты'!$M1151, _xlpm.thresholds, Sections!$L$26:$N$26, "Ниже базового", -1)
)</f>
        <v>Базовый</v>
      </c>
      <c r="O1151" s="9">
        <v>17.0</v>
      </c>
      <c r="P1151" s="9" t="str">
        <f t="array" ref="P1151">LET(
    _xlpm.thresholds, XLOOKUP('2. Результаты'!$D1151, Sections!$P$3:$P$23, Sections!$Q$3:$S$23),
    XLOOKUP('2. Результаты'!$O1151, _xlpm.thresholds, Sections!$Q$2:$S$2, "Ниже базового", -1)
)</f>
        <v>Средний</v>
      </c>
      <c r="Q1151" s="9">
        <v>14.0</v>
      </c>
      <c r="R1151" s="9" t="str">
        <f t="array" ref="R1151">LET(
    _xlpm.thresholds, XLOOKUP('2. Результаты'!$D1151, Sections!$F$3:$F$23, Sections!$G$3:$I$23),
    XLOOKUP('2. Результаты'!$Q1151, _xlpm.thresholds, Sections!$G$2:$I$2, "Ниже базового", -1)
)</f>
        <v>Средний</v>
      </c>
      <c r="S1151" s="9">
        <v>35.0</v>
      </c>
      <c r="T1151" s="9" t="str">
        <f t="array" ref="T1151">LET(
    _xlpm.thresholds, XLOOKUP('2. Результаты'!$D1151, Sections!$A$3:$A$23, Sections!$B$3:$D$23),
    XLOOKUP('2. Результаты'!$S1151, _xlpm.thresholds, Sections!$B$2:$D$2, "Ниже базового", -1)
)</f>
        <v>Средний</v>
      </c>
      <c r="U1151" s="9">
        <v>11.0</v>
      </c>
      <c r="V1151" s="9" t="str">
        <f t="array" ref="V1151">LET(
    _xlpm.thresholds, XLOOKUP('2. Результаты'!$D1151, Sections!$A$27:$A$47, Sections!$B$27:$D$47),
    XLOOKUP('2. Результаты'!$U1151, _xlpm.thresholds, Sections!$B$26:$D$26, "Ниже базового", -1)
)</f>
        <v>Средний</v>
      </c>
      <c r="W1151" s="9">
        <v>18.0</v>
      </c>
      <c r="X1151" s="9" t="str">
        <f t="array" ref="X1151">LET(
    _xlpm.thresholds, XLOOKUP('2. Результаты'!$D1151, Sections!$K$3:$K$23, Sections!$L$3:$N$23),
    XLOOKUP('2. Результаты'!$W1151, _xlpm.thresholds, Sections!$L$2:$N$2, "Ниже базового", -1)
)</f>
        <v>Средний</v>
      </c>
    </row>
    <row r="1152" ht="15.75" customHeight="1">
      <c r="A1152" s="7">
        <v>5.28008618E8</v>
      </c>
      <c r="B1152" s="6" t="s">
        <v>1409</v>
      </c>
      <c r="C1152" s="6" t="s">
        <v>1435</v>
      </c>
      <c r="D1152" s="9">
        <v>4.0</v>
      </c>
      <c r="E1152" s="9">
        <v>90.0</v>
      </c>
      <c r="F1152" s="9">
        <v>166.0</v>
      </c>
      <c r="G1152" s="9">
        <v>2.0</v>
      </c>
      <c r="H1152" s="9" t="s">
        <v>1467</v>
      </c>
      <c r="I1152" s="9">
        <v>15.0</v>
      </c>
      <c r="J1152" s="9" t="str">
        <f t="array" ref="J1152">LET(
    _xlpm.thresholds, XLOOKUP('2. Результаты'!$D1152, Sections!$F$27:$F$47, Sections!$G$27:$I$47),
    XLOOKUP('2. Результаты'!$I1152, _xlpm.thresholds, Sections!$G$26:$I$26, "Ниже базового", -1)
)</f>
        <v>Базовый</v>
      </c>
      <c r="K1152" s="9">
        <v>12.0</v>
      </c>
      <c r="L1152" s="9" t="str">
        <f t="array" ref="L1152">LET(
    _xlpm.thresholds, XLOOKUP('2. Результаты'!$D1152, Sections!$P$27:$P$47, Sections!$Q$27:$S$47),
    XLOOKUP('2. Результаты'!$K1152, _xlpm.thresholds, Sections!$Q$26:$S$26, "Ниже базового", -1)
)</f>
        <v>Базовый</v>
      </c>
      <c r="M1152" s="9">
        <v>11.0</v>
      </c>
      <c r="N1152" s="9" t="str">
        <f t="array" ref="N1152">LET(
    _xlpm.thresholds, XLOOKUP('2. Результаты'!$D1152, Sections!$K$27:$K$47, Sections!$L$27:$N$47),
    XLOOKUP('2. Результаты'!$M1152, _xlpm.thresholds, Sections!$L$26:$N$26, "Ниже базового", -1)
)</f>
        <v>Средний</v>
      </c>
      <c r="O1152" s="9">
        <v>15.0</v>
      </c>
      <c r="P1152" s="9" t="str">
        <f t="array" ref="P1152">LET(
    _xlpm.thresholds, XLOOKUP('2. Результаты'!$D1152, Sections!$P$3:$P$23, Sections!$Q$3:$S$23),
    XLOOKUP('2. Результаты'!$O1152, _xlpm.thresholds, Sections!$Q$2:$S$2, "Ниже базового", -1)
)</f>
        <v>Средний</v>
      </c>
      <c r="Q1152" s="9">
        <v>10.0</v>
      </c>
      <c r="R1152" s="9" t="str">
        <f t="array" ref="R1152">LET(
    _xlpm.thresholds, XLOOKUP('2. Результаты'!$D1152, Sections!$F$3:$F$23, Sections!$G$3:$I$23),
    XLOOKUP('2. Результаты'!$Q1152, _xlpm.thresholds, Sections!$G$2:$I$2, "Ниже базового", -1)
)</f>
        <v>Базовый</v>
      </c>
      <c r="S1152" s="9">
        <v>14.0</v>
      </c>
      <c r="T1152" s="9" t="str">
        <f t="array" ref="T1152">LET(
    _xlpm.thresholds, XLOOKUP('2. Результаты'!$D1152, Sections!$A$3:$A$23, Sections!$B$3:$D$23),
    XLOOKUP('2. Результаты'!$S1152, _xlpm.thresholds, Sections!$B$2:$D$2, "Ниже базового", -1)
)</f>
        <v>Базовый</v>
      </c>
      <c r="U1152" s="9">
        <v>0.0</v>
      </c>
      <c r="V1152" s="9" t="str">
        <f t="array" ref="V1152">LET(
    _xlpm.thresholds, XLOOKUP('2. Результаты'!$D1152, Sections!$A$27:$A$47, Sections!$B$27:$D$47),
    XLOOKUP('2. Результаты'!$U1152, _xlpm.thresholds, Sections!$B$26:$D$26, "Ниже базового", -1)
)</f>
        <v>Базовый</v>
      </c>
      <c r="W1152" s="9">
        <v>13.0</v>
      </c>
      <c r="X1152" s="9" t="str">
        <f t="array" ref="X1152">LET(
    _xlpm.thresholds, XLOOKUP('2. Результаты'!$D1152, Sections!$K$3:$K$23, Sections!$L$3:$N$23),
    XLOOKUP('2. Результаты'!$W1152, _xlpm.thresholds, Sections!$L$2:$N$2, "Ниже базового", -1)
)</f>
        <v>Базовый</v>
      </c>
    </row>
    <row r="1153" ht="15.75" customHeight="1">
      <c r="A1153" s="7">
        <v>5.28005102E8</v>
      </c>
      <c r="B1153" s="6" t="s">
        <v>1409</v>
      </c>
      <c r="C1153" s="6" t="s">
        <v>1436</v>
      </c>
      <c r="D1153" s="9">
        <v>2.0</v>
      </c>
      <c r="E1153" s="9">
        <v>161.0</v>
      </c>
      <c r="F1153" s="9">
        <v>197.0</v>
      </c>
      <c r="G1153" s="9">
        <v>3.0</v>
      </c>
      <c r="H1153" s="9" t="s">
        <v>1465</v>
      </c>
      <c r="I1153" s="9">
        <v>23.0</v>
      </c>
      <c r="J1153" s="9" t="str">
        <f t="array" ref="J1153">LET(
    _xlpm.thresholds, XLOOKUP('2. Результаты'!$D1153, Sections!$F$27:$F$47, Sections!$G$27:$I$47),
    XLOOKUP('2. Результаты'!$I1153, _xlpm.thresholds, Sections!$G$26:$I$26, "Ниже базового", -1)
)</f>
        <v>Средний</v>
      </c>
      <c r="K1153" s="9">
        <v>19.0</v>
      </c>
      <c r="L1153" s="9" t="str">
        <f t="array" ref="L1153">LET(
    _xlpm.thresholds, XLOOKUP('2. Результаты'!$D1153, Sections!$P$27:$P$47, Sections!$Q$27:$S$47),
    XLOOKUP('2. Результаты'!$K1153, _xlpm.thresholds, Sections!$Q$26:$S$26, "Ниже базового", -1)
)</f>
        <v>Высокий</v>
      </c>
      <c r="M1153" s="9">
        <v>13.0</v>
      </c>
      <c r="N1153" s="9" t="str">
        <f t="array" ref="N1153">LET(
    _xlpm.thresholds, XLOOKUP('2. Результаты'!$D1153, Sections!$K$27:$K$47, Sections!$L$27:$N$47),
    XLOOKUP('2. Результаты'!$M1153, _xlpm.thresholds, Sections!$L$26:$N$26, "Ниже базового", -1)
)</f>
        <v>Средний</v>
      </c>
      <c r="O1153" s="9">
        <v>22.0</v>
      </c>
      <c r="P1153" s="9" t="str">
        <f t="array" ref="P1153">LET(
    _xlpm.thresholds, XLOOKUP('2. Результаты'!$D1153, Sections!$P$3:$P$23, Sections!$Q$3:$S$23),
    XLOOKUP('2. Результаты'!$O1153, _xlpm.thresholds, Sections!$Q$2:$S$2, "Ниже базового", -1)
)</f>
        <v>Высокий</v>
      </c>
      <c r="Q1153" s="9">
        <v>20.0</v>
      </c>
      <c r="R1153" s="9" t="str">
        <f t="array" ref="R1153">LET(
    _xlpm.thresholds, XLOOKUP('2. Результаты'!$D1153, Sections!$F$3:$F$23, Sections!$G$3:$I$23),
    XLOOKUP('2. Результаты'!$Q1153, _xlpm.thresholds, Sections!$G$2:$I$2, "Ниже базового", -1)
)</f>
        <v>Высокий</v>
      </c>
      <c r="S1153" s="9">
        <v>30.0</v>
      </c>
      <c r="T1153" s="9" t="str">
        <f t="array" ref="T1153">LET(
    _xlpm.thresholds, XLOOKUP('2. Результаты'!$D1153, Sections!$A$3:$A$23, Sections!$B$3:$D$23),
    XLOOKUP('2. Результаты'!$S1153, _xlpm.thresholds, Sections!$B$2:$D$2, "Ниже базового", -1)
)</f>
        <v>Средний</v>
      </c>
      <c r="U1153" s="9">
        <v>12.0</v>
      </c>
      <c r="V1153" s="9" t="str">
        <f t="array" ref="V1153">LET(
    _xlpm.thresholds, XLOOKUP('2. Результаты'!$D1153, Sections!$A$27:$A$47, Sections!$B$27:$D$47),
    XLOOKUP('2. Результаты'!$U1153, _xlpm.thresholds, Sections!$B$26:$D$26, "Ниже базового", -1)
)</f>
        <v>Высокий</v>
      </c>
      <c r="W1153" s="9">
        <v>22.0</v>
      </c>
      <c r="X1153" s="9" t="str">
        <f t="array" ref="X1153">LET(
    _xlpm.thresholds, XLOOKUP('2. Результаты'!$D1153, Sections!$K$3:$K$23, Sections!$L$3:$N$23),
    XLOOKUP('2. Результаты'!$W1153, _xlpm.thresholds, Sections!$L$2:$N$2, "Ниже базового", -1)
)</f>
        <v>Средний</v>
      </c>
    </row>
    <row r="1154" ht="15.75" customHeight="1">
      <c r="A1154" s="7">
        <v>5.28008142E8</v>
      </c>
      <c r="B1154" s="6" t="s">
        <v>1409</v>
      </c>
      <c r="C1154" s="6" t="s">
        <v>1437</v>
      </c>
      <c r="D1154" s="9">
        <v>1.0</v>
      </c>
      <c r="E1154" s="9">
        <v>59.0</v>
      </c>
      <c r="F1154" s="9">
        <v>213.0</v>
      </c>
      <c r="G1154" s="9">
        <v>1.0</v>
      </c>
      <c r="H1154" s="9" t="s">
        <v>1468</v>
      </c>
      <c r="I1154" s="9">
        <v>0.0</v>
      </c>
      <c r="J1154" s="9" t="str">
        <f t="array" ref="J1154">LET(
    _xlpm.thresholds, XLOOKUP('2. Результаты'!$D1154, Sections!$F$27:$F$47, Sections!$G$27:$I$47),
    XLOOKUP('2. Результаты'!$I1154, _xlpm.thresholds, Sections!$G$26:$I$26, "Ниже базового", -1)
)</f>
        <v>Ниже базового</v>
      </c>
      <c r="K1154" s="9">
        <v>12.0</v>
      </c>
      <c r="L1154" s="9" t="str">
        <f t="array" ref="L1154">LET(
    _xlpm.thresholds, XLOOKUP('2. Результаты'!$D1154, Sections!$P$27:$P$47, Sections!$Q$27:$S$47),
    XLOOKUP('2. Результаты'!$K1154, _xlpm.thresholds, Sections!$Q$26:$S$26, "Ниже базового", -1)
)</f>
        <v>Базовый</v>
      </c>
      <c r="M1154" s="9">
        <v>5.0</v>
      </c>
      <c r="N1154" s="9" t="str">
        <f t="array" ref="N1154">LET(
    _xlpm.thresholds, XLOOKUP('2. Результаты'!$D1154, Sections!$K$27:$K$47, Sections!$L$27:$N$47),
    XLOOKUP('2. Результаты'!$M1154, _xlpm.thresholds, Sections!$L$26:$N$26, "Ниже базового", -1)
)</f>
        <v>Ниже базового</v>
      </c>
      <c r="O1154" s="9">
        <v>15.0</v>
      </c>
      <c r="P1154" s="9" t="str">
        <f t="array" ref="P1154">LET(
    _xlpm.thresholds, XLOOKUP('2. Результаты'!$D1154, Sections!$P$3:$P$23, Sections!$Q$3:$S$23),
    XLOOKUP('2. Результаты'!$O1154, _xlpm.thresholds, Sections!$Q$2:$S$2, "Ниже базового", -1)
)</f>
        <v>Базовый</v>
      </c>
      <c r="Q1154" s="9">
        <v>9.0</v>
      </c>
      <c r="R1154" s="9" t="str">
        <f t="array" ref="R1154">LET(
    _xlpm.thresholds, XLOOKUP('2. Результаты'!$D1154, Sections!$F$3:$F$23, Sections!$G$3:$I$23),
    XLOOKUP('2. Результаты'!$Q1154, _xlpm.thresholds, Sections!$G$2:$I$2, "Ниже базового", -1)
)</f>
        <v>Базовый</v>
      </c>
      <c r="S1154" s="9">
        <v>0.0</v>
      </c>
      <c r="T1154" s="9" t="str">
        <f t="array" ref="T1154">LET(
    _xlpm.thresholds, XLOOKUP('2. Результаты'!$D1154, Sections!$A$3:$A$23, Sections!$B$3:$D$23),
    XLOOKUP('2. Результаты'!$S1154, _xlpm.thresholds, Sections!$B$2:$D$2, "Ниже базового", -1)
)</f>
        <v>Ниже базового</v>
      </c>
      <c r="U1154" s="9">
        <v>7.0</v>
      </c>
      <c r="V1154" s="9" t="str">
        <f t="array" ref="V1154">LET(
    _xlpm.thresholds, XLOOKUP('2. Результаты'!$D1154, Sections!$A$27:$A$47, Sections!$B$27:$D$47),
    XLOOKUP('2. Результаты'!$U1154, _xlpm.thresholds, Sections!$B$26:$D$26, "Ниже базового", -1)
)</f>
        <v>Базовый</v>
      </c>
      <c r="W1154" s="9">
        <v>11.0</v>
      </c>
      <c r="X1154" s="9" t="str">
        <f t="array" ref="X1154">LET(
    _xlpm.thresholds, XLOOKUP('2. Результаты'!$D1154, Sections!$K$3:$K$23, Sections!$L$3:$N$23),
    XLOOKUP('2. Результаты'!$W1154, _xlpm.thresholds, Sections!$L$2:$N$2, "Ниже базового", -1)
)</f>
        <v>Базовый</v>
      </c>
    </row>
    <row r="1155" ht="15.75" customHeight="1">
      <c r="A1155" s="7">
        <v>5.28008167E8</v>
      </c>
      <c r="B1155" s="6" t="s">
        <v>1409</v>
      </c>
      <c r="C1155" s="6" t="s">
        <v>1438</v>
      </c>
      <c r="D1155" s="9">
        <v>2.0</v>
      </c>
      <c r="E1155" s="9">
        <v>177.0</v>
      </c>
      <c r="F1155" s="9">
        <v>197.0</v>
      </c>
      <c r="G1155" s="9">
        <v>4.0</v>
      </c>
      <c r="H1155" s="9" t="s">
        <v>1466</v>
      </c>
      <c r="I1155" s="9">
        <v>30.0</v>
      </c>
      <c r="J1155" s="9" t="str">
        <f t="array" ref="J1155">LET(
    _xlpm.thresholds, XLOOKUP('2. Результаты'!$D1155, Sections!$F$27:$F$47, Sections!$G$27:$I$47),
    XLOOKUP('2. Результаты'!$I1155, _xlpm.thresholds, Sections!$G$26:$I$26, "Ниже базового", -1)
)</f>
        <v>Высокий</v>
      </c>
      <c r="K1155" s="9">
        <v>19.0</v>
      </c>
      <c r="L1155" s="9" t="str">
        <f t="array" ref="L1155">LET(
    _xlpm.thresholds, XLOOKUP('2. Результаты'!$D1155, Sections!$P$27:$P$47, Sections!$Q$27:$S$47),
    XLOOKUP('2. Результаты'!$K1155, _xlpm.thresholds, Sections!$Q$26:$S$26, "Ниже базового", -1)
)</f>
        <v>Высокий</v>
      </c>
      <c r="M1155" s="9">
        <v>16.0</v>
      </c>
      <c r="N1155" s="9" t="str">
        <f t="array" ref="N1155">LET(
    _xlpm.thresholds, XLOOKUP('2. Результаты'!$D1155, Sections!$K$27:$K$47, Sections!$L$27:$N$47),
    XLOOKUP('2. Результаты'!$M1155, _xlpm.thresholds, Sections!$L$26:$N$26, "Ниже базового", -1)
)</f>
        <v>Высокий</v>
      </c>
      <c r="O1155" s="9">
        <v>21.0</v>
      </c>
      <c r="P1155" s="9" t="str">
        <f t="array" ref="P1155">LET(
    _xlpm.thresholds, XLOOKUP('2. Результаты'!$D1155, Sections!$P$3:$P$23, Sections!$Q$3:$S$23),
    XLOOKUP('2. Результаты'!$O1155, _xlpm.thresholds, Sections!$Q$2:$S$2, "Ниже базового", -1)
)</f>
        <v>Высокий</v>
      </c>
      <c r="Q1155" s="9">
        <v>20.0</v>
      </c>
      <c r="R1155" s="9" t="str">
        <f t="array" ref="R1155">LET(
    _xlpm.thresholds, XLOOKUP('2. Результаты'!$D1155, Sections!$F$3:$F$23, Sections!$G$3:$I$23),
    XLOOKUP('2. Результаты'!$Q1155, _xlpm.thresholds, Sections!$G$2:$I$2, "Ниже базового", -1)
)</f>
        <v>Высокий</v>
      </c>
      <c r="S1155" s="9">
        <v>32.0</v>
      </c>
      <c r="T1155" s="9" t="str">
        <f t="array" ref="T1155">LET(
    _xlpm.thresholds, XLOOKUP('2. Результаты'!$D1155, Sections!$A$3:$A$23, Sections!$B$3:$D$23),
    XLOOKUP('2. Результаты'!$S1155, _xlpm.thresholds, Sections!$B$2:$D$2, "Ниже базового", -1)
)</f>
        <v>Высокий</v>
      </c>
      <c r="U1155" s="9">
        <v>12.0</v>
      </c>
      <c r="V1155" s="9" t="str">
        <f t="array" ref="V1155">LET(
    _xlpm.thresholds, XLOOKUP('2. Результаты'!$D1155, Sections!$A$27:$A$47, Sections!$B$27:$D$47),
    XLOOKUP('2. Результаты'!$U1155, _xlpm.thresholds, Sections!$B$26:$D$26, "Ниже базового", -1)
)</f>
        <v>Высокий</v>
      </c>
      <c r="W1155" s="9">
        <v>27.0</v>
      </c>
      <c r="X1155" s="9" t="str">
        <f t="array" ref="X1155">LET(
    _xlpm.thresholds, XLOOKUP('2. Результаты'!$D1155, Sections!$K$3:$K$23, Sections!$L$3:$N$23),
    XLOOKUP('2. Результаты'!$W1155, _xlpm.thresholds, Sections!$L$2:$N$2, "Ниже базового", -1)
)</f>
        <v>Высокий</v>
      </c>
    </row>
    <row r="1156" ht="15.75" customHeight="1">
      <c r="A1156" s="7">
        <v>5.28008488E8</v>
      </c>
      <c r="B1156" s="6" t="s">
        <v>1409</v>
      </c>
      <c r="C1156" s="6" t="s">
        <v>1439</v>
      </c>
      <c r="D1156" s="9">
        <v>3.0</v>
      </c>
      <c r="E1156" s="9">
        <v>101.0</v>
      </c>
      <c r="F1156" s="9">
        <v>182.0</v>
      </c>
      <c r="G1156" s="9">
        <v>2.0</v>
      </c>
      <c r="H1156" s="9" t="s">
        <v>1467</v>
      </c>
      <c r="I1156" s="9">
        <v>14.0</v>
      </c>
      <c r="J1156" s="9" t="str">
        <f t="array" ref="J1156">LET(
    _xlpm.thresholds, XLOOKUP('2. Результаты'!$D1156, Sections!$F$27:$F$47, Sections!$G$27:$I$47),
    XLOOKUP('2. Результаты'!$I1156, _xlpm.thresholds, Sections!$G$26:$I$26, "Ниже базового", -1)
)</f>
        <v>Базовый</v>
      </c>
      <c r="K1156" s="9">
        <v>15.0</v>
      </c>
      <c r="L1156" s="9" t="str">
        <f t="array" ref="L1156">LET(
    _xlpm.thresholds, XLOOKUP('2. Результаты'!$D1156, Sections!$P$27:$P$47, Sections!$Q$27:$S$47),
    XLOOKUP('2. Результаты'!$K1156, _xlpm.thresholds, Sections!$Q$26:$S$26, "Ниже базового", -1)
)</f>
        <v>Средний</v>
      </c>
      <c r="M1156" s="9">
        <v>10.0</v>
      </c>
      <c r="N1156" s="9" t="str">
        <f t="array" ref="N1156">LET(
    _xlpm.thresholds, XLOOKUP('2. Результаты'!$D1156, Sections!$K$27:$K$47, Sections!$L$27:$N$47),
    XLOOKUP('2. Результаты'!$M1156, _xlpm.thresholds, Sections!$L$26:$N$26, "Ниже базового", -1)
)</f>
        <v>Базовый</v>
      </c>
      <c r="O1156" s="9">
        <v>16.0</v>
      </c>
      <c r="P1156" s="9" t="str">
        <f t="array" ref="P1156">LET(
    _xlpm.thresholds, XLOOKUP('2. Результаты'!$D1156, Sections!$P$3:$P$23, Sections!$Q$3:$S$23),
    XLOOKUP('2. Результаты'!$O1156, _xlpm.thresholds, Sections!$Q$2:$S$2, "Ниже базового", -1)
)</f>
        <v>Средний</v>
      </c>
      <c r="Q1156" s="9">
        <v>13.0</v>
      </c>
      <c r="R1156" s="9" t="str">
        <f t="array" ref="R1156">LET(
    _xlpm.thresholds, XLOOKUP('2. Результаты'!$D1156, Sections!$F$3:$F$23, Sections!$G$3:$I$23),
    XLOOKUP('2. Результаты'!$Q1156, _xlpm.thresholds, Sections!$G$2:$I$2, "Ниже базового", -1)
)</f>
        <v>Средний</v>
      </c>
      <c r="S1156" s="9">
        <v>21.0</v>
      </c>
      <c r="T1156" s="9" t="str">
        <f t="array" ref="T1156">LET(
    _xlpm.thresholds, XLOOKUP('2. Результаты'!$D1156, Sections!$A$3:$A$23, Sections!$B$3:$D$23),
    XLOOKUP('2. Результаты'!$S1156, _xlpm.thresholds, Sections!$B$2:$D$2, "Ниже базового", -1)
)</f>
        <v>Базовый</v>
      </c>
      <c r="U1156" s="9">
        <v>0.0</v>
      </c>
      <c r="V1156" s="9" t="str">
        <f t="array" ref="V1156">LET(
    _xlpm.thresholds, XLOOKUP('2. Результаты'!$D1156, Sections!$A$27:$A$47, Sections!$B$27:$D$47),
    XLOOKUP('2. Результаты'!$U1156, _xlpm.thresholds, Sections!$B$26:$D$26, "Ниже базового", -1)
)</f>
        <v>Базовый</v>
      </c>
      <c r="W1156" s="9">
        <v>12.0</v>
      </c>
      <c r="X1156" s="9" t="str">
        <f t="array" ref="X1156">LET(
    _xlpm.thresholds, XLOOKUP('2. Результаты'!$D1156, Sections!$K$3:$K$23, Sections!$L$3:$N$23),
    XLOOKUP('2. Результаты'!$W1156, _xlpm.thresholds, Sections!$L$2:$N$2, "Ниже базового", -1)
)</f>
        <v>Базовый</v>
      </c>
    </row>
    <row r="1157" ht="15.75" customHeight="1">
      <c r="A1157" s="7">
        <v>5.2800815E8</v>
      </c>
      <c r="B1157" s="6" t="s">
        <v>1409</v>
      </c>
      <c r="C1157" s="6" t="s">
        <v>1440</v>
      </c>
      <c r="D1157" s="9">
        <v>1.0</v>
      </c>
      <c r="E1157" s="9">
        <v>39.0</v>
      </c>
      <c r="F1157" s="9">
        <v>213.0</v>
      </c>
      <c r="G1157" s="9">
        <v>1.0</v>
      </c>
      <c r="H1157" s="9" t="s">
        <v>1468</v>
      </c>
      <c r="I1157" s="9">
        <v>0.0</v>
      </c>
      <c r="J1157" s="9" t="str">
        <f t="array" ref="J1157">LET(
    _xlpm.thresholds, XLOOKUP('2. Результаты'!$D1157, Sections!$F$27:$F$47, Sections!$G$27:$I$47),
    XLOOKUP('2. Результаты'!$I1157, _xlpm.thresholds, Sections!$G$26:$I$26, "Ниже базового", -1)
)</f>
        <v>Ниже базового</v>
      </c>
      <c r="K1157" s="9">
        <v>0.0</v>
      </c>
      <c r="L1157" s="9" t="str">
        <f t="array" ref="L1157">LET(
    _xlpm.thresholds, XLOOKUP('2. Результаты'!$D1157, Sections!$P$27:$P$47, Sections!$Q$27:$S$47),
    XLOOKUP('2. Результаты'!$K1157, _xlpm.thresholds, Sections!$Q$26:$S$26, "Ниже базового", -1)
)</f>
        <v>Ниже базового</v>
      </c>
      <c r="M1157" s="9">
        <v>0.0</v>
      </c>
      <c r="N1157" s="9" t="str">
        <f t="array" ref="N1157">LET(
    _xlpm.thresholds, XLOOKUP('2. Результаты'!$D1157, Sections!$K$27:$K$47, Sections!$L$27:$N$47),
    XLOOKUP('2. Результаты'!$M1157, _xlpm.thresholds, Sections!$L$26:$N$26, "Ниже базового", -1)
)</f>
        <v>Ниже базового</v>
      </c>
      <c r="O1157" s="9">
        <v>0.0</v>
      </c>
      <c r="P1157" s="9" t="str">
        <f t="array" ref="P1157">LET(
    _xlpm.thresholds, XLOOKUP('2. Результаты'!$D1157, Sections!$P$3:$P$23, Sections!$Q$3:$S$23),
    XLOOKUP('2. Результаты'!$O1157, _xlpm.thresholds, Sections!$Q$2:$S$2, "Ниже базового", -1)
)</f>
        <v>Ниже базового</v>
      </c>
      <c r="Q1157" s="9">
        <v>18.0</v>
      </c>
      <c r="R1157" s="9" t="str">
        <f t="array" ref="R1157">LET(
    _xlpm.thresholds, XLOOKUP('2. Результаты'!$D1157, Sections!$F$3:$F$23, Sections!$G$3:$I$23),
    XLOOKUP('2. Результаты'!$Q1157, _xlpm.thresholds, Sections!$G$2:$I$2, "Ниже базового", -1)
)</f>
        <v>Средний</v>
      </c>
      <c r="S1157" s="9">
        <v>0.0</v>
      </c>
      <c r="T1157" s="9" t="str">
        <f t="array" ref="T1157">LET(
    _xlpm.thresholds, XLOOKUP('2. Результаты'!$D1157, Sections!$A$3:$A$23, Sections!$B$3:$D$23),
    XLOOKUP('2. Результаты'!$S1157, _xlpm.thresholds, Sections!$B$2:$D$2, "Ниже базового", -1)
)</f>
        <v>Ниже базового</v>
      </c>
      <c r="U1157" s="9">
        <v>4.0</v>
      </c>
      <c r="V1157" s="9" t="str">
        <f t="array" ref="V1157">LET(
    _xlpm.thresholds, XLOOKUP('2. Результаты'!$D1157, Sections!$A$27:$A$47, Sections!$B$27:$D$47),
    XLOOKUP('2. Результаты'!$U1157, _xlpm.thresholds, Sections!$B$26:$D$26, "Ниже базового", -1)
)</f>
        <v>Ниже базового</v>
      </c>
      <c r="W1157" s="9">
        <v>17.0</v>
      </c>
      <c r="X1157" s="9" t="str">
        <f t="array" ref="X1157">LET(
    _xlpm.thresholds, XLOOKUP('2. Результаты'!$D1157, Sections!$K$3:$K$23, Sections!$L$3:$N$23),
    XLOOKUP('2. Результаты'!$W1157, _xlpm.thresholds, Sections!$L$2:$N$2, "Ниже базового", -1)
)</f>
        <v>Средний</v>
      </c>
    </row>
    <row r="1158" ht="15.75" customHeight="1">
      <c r="A1158" s="7">
        <v>5.28008304E8</v>
      </c>
      <c r="B1158" s="6" t="s">
        <v>1409</v>
      </c>
      <c r="C1158" s="6" t="s">
        <v>1441</v>
      </c>
      <c r="D1158" s="9">
        <v>2.0</v>
      </c>
      <c r="E1158" s="9">
        <v>120.0</v>
      </c>
      <c r="F1158" s="9">
        <v>197.0</v>
      </c>
      <c r="G1158" s="9">
        <v>3.0</v>
      </c>
      <c r="H1158" s="9" t="s">
        <v>1465</v>
      </c>
      <c r="I1158" s="9">
        <v>17.0</v>
      </c>
      <c r="J1158" s="9" t="str">
        <f t="array" ref="J1158">LET(
    _xlpm.thresholds, XLOOKUP('2. Результаты'!$D1158, Sections!$F$27:$F$47, Sections!$G$27:$I$47),
    XLOOKUP('2. Результаты'!$I1158, _xlpm.thresholds, Sections!$G$26:$I$26, "Ниже базового", -1)
)</f>
        <v>Средний</v>
      </c>
      <c r="K1158" s="9">
        <v>11.0</v>
      </c>
      <c r="L1158" s="9" t="str">
        <f t="array" ref="L1158">LET(
    _xlpm.thresholds, XLOOKUP('2. Результаты'!$D1158, Sections!$P$27:$P$47, Sections!$Q$27:$S$47),
    XLOOKUP('2. Результаты'!$K1158, _xlpm.thresholds, Sections!$Q$26:$S$26, "Ниже базового", -1)
)</f>
        <v>Базовый</v>
      </c>
      <c r="M1158" s="9">
        <v>12.0</v>
      </c>
      <c r="N1158" s="9" t="str">
        <f t="array" ref="N1158">LET(
    _xlpm.thresholds, XLOOKUP('2. Результаты'!$D1158, Sections!$K$27:$K$47, Sections!$L$27:$N$47),
    XLOOKUP('2. Результаты'!$M1158, _xlpm.thresholds, Sections!$L$26:$N$26, "Ниже базового", -1)
)</f>
        <v>Базовый</v>
      </c>
      <c r="O1158" s="9">
        <v>16.0</v>
      </c>
      <c r="P1158" s="9" t="str">
        <f t="array" ref="P1158">LET(
    _xlpm.thresholds, XLOOKUP('2. Результаты'!$D1158, Sections!$P$3:$P$23, Sections!$Q$3:$S$23),
    XLOOKUP('2. Результаты'!$O1158, _xlpm.thresholds, Sections!$Q$2:$S$2, "Ниже базового", -1)
)</f>
        <v>Средний</v>
      </c>
      <c r="Q1158" s="9">
        <v>14.0</v>
      </c>
      <c r="R1158" s="9" t="str">
        <f t="array" ref="R1158">LET(
    _xlpm.thresholds, XLOOKUP('2. Результаты'!$D1158, Sections!$F$3:$F$23, Sections!$G$3:$I$23),
    XLOOKUP('2. Результаты'!$Q1158, _xlpm.thresholds, Sections!$G$2:$I$2, "Ниже базового", -1)
)</f>
        <v>Средний</v>
      </c>
      <c r="S1158" s="9">
        <v>24.0</v>
      </c>
      <c r="T1158" s="9" t="str">
        <f t="array" ref="T1158">LET(
    _xlpm.thresholds, XLOOKUP('2. Результаты'!$D1158, Sections!$A$3:$A$23, Sections!$B$3:$D$23),
    XLOOKUP('2. Результаты'!$S1158, _xlpm.thresholds, Sections!$B$2:$D$2, "Ниже базового", -1)
)</f>
        <v>Средний</v>
      </c>
      <c r="U1158" s="9">
        <v>7.0</v>
      </c>
      <c r="V1158" s="9" t="str">
        <f t="array" ref="V1158">LET(
    _xlpm.thresholds, XLOOKUP('2. Результаты'!$D1158, Sections!$A$27:$A$47, Sections!$B$27:$D$47),
    XLOOKUP('2. Результаты'!$U1158, _xlpm.thresholds, Sections!$B$26:$D$26, "Ниже базового", -1)
)</f>
        <v>Базовый</v>
      </c>
      <c r="W1158" s="9">
        <v>19.0</v>
      </c>
      <c r="X1158" s="9" t="str">
        <f t="array" ref="X1158">LET(
    _xlpm.thresholds, XLOOKUP('2. Результаты'!$D1158, Sections!$K$3:$K$23, Sections!$L$3:$N$23),
    XLOOKUP('2. Результаты'!$W1158, _xlpm.thresholds, Sections!$L$2:$N$2, "Ниже базового", -1)
)</f>
        <v>Средний</v>
      </c>
    </row>
    <row r="1159" ht="15.75" customHeight="1">
      <c r="A1159" s="7">
        <v>5.2800827E8</v>
      </c>
      <c r="B1159" s="6" t="s">
        <v>1409</v>
      </c>
      <c r="C1159" s="6" t="s">
        <v>1442</v>
      </c>
      <c r="D1159" s="9">
        <v>1.0</v>
      </c>
      <c r="E1159" s="9">
        <v>130.0</v>
      </c>
      <c r="F1159" s="9">
        <v>213.0</v>
      </c>
      <c r="G1159" s="9">
        <v>2.0</v>
      </c>
      <c r="H1159" s="9" t="s">
        <v>1467</v>
      </c>
      <c r="I1159" s="9">
        <v>18.0</v>
      </c>
      <c r="J1159" s="9" t="str">
        <f t="array" ref="J1159">LET(
    _xlpm.thresholds, XLOOKUP('2. Результаты'!$D1159, Sections!$F$27:$F$47, Sections!$G$27:$I$47),
    XLOOKUP('2. Результаты'!$I1159, _xlpm.thresholds, Sections!$G$26:$I$26, "Ниже базового", -1)
)</f>
        <v>Средний</v>
      </c>
      <c r="K1159" s="9">
        <v>16.0</v>
      </c>
      <c r="L1159" s="9" t="str">
        <f t="array" ref="L1159">LET(
    _xlpm.thresholds, XLOOKUP('2. Результаты'!$D1159, Sections!$P$27:$P$47, Sections!$Q$27:$S$47),
    XLOOKUP('2. Результаты'!$K1159, _xlpm.thresholds, Sections!$Q$26:$S$26, "Ниже базового", -1)
)</f>
        <v>Высокий</v>
      </c>
      <c r="M1159" s="9">
        <v>8.0</v>
      </c>
      <c r="N1159" s="9" t="str">
        <f t="array" ref="N1159">LET(
    _xlpm.thresholds, XLOOKUP('2. Результаты'!$D1159, Sections!$K$27:$K$47, Sections!$L$27:$N$47),
    XLOOKUP('2. Результаты'!$M1159, _xlpm.thresholds, Sections!$L$26:$N$26, "Ниже базового", -1)
)</f>
        <v>Базовый</v>
      </c>
      <c r="O1159" s="9">
        <v>16.0</v>
      </c>
      <c r="P1159" s="9" t="str">
        <f t="array" ref="P1159">LET(
    _xlpm.thresholds, XLOOKUP('2. Результаты'!$D1159, Sections!$P$3:$P$23, Sections!$Q$3:$S$23),
    XLOOKUP('2. Результаты'!$O1159, _xlpm.thresholds, Sections!$Q$2:$S$2, "Ниже базового", -1)
)</f>
        <v>Средний</v>
      </c>
      <c r="Q1159" s="9">
        <v>14.0</v>
      </c>
      <c r="R1159" s="9" t="str">
        <f t="array" ref="R1159">LET(
    _xlpm.thresholds, XLOOKUP('2. Результаты'!$D1159, Sections!$F$3:$F$23, Sections!$G$3:$I$23),
    XLOOKUP('2. Результаты'!$Q1159, _xlpm.thresholds, Sections!$G$2:$I$2, "Ниже базового", -1)
)</f>
        <v>Средний</v>
      </c>
      <c r="S1159" s="9">
        <v>29.0</v>
      </c>
      <c r="T1159" s="9" t="str">
        <f t="array" ref="T1159">LET(
    _xlpm.thresholds, XLOOKUP('2. Результаты'!$D1159, Sections!$A$3:$A$23, Sections!$B$3:$D$23),
    XLOOKUP('2. Результаты'!$S1159, _xlpm.thresholds, Sections!$B$2:$D$2, "Ниже базового", -1)
)</f>
        <v>Средний</v>
      </c>
      <c r="U1159" s="9">
        <v>11.0</v>
      </c>
      <c r="V1159" s="9" t="str">
        <f t="array" ref="V1159">LET(
    _xlpm.thresholds, XLOOKUP('2. Результаты'!$D1159, Sections!$A$27:$A$47, Sections!$B$27:$D$47),
    XLOOKUP('2. Результаты'!$U1159, _xlpm.thresholds, Sections!$B$26:$D$26, "Ниже базового", -1)
)</f>
        <v>Средний</v>
      </c>
      <c r="W1159" s="9">
        <v>18.0</v>
      </c>
      <c r="X1159" s="9" t="str">
        <f t="array" ref="X1159">LET(
    _xlpm.thresholds, XLOOKUP('2. Результаты'!$D1159, Sections!$K$3:$K$23, Sections!$L$3:$N$23),
    XLOOKUP('2. Результаты'!$W1159, _xlpm.thresholds, Sections!$L$2:$N$2, "Ниже базового", -1)
)</f>
        <v>Средний</v>
      </c>
    </row>
    <row r="1160" ht="15.75" customHeight="1">
      <c r="A1160" s="7">
        <v>5.28008103E8</v>
      </c>
      <c r="B1160" s="6" t="s">
        <v>1409</v>
      </c>
      <c r="C1160" s="6" t="s">
        <v>1443</v>
      </c>
      <c r="D1160" s="9">
        <v>2.0</v>
      </c>
      <c r="E1160" s="9">
        <v>130.0</v>
      </c>
      <c r="F1160" s="9">
        <v>197.0</v>
      </c>
      <c r="G1160" s="9">
        <v>3.0</v>
      </c>
      <c r="H1160" s="9" t="s">
        <v>1465</v>
      </c>
      <c r="I1160" s="9">
        <v>19.0</v>
      </c>
      <c r="J1160" s="9" t="str">
        <f t="array" ref="J1160">LET(
    _xlpm.thresholds, XLOOKUP('2. Результаты'!$D1160, Sections!$F$27:$F$47, Sections!$G$27:$I$47),
    XLOOKUP('2. Результаты'!$I1160, _xlpm.thresholds, Sections!$G$26:$I$26, "Ниже базового", -1)
)</f>
        <v>Средний</v>
      </c>
      <c r="K1160" s="9">
        <v>13.0</v>
      </c>
      <c r="L1160" s="9" t="str">
        <f t="array" ref="L1160">LET(
    _xlpm.thresholds, XLOOKUP('2. Результаты'!$D1160, Sections!$P$27:$P$47, Sections!$Q$27:$S$47),
    XLOOKUP('2. Результаты'!$K1160, _xlpm.thresholds, Sections!$Q$26:$S$26, "Ниже базового", -1)
)</f>
        <v>Средний</v>
      </c>
      <c r="M1160" s="9">
        <v>11.0</v>
      </c>
      <c r="N1160" s="9" t="str">
        <f t="array" ref="N1160">LET(
    _xlpm.thresholds, XLOOKUP('2. Результаты'!$D1160, Sections!$K$27:$K$47, Sections!$L$27:$N$47),
    XLOOKUP('2. Результаты'!$M1160, _xlpm.thresholds, Sections!$L$26:$N$26, "Ниже базового", -1)
)</f>
        <v>Базовый</v>
      </c>
      <c r="O1160" s="9">
        <v>16.0</v>
      </c>
      <c r="P1160" s="9" t="str">
        <f t="array" ref="P1160">LET(
    _xlpm.thresholds, XLOOKUP('2. Результаты'!$D1160, Sections!$P$3:$P$23, Sections!$Q$3:$S$23),
    XLOOKUP('2. Результаты'!$O1160, _xlpm.thresholds, Sections!$Q$2:$S$2, "Ниже базового", -1)
)</f>
        <v>Средний</v>
      </c>
      <c r="Q1160" s="9">
        <v>15.0</v>
      </c>
      <c r="R1160" s="9" t="str">
        <f t="array" ref="R1160">LET(
    _xlpm.thresholds, XLOOKUP('2. Результаты'!$D1160, Sections!$F$3:$F$23, Sections!$G$3:$I$23),
    XLOOKUP('2. Результаты'!$Q1160, _xlpm.thresholds, Sections!$G$2:$I$2, "Ниже базового", -1)
)</f>
        <v>Средний</v>
      </c>
      <c r="S1160" s="9">
        <v>28.0</v>
      </c>
      <c r="T1160" s="9" t="str">
        <f t="array" ref="T1160">LET(
    _xlpm.thresholds, XLOOKUP('2. Результаты'!$D1160, Sections!$A$3:$A$23, Sections!$B$3:$D$23),
    XLOOKUP('2. Результаты'!$S1160, _xlpm.thresholds, Sections!$B$2:$D$2, "Ниже базового", -1)
)</f>
        <v>Средний</v>
      </c>
      <c r="U1160" s="9">
        <v>10.0</v>
      </c>
      <c r="V1160" s="9" t="str">
        <f t="array" ref="V1160">LET(
    _xlpm.thresholds, XLOOKUP('2. Результаты'!$D1160, Sections!$A$27:$A$47, Sections!$B$27:$D$47),
    XLOOKUP('2. Результаты'!$U1160, _xlpm.thresholds, Sections!$B$26:$D$26, "Ниже базового", -1)
)</f>
        <v>Средний</v>
      </c>
      <c r="W1160" s="9">
        <v>18.0</v>
      </c>
      <c r="X1160" s="9" t="str">
        <f t="array" ref="X1160">LET(
    _xlpm.thresholds, XLOOKUP('2. Результаты'!$D1160, Sections!$K$3:$K$23, Sections!$L$3:$N$23),
    XLOOKUP('2. Результаты'!$W1160, _xlpm.thresholds, Sections!$L$2:$N$2, "Ниже базового", -1)
)</f>
        <v>Средний</v>
      </c>
    </row>
    <row r="1161" ht="15.75" customHeight="1">
      <c r="A1161" s="7">
        <v>5.2800835E8</v>
      </c>
      <c r="B1161" s="6" t="s">
        <v>1409</v>
      </c>
      <c r="C1161" s="6" t="s">
        <v>1444</v>
      </c>
      <c r="D1161" s="9">
        <v>2.0</v>
      </c>
      <c r="E1161" s="9">
        <v>56.0</v>
      </c>
      <c r="F1161" s="9">
        <v>197.0</v>
      </c>
      <c r="G1161" s="9">
        <v>1.0</v>
      </c>
      <c r="H1161" s="9" t="s">
        <v>1468</v>
      </c>
      <c r="I1161" s="9">
        <v>0.0</v>
      </c>
      <c r="J1161" s="9" t="str">
        <f t="array" ref="J1161">LET(
    _xlpm.thresholds, XLOOKUP('2. Результаты'!$D1161, Sections!$F$27:$F$47, Sections!$G$27:$I$47),
    XLOOKUP('2. Результаты'!$I1161, _xlpm.thresholds, Sections!$G$26:$I$26, "Ниже базового", -1)
)</f>
        <v>Ниже базового</v>
      </c>
      <c r="K1161" s="9">
        <v>12.0</v>
      </c>
      <c r="L1161" s="9" t="str">
        <f t="array" ref="L1161">LET(
    _xlpm.thresholds, XLOOKUP('2. Результаты'!$D1161, Sections!$P$27:$P$47, Sections!$Q$27:$S$47),
    XLOOKUP('2. Результаты'!$K1161, _xlpm.thresholds, Sections!$Q$26:$S$26, "Ниже базового", -1)
)</f>
        <v>Базовый</v>
      </c>
      <c r="M1161" s="9">
        <v>0.0</v>
      </c>
      <c r="N1161" s="9" t="str">
        <f t="array" ref="N1161">LET(
    _xlpm.thresholds, XLOOKUP('2. Результаты'!$D1161, Sections!$K$27:$K$47, Sections!$L$27:$N$47),
    XLOOKUP('2. Результаты'!$M1161, _xlpm.thresholds, Sections!$L$26:$N$26, "Ниже базового", -1)
)</f>
        <v>Ниже базового</v>
      </c>
      <c r="O1161" s="9">
        <v>13.0</v>
      </c>
      <c r="P1161" s="9" t="str">
        <f t="array" ref="P1161">LET(
    _xlpm.thresholds, XLOOKUP('2. Результаты'!$D1161, Sections!$P$3:$P$23, Sections!$Q$3:$S$23),
    XLOOKUP('2. Результаты'!$O1161, _xlpm.thresholds, Sections!$Q$2:$S$2, "Ниже базового", -1)
)</f>
        <v>Базовый</v>
      </c>
      <c r="Q1161" s="9">
        <v>12.0</v>
      </c>
      <c r="R1161" s="9" t="str">
        <f t="array" ref="R1161">LET(
    _xlpm.thresholds, XLOOKUP('2. Результаты'!$D1161, Sections!$F$3:$F$23, Sections!$G$3:$I$23),
    XLOOKUP('2. Результаты'!$Q1161, _xlpm.thresholds, Sections!$G$2:$I$2, "Ниже базового", -1)
)</f>
        <v>Базовый</v>
      </c>
      <c r="S1161" s="9">
        <v>0.0</v>
      </c>
      <c r="T1161" s="9" t="str">
        <f t="array" ref="T1161">LET(
    _xlpm.thresholds, XLOOKUP('2. Результаты'!$D1161, Sections!$A$3:$A$23, Sections!$B$3:$D$23),
    XLOOKUP('2. Результаты'!$S1161, _xlpm.thresholds, Sections!$B$2:$D$2, "Ниже базового", -1)
)</f>
        <v>Ниже базового</v>
      </c>
      <c r="U1161" s="9">
        <v>6.0</v>
      </c>
      <c r="V1161" s="9" t="str">
        <f t="array" ref="V1161">LET(
    _xlpm.thresholds, XLOOKUP('2. Результаты'!$D1161, Sections!$A$27:$A$47, Sections!$B$27:$D$47),
    XLOOKUP('2. Результаты'!$U1161, _xlpm.thresholds, Sections!$B$26:$D$26, "Ниже базового", -1)
)</f>
        <v>Базовый</v>
      </c>
      <c r="W1161" s="9">
        <v>13.0</v>
      </c>
      <c r="X1161" s="9" t="str">
        <f t="array" ref="X1161">LET(
    _xlpm.thresholds, XLOOKUP('2. Результаты'!$D1161, Sections!$K$3:$K$23, Sections!$L$3:$N$23),
    XLOOKUP('2. Результаты'!$W1161, _xlpm.thresholds, Sections!$L$2:$N$2, "Ниже базового", -1)
)</f>
        <v>Базовый</v>
      </c>
    </row>
    <row r="1162" ht="15.75" customHeight="1">
      <c r="A1162" s="7">
        <v>5.2800852E8</v>
      </c>
      <c r="B1162" s="6" t="s">
        <v>1409</v>
      </c>
      <c r="C1162" s="6" t="s">
        <v>1445</v>
      </c>
      <c r="D1162" s="9">
        <v>4.0</v>
      </c>
      <c r="E1162" s="9">
        <v>58.0</v>
      </c>
      <c r="F1162" s="9">
        <v>166.0</v>
      </c>
      <c r="G1162" s="9">
        <v>1.0</v>
      </c>
      <c r="H1162" s="9" t="s">
        <v>1468</v>
      </c>
      <c r="I1162" s="9">
        <v>7.0</v>
      </c>
      <c r="J1162" s="9" t="str">
        <f t="array" ref="J1162">LET(
    _xlpm.thresholds, XLOOKUP('2. Результаты'!$D1162, Sections!$F$27:$F$47, Sections!$G$27:$I$47),
    XLOOKUP('2. Результаты'!$I1162, _xlpm.thresholds, Sections!$G$26:$I$26, "Ниже базового", -1)
)</f>
        <v>Ниже базового</v>
      </c>
      <c r="K1162" s="9">
        <v>10.0</v>
      </c>
      <c r="L1162" s="9" t="str">
        <f t="array" ref="L1162">LET(
    _xlpm.thresholds, XLOOKUP('2. Результаты'!$D1162, Sections!$P$27:$P$47, Sections!$Q$27:$S$47),
    XLOOKUP('2. Результаты'!$K1162, _xlpm.thresholds, Sections!$Q$26:$S$26, "Ниже базового", -1)
)</f>
        <v>Базовый</v>
      </c>
      <c r="M1162" s="9">
        <v>6.0</v>
      </c>
      <c r="N1162" s="9" t="str">
        <f t="array" ref="N1162">LET(
    _xlpm.thresholds, XLOOKUP('2. Результаты'!$D1162, Sections!$K$27:$K$47, Sections!$L$27:$N$47),
    XLOOKUP('2. Результаты'!$M1162, _xlpm.thresholds, Sections!$L$26:$N$26, "Ниже базового", -1)
)</f>
        <v>Базовый</v>
      </c>
      <c r="O1162" s="9">
        <v>12.0</v>
      </c>
      <c r="P1162" s="9" t="str">
        <f t="array" ref="P1162">LET(
    _xlpm.thresholds, XLOOKUP('2. Результаты'!$D1162, Sections!$P$3:$P$23, Sections!$Q$3:$S$23),
    XLOOKUP('2. Результаты'!$O1162, _xlpm.thresholds, Sections!$Q$2:$S$2, "Ниже базового", -1)
)</f>
        <v>Базовый</v>
      </c>
      <c r="Q1162" s="9">
        <v>9.0</v>
      </c>
      <c r="R1162" s="9" t="str">
        <f t="array" ref="R1162">LET(
    _xlpm.thresholds, XLOOKUP('2. Результаты'!$D1162, Sections!$F$3:$F$23, Sections!$G$3:$I$23),
    XLOOKUP('2. Результаты'!$Q1162, _xlpm.thresholds, Sections!$G$2:$I$2, "Ниже базового", -1)
)</f>
        <v>Базовый</v>
      </c>
      <c r="S1162" s="9">
        <v>14.0</v>
      </c>
      <c r="T1162" s="9" t="str">
        <f t="array" ref="T1162">LET(
    _xlpm.thresholds, XLOOKUP('2. Результаты'!$D1162, Sections!$A$3:$A$23, Sections!$B$3:$D$23),
    XLOOKUP('2. Результаты'!$S1162, _xlpm.thresholds, Sections!$B$2:$D$2, "Ниже базового", -1)
)</f>
        <v>Базовый</v>
      </c>
      <c r="U1162" s="9">
        <v>0.0</v>
      </c>
      <c r="V1162" s="9" t="str">
        <f t="array" ref="V1162">LET(
    _xlpm.thresholds, XLOOKUP('2. Результаты'!$D1162, Sections!$A$27:$A$47, Sections!$B$27:$D$47),
    XLOOKUP('2. Результаты'!$U1162, _xlpm.thresholds, Sections!$B$26:$D$26, "Ниже базового", -1)
)</f>
        <v>Базовый</v>
      </c>
      <c r="W1162" s="9">
        <v>0.0</v>
      </c>
      <c r="X1162" s="9" t="str">
        <f t="array" ref="X1162">LET(
    _xlpm.thresholds, XLOOKUP('2. Результаты'!$D1162, Sections!$K$3:$K$23, Sections!$L$3:$N$23),
    XLOOKUP('2. Результаты'!$W1162, _xlpm.thresholds, Sections!$L$2:$N$2, "Ниже базового", -1)
)</f>
        <v>Ниже базового</v>
      </c>
    </row>
    <row r="1163" ht="15.75" customHeight="1">
      <c r="A1163" s="7">
        <v>5.28008382E8</v>
      </c>
      <c r="B1163" s="6" t="s">
        <v>1409</v>
      </c>
      <c r="C1163" s="6" t="s">
        <v>1447</v>
      </c>
      <c r="D1163" s="9">
        <v>2.0</v>
      </c>
      <c r="E1163" s="9">
        <v>134.0</v>
      </c>
      <c r="F1163" s="9">
        <v>197.0</v>
      </c>
      <c r="G1163" s="9">
        <v>3.0</v>
      </c>
      <c r="H1163" s="9" t="s">
        <v>1465</v>
      </c>
      <c r="I1163" s="9">
        <v>21.0</v>
      </c>
      <c r="J1163" s="9" t="str">
        <f t="array" ref="J1163">LET(
    _xlpm.thresholds, XLOOKUP('2. Результаты'!$D1163, Sections!$F$27:$F$47, Sections!$G$27:$I$47),
    XLOOKUP('2. Результаты'!$I1163, _xlpm.thresholds, Sections!$G$26:$I$26, "Ниже базового", -1)
)</f>
        <v>Средний</v>
      </c>
      <c r="K1163" s="9">
        <v>16.0</v>
      </c>
      <c r="L1163" s="9" t="str">
        <f t="array" ref="L1163">LET(
    _xlpm.thresholds, XLOOKUP('2. Результаты'!$D1163, Sections!$P$27:$P$47, Sections!$Q$27:$S$47),
    XLOOKUP('2. Результаты'!$K1163, _xlpm.thresholds, Sections!$Q$26:$S$26, "Ниже базового", -1)
)</f>
        <v>Высокий</v>
      </c>
      <c r="M1163" s="9">
        <v>15.0</v>
      </c>
      <c r="N1163" s="9" t="str">
        <f t="array" ref="N1163">LET(
    _xlpm.thresholds, XLOOKUP('2. Результаты'!$D1163, Sections!$K$27:$K$47, Sections!$L$27:$N$47),
    XLOOKUP('2. Результаты'!$M1163, _xlpm.thresholds, Sections!$L$26:$N$26, "Ниже базового", -1)
)</f>
        <v>Средний</v>
      </c>
      <c r="O1163" s="9">
        <v>20.0</v>
      </c>
      <c r="P1163" s="9" t="str">
        <f t="array" ref="P1163">LET(
    _xlpm.thresholds, XLOOKUP('2. Результаты'!$D1163, Sections!$P$3:$P$23, Sections!$Q$3:$S$23),
    XLOOKUP('2. Результаты'!$O1163, _xlpm.thresholds, Sections!$Q$2:$S$2, "Ниже базового", -1)
)</f>
        <v>Высокий</v>
      </c>
      <c r="Q1163" s="9">
        <v>12.0</v>
      </c>
      <c r="R1163" s="9" t="str">
        <f t="array" ref="R1163">LET(
    _xlpm.thresholds, XLOOKUP('2. Результаты'!$D1163, Sections!$F$3:$F$23, Sections!$G$3:$I$23),
    XLOOKUP('2. Результаты'!$Q1163, _xlpm.thresholds, Sections!$G$2:$I$2, "Ниже базового", -1)
)</f>
        <v>Базовый</v>
      </c>
      <c r="S1163" s="9">
        <v>24.0</v>
      </c>
      <c r="T1163" s="9" t="str">
        <f t="array" ref="T1163">LET(
    _xlpm.thresholds, XLOOKUP('2. Результаты'!$D1163, Sections!$A$3:$A$23, Sections!$B$3:$D$23),
    XLOOKUP('2. Результаты'!$S1163, _xlpm.thresholds, Sections!$B$2:$D$2, "Ниже базового", -1)
)</f>
        <v>Средний</v>
      </c>
      <c r="U1163" s="9">
        <v>11.0</v>
      </c>
      <c r="V1163" s="9" t="str">
        <f t="array" ref="V1163">LET(
    _xlpm.thresholds, XLOOKUP('2. Результаты'!$D1163, Sections!$A$27:$A$47, Sections!$B$27:$D$47),
    XLOOKUP('2. Результаты'!$U1163, _xlpm.thresholds, Sections!$B$26:$D$26, "Ниже базового", -1)
)</f>
        <v>Средний</v>
      </c>
      <c r="W1163" s="9">
        <v>15.0</v>
      </c>
      <c r="X1163" s="9" t="str">
        <f t="array" ref="X1163">LET(
    _xlpm.thresholds, XLOOKUP('2. Результаты'!$D1163, Sections!$K$3:$K$23, Sections!$L$3:$N$23),
    XLOOKUP('2. Результаты'!$W1163, _xlpm.thresholds, Sections!$L$2:$N$2, "Ниже базового", -1)
)</f>
        <v>Базовый</v>
      </c>
    </row>
    <row r="1164" ht="15.75" customHeight="1">
      <c r="A1164" s="7">
        <v>5.28008216E8</v>
      </c>
      <c r="B1164" s="6" t="s">
        <v>1409</v>
      </c>
      <c r="C1164" s="6" t="s">
        <v>1448</v>
      </c>
      <c r="D1164" s="9">
        <v>6.0</v>
      </c>
      <c r="E1164" s="9">
        <v>88.0</v>
      </c>
      <c r="F1164" s="9">
        <v>192.0</v>
      </c>
      <c r="G1164" s="9">
        <v>1.0</v>
      </c>
      <c r="H1164" s="9" t="s">
        <v>1468</v>
      </c>
      <c r="I1164" s="9">
        <v>23.0</v>
      </c>
      <c r="J1164" s="9" t="str">
        <f t="array" ref="J1164">LET(
    _xlpm.thresholds, XLOOKUP('2. Результаты'!$D1164, Sections!$F$27:$F$47, Sections!$G$27:$I$47),
    XLOOKUP('2. Результаты'!$I1164, _xlpm.thresholds, Sections!$G$26:$I$26, "Ниже базового", -1)
)</f>
        <v>Средний</v>
      </c>
      <c r="K1164" s="9">
        <v>14.0</v>
      </c>
      <c r="L1164" s="9" t="str">
        <f t="array" ref="L1164">LET(
    _xlpm.thresholds, XLOOKUP('2. Результаты'!$D1164, Sections!$P$27:$P$47, Sections!$Q$27:$S$47),
    XLOOKUP('2. Результаты'!$K1164, _xlpm.thresholds, Sections!$Q$26:$S$26, "Ниже базового", -1)
)</f>
        <v>Средний</v>
      </c>
      <c r="M1164" s="9">
        <v>0.0</v>
      </c>
      <c r="N1164" s="9" t="str">
        <f t="array" ref="N1164">LET(
    _xlpm.thresholds, XLOOKUP('2. Результаты'!$D1164, Sections!$K$27:$K$47, Sections!$L$27:$N$47),
    XLOOKUP('2. Результаты'!$M1164, _xlpm.thresholds, Sections!$L$26:$N$26, "Ниже базового", -1)
)</f>
        <v>Ниже базового</v>
      </c>
      <c r="O1164" s="9">
        <v>0.0</v>
      </c>
      <c r="P1164" s="9" t="str">
        <f t="array" ref="P1164">LET(
    _xlpm.thresholds, XLOOKUP('2. Результаты'!$D1164, Sections!$P$3:$P$23, Sections!$Q$3:$S$23),
    XLOOKUP('2. Результаты'!$O1164, _xlpm.thresholds, Sections!$Q$2:$S$2, "Ниже базового", -1)
)</f>
        <v>Ниже базового</v>
      </c>
      <c r="Q1164" s="9">
        <v>19.0</v>
      </c>
      <c r="R1164" s="9" t="str">
        <f t="array" ref="R1164">LET(
    _xlpm.thresholds, XLOOKUP('2. Результаты'!$D1164, Sections!$F$3:$F$23, Sections!$G$3:$I$23),
    XLOOKUP('2. Результаты'!$Q1164, _xlpm.thresholds, Sections!$G$2:$I$2, "Ниже базового", -1)
)</f>
        <v>Средний</v>
      </c>
      <c r="S1164" s="9">
        <v>0.0</v>
      </c>
      <c r="T1164" s="9" t="str">
        <f t="array" ref="T1164">LET(
    _xlpm.thresholds, XLOOKUP('2. Результаты'!$D1164, Sections!$A$3:$A$23, Sections!$B$3:$D$23),
    XLOOKUP('2. Результаты'!$S1164, _xlpm.thresholds, Sections!$B$2:$D$2, "Ниже базового", -1)
)</f>
        <v>Ниже базового</v>
      </c>
      <c r="U1164" s="9">
        <v>9.0</v>
      </c>
      <c r="V1164" s="9" t="str">
        <f t="array" ref="V1164">LET(
    _xlpm.thresholds, XLOOKUP('2. Результаты'!$D1164, Sections!$A$27:$A$47, Sections!$B$27:$D$47),
    XLOOKUP('2. Результаты'!$U1164, _xlpm.thresholds, Sections!$B$26:$D$26, "Ниже базового", -1)
)</f>
        <v>Средний</v>
      </c>
      <c r="W1164" s="9">
        <v>23.0</v>
      </c>
      <c r="X1164" s="9" t="str">
        <f t="array" ref="X1164">LET(
    _xlpm.thresholds, XLOOKUP('2. Результаты'!$D1164, Sections!$K$3:$K$23, Sections!$L$3:$N$23),
    XLOOKUP('2. Результаты'!$W1164, _xlpm.thresholds, Sections!$L$2:$N$2, "Ниже базового", -1)
)</f>
        <v>Средний</v>
      </c>
    </row>
    <row r="1165" ht="15.75" customHeight="1">
      <c r="A1165" s="7">
        <v>5.28008505E8</v>
      </c>
      <c r="B1165" s="6" t="s">
        <v>1409</v>
      </c>
      <c r="C1165" s="6" t="s">
        <v>1450</v>
      </c>
      <c r="D1165" s="9">
        <v>4.0</v>
      </c>
      <c r="E1165" s="9">
        <v>74.0</v>
      </c>
      <c r="F1165" s="9">
        <v>166.0</v>
      </c>
      <c r="G1165" s="9">
        <v>2.0</v>
      </c>
      <c r="H1165" s="9" t="s">
        <v>1467</v>
      </c>
      <c r="I1165" s="9">
        <v>13.0</v>
      </c>
      <c r="J1165" s="9" t="str">
        <f t="array" ref="J1165">LET(
    _xlpm.thresholds, XLOOKUP('2. Результаты'!$D1165, Sections!$F$27:$F$47, Sections!$G$27:$I$47),
    XLOOKUP('2. Результаты'!$I1165, _xlpm.thresholds, Sections!$G$26:$I$26, "Ниже базового", -1)
)</f>
        <v>Базовый</v>
      </c>
      <c r="K1165" s="9">
        <v>11.0</v>
      </c>
      <c r="L1165" s="9" t="str">
        <f t="array" ref="L1165">LET(
    _xlpm.thresholds, XLOOKUP('2. Результаты'!$D1165, Sections!$P$27:$P$47, Sections!$Q$27:$S$47),
    XLOOKUP('2. Результаты'!$K1165, _xlpm.thresholds, Sections!$Q$26:$S$26, "Ниже базового", -1)
)</f>
        <v>Базовый</v>
      </c>
      <c r="M1165" s="9">
        <v>10.0</v>
      </c>
      <c r="N1165" s="9" t="str">
        <f t="array" ref="N1165">LET(
    _xlpm.thresholds, XLOOKUP('2. Результаты'!$D1165, Sections!$K$27:$K$47, Sections!$L$27:$N$47),
    XLOOKUP('2. Результаты'!$M1165, _xlpm.thresholds, Sections!$L$26:$N$26, "Ниже базового", -1)
)</f>
        <v>Базовый</v>
      </c>
      <c r="O1165" s="9">
        <v>11.0</v>
      </c>
      <c r="P1165" s="9" t="str">
        <f t="array" ref="P1165">LET(
    _xlpm.thresholds, XLOOKUP('2. Результаты'!$D1165, Sections!$P$3:$P$23, Sections!$Q$3:$S$23),
    XLOOKUP('2. Результаты'!$O1165, _xlpm.thresholds, Sections!$Q$2:$S$2, "Ниже базового", -1)
)</f>
        <v>Базовый</v>
      </c>
      <c r="Q1165" s="9">
        <v>7.0</v>
      </c>
      <c r="R1165" s="9" t="str">
        <f t="array" ref="R1165">LET(
    _xlpm.thresholds, XLOOKUP('2. Результаты'!$D1165, Sections!$F$3:$F$23, Sections!$G$3:$I$23),
    XLOOKUP('2. Результаты'!$Q1165, _xlpm.thresholds, Sections!$G$2:$I$2, "Ниже базового", -1)
)</f>
        <v>Базовый</v>
      </c>
      <c r="S1165" s="9">
        <v>11.0</v>
      </c>
      <c r="T1165" s="9" t="str">
        <f t="array" ref="T1165">LET(
    _xlpm.thresholds, XLOOKUP('2. Результаты'!$D1165, Sections!$A$3:$A$23, Sections!$B$3:$D$23),
    XLOOKUP('2. Результаты'!$S1165, _xlpm.thresholds, Sections!$B$2:$D$2, "Ниже базового", -1)
)</f>
        <v>Базовый</v>
      </c>
      <c r="U1165" s="9">
        <v>0.0</v>
      </c>
      <c r="V1165" s="9" t="str">
        <f t="array" ref="V1165">LET(
    _xlpm.thresholds, XLOOKUP('2. Результаты'!$D1165, Sections!$A$27:$A$47, Sections!$B$27:$D$47),
    XLOOKUP('2. Результаты'!$U1165, _xlpm.thresholds, Sections!$B$26:$D$26, "Ниже базового", -1)
)</f>
        <v>Базовый</v>
      </c>
      <c r="W1165" s="9">
        <v>11.0</v>
      </c>
      <c r="X1165" s="9" t="str">
        <f t="array" ref="X1165">LET(
    _xlpm.thresholds, XLOOKUP('2. Результаты'!$D1165, Sections!$K$3:$K$23, Sections!$L$3:$N$23),
    XLOOKUP('2. Результаты'!$W1165, _xlpm.thresholds, Sections!$L$2:$N$2, "Ниже базового", -1)
)</f>
        <v>Базовый</v>
      </c>
    </row>
    <row r="1166" ht="15.75" customHeight="1">
      <c r="A1166" s="7">
        <v>5.28008336E8</v>
      </c>
      <c r="B1166" s="6" t="s">
        <v>1409</v>
      </c>
      <c r="C1166" s="6" t="s">
        <v>1449</v>
      </c>
      <c r="D1166" s="9">
        <v>4.0</v>
      </c>
      <c r="E1166" s="9">
        <v>21.0</v>
      </c>
      <c r="F1166" s="9">
        <v>166.0</v>
      </c>
      <c r="G1166" s="9">
        <v>1.0</v>
      </c>
      <c r="H1166" s="9" t="s">
        <v>1468</v>
      </c>
      <c r="I1166" s="9">
        <v>9.0</v>
      </c>
      <c r="J1166" s="9" t="str">
        <f t="array" ref="J1166">LET(
    _xlpm.thresholds, XLOOKUP('2. Результаты'!$D1166, Sections!$F$27:$F$47, Sections!$G$27:$I$47),
    XLOOKUP('2. Результаты'!$I1166, _xlpm.thresholds, Sections!$G$26:$I$26, "Ниже базового", -1)
)</f>
        <v>Ниже базового</v>
      </c>
      <c r="K1166" s="9">
        <v>0.0</v>
      </c>
      <c r="L1166" s="9" t="str">
        <f t="array" ref="L1166">LET(
    _xlpm.thresholds, XLOOKUP('2. Результаты'!$D1166, Sections!$P$27:$P$47, Sections!$Q$27:$S$47),
    XLOOKUP('2. Результаты'!$K1166, _xlpm.thresholds, Sections!$Q$26:$S$26, "Ниже базового", -1)
)</f>
        <v>Ниже базового</v>
      </c>
      <c r="M1166" s="9">
        <v>0.0</v>
      </c>
      <c r="N1166" s="9" t="str">
        <f t="array" ref="N1166">LET(
    _xlpm.thresholds, XLOOKUP('2. Результаты'!$D1166, Sections!$K$27:$K$47, Sections!$L$27:$N$47),
    XLOOKUP('2. Результаты'!$M1166, _xlpm.thresholds, Sections!$L$26:$N$26, "Ниже базового", -1)
)</f>
        <v>Ниже базового</v>
      </c>
      <c r="O1166" s="9">
        <v>7.0</v>
      </c>
      <c r="P1166" s="9" t="str">
        <f t="array" ref="P1166">LET(
    _xlpm.thresholds, XLOOKUP('2. Результаты'!$D1166, Sections!$P$3:$P$23, Sections!$Q$3:$S$23),
    XLOOKUP('2. Результаты'!$O1166, _xlpm.thresholds, Sections!$Q$2:$S$2, "Ниже базового", -1)
)</f>
        <v>Ниже базового</v>
      </c>
      <c r="Q1166" s="9">
        <v>5.0</v>
      </c>
      <c r="R1166" s="9" t="str">
        <f t="array" ref="R1166">LET(
    _xlpm.thresholds, XLOOKUP('2. Результаты'!$D1166, Sections!$F$3:$F$23, Sections!$G$3:$I$23),
    XLOOKUP('2. Результаты'!$Q1166, _xlpm.thresholds, Sections!$G$2:$I$2, "Ниже базового", -1)
)</f>
        <v>Ниже базового</v>
      </c>
      <c r="S1166" s="9">
        <v>0.0</v>
      </c>
      <c r="T1166" s="9" t="str">
        <f t="array" ref="T1166">LET(
    _xlpm.thresholds, XLOOKUP('2. Результаты'!$D1166, Sections!$A$3:$A$23, Sections!$B$3:$D$23),
    XLOOKUP('2. Результаты'!$S1166, _xlpm.thresholds, Sections!$B$2:$D$2, "Ниже базового", -1)
)</f>
        <v>Ниже базового</v>
      </c>
      <c r="U1166" s="9">
        <v>0.0</v>
      </c>
      <c r="V1166" s="9" t="str">
        <f t="array" ref="V1166">LET(
    _xlpm.thresholds, XLOOKUP('2. Результаты'!$D1166, Sections!$A$27:$A$47, Sections!$B$27:$D$47),
    XLOOKUP('2. Результаты'!$U1166, _xlpm.thresholds, Sections!$B$26:$D$26, "Ниже базового", -1)
)</f>
        <v>Базовый</v>
      </c>
      <c r="W1166" s="9">
        <v>0.0</v>
      </c>
      <c r="X1166" s="9" t="str">
        <f t="array" ref="X1166">LET(
    _xlpm.thresholds, XLOOKUP('2. Результаты'!$D1166, Sections!$K$3:$K$23, Sections!$L$3:$N$23),
    XLOOKUP('2. Результаты'!$W1166, _xlpm.thresholds, Sections!$L$2:$N$2, "Ниже базового", -1)
)</f>
        <v>Ниже базового</v>
      </c>
    </row>
    <row r="1167" ht="15.75" customHeight="1">
      <c r="A1167" s="7">
        <v>5.43012545E8</v>
      </c>
      <c r="B1167" s="6" t="s">
        <v>199</v>
      </c>
      <c r="C1167" s="6" t="s">
        <v>200</v>
      </c>
      <c r="D1167" s="9">
        <v>1.0</v>
      </c>
      <c r="E1167" s="9">
        <v>167.0</v>
      </c>
      <c r="F1167" s="9">
        <v>213.0</v>
      </c>
      <c r="G1167" s="9">
        <v>3.0</v>
      </c>
      <c r="H1167" s="9" t="s">
        <v>1465</v>
      </c>
      <c r="I1167" s="9">
        <v>23.0</v>
      </c>
      <c r="J1167" s="9" t="str">
        <f t="array" ref="J1167">LET(
    _xlpm.thresholds, XLOOKUP('2. Результаты'!$D1167, Sections!$F$27:$F$47, Sections!$G$27:$I$47),
    XLOOKUP('2. Результаты'!$I1167, _xlpm.thresholds, Sections!$G$26:$I$26, "Ниже базового", -1)
)</f>
        <v>Средний</v>
      </c>
      <c r="K1167" s="9">
        <v>18.0</v>
      </c>
      <c r="L1167" s="9" t="str">
        <f t="array" ref="L1167">LET(
    _xlpm.thresholds, XLOOKUP('2. Результаты'!$D1167, Sections!$P$27:$P$47, Sections!$Q$27:$S$47),
    XLOOKUP('2. Результаты'!$K1167, _xlpm.thresholds, Sections!$Q$26:$S$26, "Ниже базового", -1)
)</f>
        <v>Высокий</v>
      </c>
      <c r="M1167" s="9">
        <v>18.0</v>
      </c>
      <c r="N1167" s="9" t="str">
        <f t="array" ref="N1167">LET(
    _xlpm.thresholds, XLOOKUP('2. Результаты'!$D1167, Sections!$K$27:$K$47, Sections!$L$27:$N$47),
    XLOOKUP('2. Результаты'!$M1167, _xlpm.thresholds, Sections!$L$26:$N$26, "Ниже базового", -1)
)</f>
        <v>Высокий</v>
      </c>
      <c r="O1167" s="9">
        <v>19.0</v>
      </c>
      <c r="P1167" s="9" t="str">
        <f t="array" ref="P1167">LET(
    _xlpm.thresholds, XLOOKUP('2. Результаты'!$D1167, Sections!$P$3:$P$23, Sections!$Q$3:$S$23),
    XLOOKUP('2. Результаты'!$O1167, _xlpm.thresholds, Sections!$Q$2:$S$2, "Ниже базового", -1)
)</f>
        <v>Средний</v>
      </c>
      <c r="Q1167" s="9">
        <v>18.0</v>
      </c>
      <c r="R1167" s="9" t="str">
        <f t="array" ref="R1167">LET(
    _xlpm.thresholds, XLOOKUP('2. Результаты'!$D1167, Sections!$F$3:$F$23, Sections!$G$3:$I$23),
    XLOOKUP('2. Результаты'!$Q1167, _xlpm.thresholds, Sections!$G$2:$I$2, "Ниже базового", -1)
)</f>
        <v>Средний</v>
      </c>
      <c r="S1167" s="9">
        <v>37.0</v>
      </c>
      <c r="T1167" s="9" t="str">
        <f t="array" ref="T1167">LET(
    _xlpm.thresholds, XLOOKUP('2. Результаты'!$D1167, Sections!$A$3:$A$23, Sections!$B$3:$D$23),
    XLOOKUP('2. Результаты'!$S1167, _xlpm.thresholds, Sections!$B$2:$D$2, "Ниже базового", -1)
)</f>
        <v>Средний</v>
      </c>
      <c r="U1167" s="9">
        <v>12.0</v>
      </c>
      <c r="V1167" s="9" t="str">
        <f t="array" ref="V1167">LET(
    _xlpm.thresholds, XLOOKUP('2. Результаты'!$D1167, Sections!$A$27:$A$47, Sections!$B$27:$D$47),
    XLOOKUP('2. Результаты'!$U1167, _xlpm.thresholds, Sections!$B$26:$D$26, "Ниже базового", -1)
)</f>
        <v>Высокий</v>
      </c>
      <c r="W1167" s="9">
        <v>22.0</v>
      </c>
      <c r="X1167" s="9" t="str">
        <f t="array" ref="X1167">LET(
    _xlpm.thresholds, XLOOKUP('2. Результаты'!$D1167, Sections!$K$3:$K$23, Sections!$L$3:$N$23),
    XLOOKUP('2. Результаты'!$W1167, _xlpm.thresholds, Sections!$L$2:$N$2, "Ниже базового", -1)
)</f>
        <v>Средний</v>
      </c>
    </row>
    <row r="1168" ht="15.75" customHeight="1">
      <c r="A1168" s="7">
        <v>5.43012489E8</v>
      </c>
      <c r="B1168" s="6" t="s">
        <v>199</v>
      </c>
      <c r="C1168" s="6" t="s">
        <v>201</v>
      </c>
      <c r="D1168" s="9">
        <v>1.0</v>
      </c>
      <c r="E1168" s="9">
        <v>158.0</v>
      </c>
      <c r="F1168" s="9">
        <v>213.0</v>
      </c>
      <c r="G1168" s="9">
        <v>3.0</v>
      </c>
      <c r="H1168" s="9" t="s">
        <v>1465</v>
      </c>
      <c r="I1168" s="9">
        <v>21.0</v>
      </c>
      <c r="J1168" s="9" t="str">
        <f t="array" ref="J1168">LET(
    _xlpm.thresholds, XLOOKUP('2. Результаты'!$D1168, Sections!$F$27:$F$47, Sections!$G$27:$I$47),
    XLOOKUP('2. Результаты'!$I1168, _xlpm.thresholds, Sections!$G$26:$I$26, "Ниже базового", -1)
)</f>
        <v>Средний</v>
      </c>
      <c r="K1168" s="9">
        <v>18.0</v>
      </c>
      <c r="L1168" s="9" t="str">
        <f t="array" ref="L1168">LET(
    _xlpm.thresholds, XLOOKUP('2. Результаты'!$D1168, Sections!$P$27:$P$47, Sections!$Q$27:$S$47),
    XLOOKUP('2. Результаты'!$K1168, _xlpm.thresholds, Sections!$Q$26:$S$26, "Ниже базового", -1)
)</f>
        <v>Высокий</v>
      </c>
      <c r="M1168" s="9">
        <v>14.0</v>
      </c>
      <c r="N1168" s="9" t="str">
        <f t="array" ref="N1168">LET(
    _xlpm.thresholds, XLOOKUP('2. Результаты'!$D1168, Sections!$K$27:$K$47, Sections!$L$27:$N$47),
    XLOOKUP('2. Результаты'!$M1168, _xlpm.thresholds, Sections!$L$26:$N$26, "Ниже базового", -1)
)</f>
        <v>Средний</v>
      </c>
      <c r="O1168" s="9">
        <v>20.0</v>
      </c>
      <c r="P1168" s="9" t="str">
        <f t="array" ref="P1168">LET(
    _xlpm.thresholds, XLOOKUP('2. Результаты'!$D1168, Sections!$P$3:$P$23, Sections!$Q$3:$S$23),
    XLOOKUP('2. Результаты'!$O1168, _xlpm.thresholds, Sections!$Q$2:$S$2, "Ниже базового", -1)
)</f>
        <v>Высокий</v>
      </c>
      <c r="Q1168" s="9">
        <v>18.0</v>
      </c>
      <c r="R1168" s="9" t="str">
        <f t="array" ref="R1168">LET(
    _xlpm.thresholds, XLOOKUP('2. Результаты'!$D1168, Sections!$F$3:$F$23, Sections!$G$3:$I$23),
    XLOOKUP('2. Результаты'!$Q1168, _xlpm.thresholds, Sections!$G$2:$I$2, "Ниже базового", -1)
)</f>
        <v>Средний</v>
      </c>
      <c r="S1168" s="9">
        <v>32.0</v>
      </c>
      <c r="T1168" s="9" t="str">
        <f t="array" ref="T1168">LET(
    _xlpm.thresholds, XLOOKUP('2. Результаты'!$D1168, Sections!$A$3:$A$23, Sections!$B$3:$D$23),
    XLOOKUP('2. Результаты'!$S1168, _xlpm.thresholds, Sections!$B$2:$D$2, "Ниже базового", -1)
)</f>
        <v>Средний</v>
      </c>
      <c r="U1168" s="9">
        <v>12.0</v>
      </c>
      <c r="V1168" s="9" t="str">
        <f t="array" ref="V1168">LET(
    _xlpm.thresholds, XLOOKUP('2. Результаты'!$D1168, Sections!$A$27:$A$47, Sections!$B$27:$D$47),
    XLOOKUP('2. Результаты'!$U1168, _xlpm.thresholds, Sections!$B$26:$D$26, "Ниже базового", -1)
)</f>
        <v>Высокий</v>
      </c>
      <c r="W1168" s="9">
        <v>23.0</v>
      </c>
      <c r="X1168" s="9" t="str">
        <f t="array" ref="X1168">LET(
    _xlpm.thresholds, XLOOKUP('2. Результаты'!$D1168, Sections!$K$3:$K$23, Sections!$L$3:$N$23),
    XLOOKUP('2. Результаты'!$W1168, _xlpm.thresholds, Sections!$L$2:$N$2, "Ниже базового", -1)
)</f>
        <v>Средний</v>
      </c>
    </row>
    <row r="1169" ht="15.75" customHeight="1">
      <c r="A1169" s="7">
        <v>5.4301252E8</v>
      </c>
      <c r="B1169" s="6" t="s">
        <v>199</v>
      </c>
      <c r="C1169" s="6" t="s">
        <v>202</v>
      </c>
      <c r="D1169" s="9">
        <v>1.0</v>
      </c>
      <c r="E1169" s="9">
        <v>147.0</v>
      </c>
      <c r="F1169" s="9">
        <v>213.0</v>
      </c>
      <c r="G1169" s="9">
        <v>3.0</v>
      </c>
      <c r="H1169" s="9" t="s">
        <v>1465</v>
      </c>
      <c r="I1169" s="9">
        <v>21.0</v>
      </c>
      <c r="J1169" s="9" t="str">
        <f t="array" ref="J1169">LET(
    _xlpm.thresholds, XLOOKUP('2. Результаты'!$D1169, Sections!$F$27:$F$47, Sections!$G$27:$I$47),
    XLOOKUP('2. Результаты'!$I1169, _xlpm.thresholds, Sections!$G$26:$I$26, "Ниже базового", -1)
)</f>
        <v>Средний</v>
      </c>
      <c r="K1169" s="9">
        <v>13.0</v>
      </c>
      <c r="L1169" s="9" t="str">
        <f t="array" ref="L1169">LET(
    _xlpm.thresholds, XLOOKUP('2. Результаты'!$D1169, Sections!$P$27:$P$47, Sections!$Q$27:$S$47),
    XLOOKUP('2. Результаты'!$K1169, _xlpm.thresholds, Sections!$Q$26:$S$26, "Ниже базового", -1)
)</f>
        <v>Средний</v>
      </c>
      <c r="M1169" s="9">
        <v>17.0</v>
      </c>
      <c r="N1169" s="9" t="str">
        <f t="array" ref="N1169">LET(
    _xlpm.thresholds, XLOOKUP('2. Результаты'!$D1169, Sections!$K$27:$K$47, Sections!$L$27:$N$47),
    XLOOKUP('2. Результаты'!$M1169, _xlpm.thresholds, Sections!$L$26:$N$26, "Ниже базового", -1)
)</f>
        <v>Высокий</v>
      </c>
      <c r="O1169" s="9">
        <v>16.0</v>
      </c>
      <c r="P1169" s="9" t="str">
        <f t="array" ref="P1169">LET(
    _xlpm.thresholds, XLOOKUP('2. Результаты'!$D1169, Sections!$P$3:$P$23, Sections!$Q$3:$S$23),
    XLOOKUP('2. Результаты'!$O1169, _xlpm.thresholds, Sections!$Q$2:$S$2, "Ниже базового", -1)
)</f>
        <v>Средний</v>
      </c>
      <c r="Q1169" s="9">
        <v>16.0</v>
      </c>
      <c r="R1169" s="9" t="str">
        <f t="array" ref="R1169">LET(
    _xlpm.thresholds, XLOOKUP('2. Результаты'!$D1169, Sections!$F$3:$F$23, Sections!$G$3:$I$23),
    XLOOKUP('2. Результаты'!$Q1169, _xlpm.thresholds, Sections!$G$2:$I$2, "Ниже базового", -1)
)</f>
        <v>Средний</v>
      </c>
      <c r="S1169" s="9">
        <v>29.0</v>
      </c>
      <c r="T1169" s="9" t="str">
        <f t="array" ref="T1169">LET(
    _xlpm.thresholds, XLOOKUP('2. Результаты'!$D1169, Sections!$A$3:$A$23, Sections!$B$3:$D$23),
    XLOOKUP('2. Результаты'!$S1169, _xlpm.thresholds, Sections!$B$2:$D$2, "Ниже базового", -1)
)</f>
        <v>Средний</v>
      </c>
      <c r="U1169" s="9">
        <v>11.0</v>
      </c>
      <c r="V1169" s="9" t="str">
        <f t="array" ref="V1169">LET(
    _xlpm.thresholds, XLOOKUP('2. Результаты'!$D1169, Sections!$A$27:$A$47, Sections!$B$27:$D$47),
    XLOOKUP('2. Результаты'!$U1169, _xlpm.thresholds, Sections!$B$26:$D$26, "Ниже базового", -1)
)</f>
        <v>Средний</v>
      </c>
      <c r="W1169" s="9">
        <v>24.0</v>
      </c>
      <c r="X1169" s="9" t="str">
        <f t="array" ref="X1169">LET(
    _xlpm.thresholds, XLOOKUP('2. Результаты'!$D1169, Sections!$K$3:$K$23, Sections!$L$3:$N$23),
    XLOOKUP('2. Результаты'!$W1169, _xlpm.thresholds, Sections!$L$2:$N$2, "Ниже базового", -1)
)</f>
        <v>Средний</v>
      </c>
    </row>
    <row r="1170" ht="15.75" customHeight="1">
      <c r="A1170" s="7">
        <v>5.43012584E8</v>
      </c>
      <c r="B1170" s="6" t="s">
        <v>199</v>
      </c>
      <c r="C1170" s="6" t="s">
        <v>203</v>
      </c>
      <c r="D1170" s="9">
        <v>1.0</v>
      </c>
      <c r="E1170" s="9">
        <v>161.0</v>
      </c>
      <c r="F1170" s="9">
        <v>213.0</v>
      </c>
      <c r="G1170" s="9">
        <v>3.0</v>
      </c>
      <c r="H1170" s="9" t="s">
        <v>1465</v>
      </c>
      <c r="I1170" s="9">
        <v>28.0</v>
      </c>
      <c r="J1170" s="9" t="str">
        <f t="array" ref="J1170">LET(
    _xlpm.thresholds, XLOOKUP('2. Результаты'!$D1170, Sections!$F$27:$F$47, Sections!$G$27:$I$47),
    XLOOKUP('2. Результаты'!$I1170, _xlpm.thresholds, Sections!$G$26:$I$26, "Ниже базового", -1)
)</f>
        <v>Высокий</v>
      </c>
      <c r="K1170" s="9">
        <v>14.0</v>
      </c>
      <c r="L1170" s="9" t="str">
        <f t="array" ref="L1170">LET(
    _xlpm.thresholds, XLOOKUP('2. Результаты'!$D1170, Sections!$P$27:$P$47, Sections!$Q$27:$S$47),
    XLOOKUP('2. Результаты'!$K1170, _xlpm.thresholds, Sections!$Q$26:$S$26, "Ниже базового", -1)
)</f>
        <v>Средний</v>
      </c>
      <c r="M1170" s="9">
        <v>17.0</v>
      </c>
      <c r="N1170" s="9" t="str">
        <f t="array" ref="N1170">LET(
    _xlpm.thresholds, XLOOKUP('2. Результаты'!$D1170, Sections!$K$27:$K$47, Sections!$L$27:$N$47),
    XLOOKUP('2. Результаты'!$M1170, _xlpm.thresholds, Sections!$L$26:$N$26, "Ниже базового", -1)
)</f>
        <v>Высокий</v>
      </c>
      <c r="O1170" s="9">
        <v>16.0</v>
      </c>
      <c r="P1170" s="9" t="str">
        <f t="array" ref="P1170">LET(
    _xlpm.thresholds, XLOOKUP('2. Результаты'!$D1170, Sections!$P$3:$P$23, Sections!$Q$3:$S$23),
    XLOOKUP('2. Результаты'!$O1170, _xlpm.thresholds, Sections!$Q$2:$S$2, "Ниже базового", -1)
)</f>
        <v>Средний</v>
      </c>
      <c r="Q1170" s="9">
        <v>15.0</v>
      </c>
      <c r="R1170" s="9" t="str">
        <f t="array" ref="R1170">LET(
    _xlpm.thresholds, XLOOKUP('2. Результаты'!$D1170, Sections!$F$3:$F$23, Sections!$G$3:$I$23),
    XLOOKUP('2. Результаты'!$Q1170, _xlpm.thresholds, Sections!$G$2:$I$2, "Ниже базового", -1)
)</f>
        <v>Средний</v>
      </c>
      <c r="S1170" s="9">
        <v>36.0</v>
      </c>
      <c r="T1170" s="9" t="str">
        <f t="array" ref="T1170">LET(
    _xlpm.thresholds, XLOOKUP('2. Результаты'!$D1170, Sections!$A$3:$A$23, Sections!$B$3:$D$23),
    XLOOKUP('2. Результаты'!$S1170, _xlpm.thresholds, Sections!$B$2:$D$2, "Ниже базового", -1)
)</f>
        <v>Средний</v>
      </c>
      <c r="U1170" s="9">
        <v>12.0</v>
      </c>
      <c r="V1170" s="9" t="str">
        <f t="array" ref="V1170">LET(
    _xlpm.thresholds, XLOOKUP('2. Результаты'!$D1170, Sections!$A$27:$A$47, Sections!$B$27:$D$47),
    XLOOKUP('2. Результаты'!$U1170, _xlpm.thresholds, Sections!$B$26:$D$26, "Ниже базового", -1)
)</f>
        <v>Высокий</v>
      </c>
      <c r="W1170" s="9">
        <v>23.0</v>
      </c>
      <c r="X1170" s="9" t="str">
        <f t="array" ref="X1170">LET(
    _xlpm.thresholds, XLOOKUP('2. Результаты'!$D1170, Sections!$K$3:$K$23, Sections!$L$3:$N$23),
    XLOOKUP('2. Результаты'!$W1170, _xlpm.thresholds, Sections!$L$2:$N$2, "Ниже базового", -1)
)</f>
        <v>Средний</v>
      </c>
    </row>
    <row r="1171" ht="15.75" customHeight="1">
      <c r="A1171" s="7">
        <v>5.43012513E8</v>
      </c>
      <c r="B1171" s="6" t="s">
        <v>199</v>
      </c>
      <c r="C1171" s="6" t="s">
        <v>204</v>
      </c>
      <c r="D1171" s="9">
        <v>5.0</v>
      </c>
      <c r="E1171" s="9">
        <v>148.0</v>
      </c>
      <c r="F1171" s="9">
        <v>208.0</v>
      </c>
      <c r="G1171" s="9">
        <v>3.0</v>
      </c>
      <c r="H1171" s="9" t="s">
        <v>1465</v>
      </c>
      <c r="I1171" s="9">
        <v>21.0</v>
      </c>
      <c r="J1171" s="9" t="str">
        <f t="array" ref="J1171">LET(
    _xlpm.thresholds, XLOOKUP('2. Результаты'!$D1171, Sections!$F$27:$F$47, Sections!$G$27:$I$47),
    XLOOKUP('2. Результаты'!$I1171, _xlpm.thresholds, Sections!$G$26:$I$26, "Ниже базового", -1)
)</f>
        <v>Средний</v>
      </c>
      <c r="K1171" s="9">
        <v>16.0</v>
      </c>
      <c r="L1171" s="9" t="str">
        <f t="array" ref="L1171">LET(
    _xlpm.thresholds, XLOOKUP('2. Результаты'!$D1171, Sections!$P$27:$P$47, Sections!$Q$27:$S$47),
    XLOOKUP('2. Результаты'!$K1171, _xlpm.thresholds, Sections!$Q$26:$S$26, "Ниже базового", -1)
)</f>
        <v>Высокий</v>
      </c>
      <c r="M1171" s="9">
        <v>16.0</v>
      </c>
      <c r="N1171" s="9" t="str">
        <f t="array" ref="N1171">LET(
    _xlpm.thresholds, XLOOKUP('2. Результаты'!$D1171, Sections!$K$27:$K$47, Sections!$L$27:$N$47),
    XLOOKUP('2. Результаты'!$M1171, _xlpm.thresholds, Sections!$L$26:$N$26, "Ниже базового", -1)
)</f>
        <v>Средний</v>
      </c>
      <c r="O1171" s="9">
        <v>18.0</v>
      </c>
      <c r="P1171" s="9" t="str">
        <f t="array" ref="P1171">LET(
    _xlpm.thresholds, XLOOKUP('2. Результаты'!$D1171, Sections!$P$3:$P$23, Sections!$Q$3:$S$23),
    XLOOKUP('2. Результаты'!$O1171, _xlpm.thresholds, Sections!$Q$2:$S$2, "Ниже базового", -1)
)</f>
        <v>Средний</v>
      </c>
      <c r="Q1171" s="9">
        <v>15.0</v>
      </c>
      <c r="R1171" s="9" t="str">
        <f t="array" ref="R1171">LET(
    _xlpm.thresholds, XLOOKUP('2. Результаты'!$D1171, Sections!$F$3:$F$23, Sections!$G$3:$I$23),
    XLOOKUP('2. Результаты'!$Q1171, _xlpm.thresholds, Sections!$G$2:$I$2, "Ниже базового", -1)
)</f>
        <v>Средний</v>
      </c>
      <c r="S1171" s="9">
        <v>30.0</v>
      </c>
      <c r="T1171" s="9" t="str">
        <f t="array" ref="T1171">LET(
    _xlpm.thresholds, XLOOKUP('2. Результаты'!$D1171, Sections!$A$3:$A$23, Sections!$B$3:$D$23),
    XLOOKUP('2. Результаты'!$S1171, _xlpm.thresholds, Sections!$B$2:$D$2, "Ниже базового", -1)
)</f>
        <v>Средний</v>
      </c>
      <c r="U1171" s="9">
        <v>10.0</v>
      </c>
      <c r="V1171" s="9" t="str">
        <f t="array" ref="V1171">LET(
    _xlpm.thresholds, XLOOKUP('2. Результаты'!$D1171, Sections!$A$27:$A$47, Sections!$B$27:$D$47),
    XLOOKUP('2. Результаты'!$U1171, _xlpm.thresholds, Sections!$B$26:$D$26, "Ниже базового", -1)
)</f>
        <v>Средний</v>
      </c>
      <c r="W1171" s="9">
        <v>22.0</v>
      </c>
      <c r="X1171" s="9" t="str">
        <f t="array" ref="X1171">LET(
    _xlpm.thresholds, XLOOKUP('2. Результаты'!$D1171, Sections!$K$3:$K$23, Sections!$L$3:$N$23),
    XLOOKUP('2. Результаты'!$W1171, _xlpm.thresholds, Sections!$L$2:$N$2, "Ниже базового", -1)
)</f>
        <v>Средний</v>
      </c>
    </row>
    <row r="1172" ht="15.75" customHeight="1">
      <c r="A1172" s="7">
        <v>5.43037606E8</v>
      </c>
      <c r="B1172" s="6" t="s">
        <v>199</v>
      </c>
      <c r="C1172" s="6" t="s">
        <v>205</v>
      </c>
      <c r="D1172" s="9">
        <v>1.0</v>
      </c>
      <c r="E1172" s="9">
        <v>158.0</v>
      </c>
      <c r="F1172" s="9">
        <v>213.0</v>
      </c>
      <c r="G1172" s="9">
        <v>3.0</v>
      </c>
      <c r="H1172" s="9" t="s">
        <v>1465</v>
      </c>
      <c r="I1172" s="9">
        <v>19.0</v>
      </c>
      <c r="J1172" s="9" t="str">
        <f t="array" ref="J1172">LET(
    _xlpm.thresholds, XLOOKUP('2. Результаты'!$D1172, Sections!$F$27:$F$47, Sections!$G$27:$I$47),
    XLOOKUP('2. Результаты'!$I1172, _xlpm.thresholds, Sections!$G$26:$I$26, "Ниже базового", -1)
)</f>
        <v>Средний</v>
      </c>
      <c r="K1172" s="9">
        <v>16.0</v>
      </c>
      <c r="L1172" s="9" t="str">
        <f t="array" ref="L1172">LET(
    _xlpm.thresholds, XLOOKUP('2. Результаты'!$D1172, Sections!$P$27:$P$47, Sections!$Q$27:$S$47),
    XLOOKUP('2. Результаты'!$K1172, _xlpm.thresholds, Sections!$Q$26:$S$26, "Ниже базового", -1)
)</f>
        <v>Высокий</v>
      </c>
      <c r="M1172" s="9">
        <v>15.0</v>
      </c>
      <c r="N1172" s="9" t="str">
        <f t="array" ref="N1172">LET(
    _xlpm.thresholds, XLOOKUP('2. Результаты'!$D1172, Sections!$K$27:$K$47, Sections!$L$27:$N$47),
    XLOOKUP('2. Результаты'!$M1172, _xlpm.thresholds, Sections!$L$26:$N$26, "Ниже базового", -1)
)</f>
        <v>Средний</v>
      </c>
      <c r="O1172" s="9">
        <v>17.0</v>
      </c>
      <c r="P1172" s="9" t="str">
        <f t="array" ref="P1172">LET(
    _xlpm.thresholds, XLOOKUP('2. Результаты'!$D1172, Sections!$P$3:$P$23, Sections!$Q$3:$S$23),
    XLOOKUP('2. Результаты'!$O1172, _xlpm.thresholds, Sections!$Q$2:$S$2, "Ниже базового", -1)
)</f>
        <v>Средний</v>
      </c>
      <c r="Q1172" s="9">
        <v>20.0</v>
      </c>
      <c r="R1172" s="9" t="str">
        <f t="array" ref="R1172">LET(
    _xlpm.thresholds, XLOOKUP('2. Результаты'!$D1172, Sections!$F$3:$F$23, Sections!$G$3:$I$23),
    XLOOKUP('2. Результаты'!$Q1172, _xlpm.thresholds, Sections!$G$2:$I$2, "Ниже базового", -1)
)</f>
        <v>Средний</v>
      </c>
      <c r="S1172" s="9">
        <v>35.0</v>
      </c>
      <c r="T1172" s="9" t="str">
        <f t="array" ref="T1172">LET(
    _xlpm.thresholds, XLOOKUP('2. Результаты'!$D1172, Sections!$A$3:$A$23, Sections!$B$3:$D$23),
    XLOOKUP('2. Результаты'!$S1172, _xlpm.thresholds, Sections!$B$2:$D$2, "Ниже базового", -1)
)</f>
        <v>Средний</v>
      </c>
      <c r="U1172" s="9">
        <v>13.0</v>
      </c>
      <c r="V1172" s="9" t="str">
        <f t="array" ref="V1172">LET(
    _xlpm.thresholds, XLOOKUP('2. Результаты'!$D1172, Sections!$A$27:$A$47, Sections!$B$27:$D$47),
    XLOOKUP('2. Результаты'!$U1172, _xlpm.thresholds, Sections!$B$26:$D$26, "Ниже базового", -1)
)</f>
        <v>Высокий</v>
      </c>
      <c r="W1172" s="9">
        <v>23.0</v>
      </c>
      <c r="X1172" s="9" t="str">
        <f t="array" ref="X1172">LET(
    _xlpm.thresholds, XLOOKUP('2. Результаты'!$D1172, Sections!$K$3:$K$23, Sections!$L$3:$N$23),
    XLOOKUP('2. Результаты'!$W1172, _xlpm.thresholds, Sections!$L$2:$N$2, "Ниже базового", -1)
)</f>
        <v>Средний</v>
      </c>
    </row>
    <row r="1173" ht="15.75" customHeight="1">
      <c r="A1173" s="7">
        <v>5.43012577E8</v>
      </c>
      <c r="B1173" s="6" t="s">
        <v>199</v>
      </c>
      <c r="C1173" s="6" t="s">
        <v>206</v>
      </c>
      <c r="D1173" s="9">
        <v>1.0</v>
      </c>
      <c r="E1173" s="9">
        <v>159.0</v>
      </c>
      <c r="F1173" s="9">
        <v>213.0</v>
      </c>
      <c r="G1173" s="9">
        <v>3.0</v>
      </c>
      <c r="H1173" s="9" t="s">
        <v>1465</v>
      </c>
      <c r="I1173" s="9">
        <v>25.0</v>
      </c>
      <c r="J1173" s="9" t="str">
        <f t="array" ref="J1173">LET(
    _xlpm.thresholds, XLOOKUP('2. Результаты'!$D1173, Sections!$F$27:$F$47, Sections!$G$27:$I$47),
    XLOOKUP('2. Результаты'!$I1173, _xlpm.thresholds, Sections!$G$26:$I$26, "Ниже базового", -1)
)</f>
        <v>Средний</v>
      </c>
      <c r="K1173" s="9">
        <v>15.0</v>
      </c>
      <c r="L1173" s="9" t="str">
        <f t="array" ref="L1173">LET(
    _xlpm.thresholds, XLOOKUP('2. Результаты'!$D1173, Sections!$P$27:$P$47, Sections!$Q$27:$S$47),
    XLOOKUP('2. Результаты'!$K1173, _xlpm.thresholds, Sections!$Q$26:$S$26, "Ниже базового", -1)
)</f>
        <v>Средний</v>
      </c>
      <c r="M1173" s="9">
        <v>16.0</v>
      </c>
      <c r="N1173" s="9" t="str">
        <f t="array" ref="N1173">LET(
    _xlpm.thresholds, XLOOKUP('2. Результаты'!$D1173, Sections!$K$27:$K$47, Sections!$L$27:$N$47),
    XLOOKUP('2. Результаты'!$M1173, _xlpm.thresholds, Sections!$L$26:$N$26, "Ниже базового", -1)
)</f>
        <v>Средний</v>
      </c>
      <c r="O1173" s="9">
        <v>18.0</v>
      </c>
      <c r="P1173" s="9" t="str">
        <f t="array" ref="P1173">LET(
    _xlpm.thresholds, XLOOKUP('2. Результаты'!$D1173, Sections!$P$3:$P$23, Sections!$Q$3:$S$23),
    XLOOKUP('2. Результаты'!$O1173, _xlpm.thresholds, Sections!$Q$2:$S$2, "Ниже базового", -1)
)</f>
        <v>Средний</v>
      </c>
      <c r="Q1173" s="9">
        <v>17.0</v>
      </c>
      <c r="R1173" s="9" t="str">
        <f t="array" ref="R1173">LET(
    _xlpm.thresholds, XLOOKUP('2. Результаты'!$D1173, Sections!$F$3:$F$23, Sections!$G$3:$I$23),
    XLOOKUP('2. Результаты'!$Q1173, _xlpm.thresholds, Sections!$G$2:$I$2, "Ниже базового", -1)
)</f>
        <v>Средний</v>
      </c>
      <c r="S1173" s="9">
        <v>35.0</v>
      </c>
      <c r="T1173" s="9" t="str">
        <f t="array" ref="T1173">LET(
    _xlpm.thresholds, XLOOKUP('2. Результаты'!$D1173, Sections!$A$3:$A$23, Sections!$B$3:$D$23),
    XLOOKUP('2. Результаты'!$S1173, _xlpm.thresholds, Sections!$B$2:$D$2, "Ниже базового", -1)
)</f>
        <v>Средний</v>
      </c>
      <c r="U1173" s="9">
        <v>12.0</v>
      </c>
      <c r="V1173" s="9" t="str">
        <f t="array" ref="V1173">LET(
    _xlpm.thresholds, XLOOKUP('2. Результаты'!$D1173, Sections!$A$27:$A$47, Sections!$B$27:$D$47),
    XLOOKUP('2. Результаты'!$U1173, _xlpm.thresholds, Sections!$B$26:$D$26, "Ниже базового", -1)
)</f>
        <v>Высокий</v>
      </c>
      <c r="W1173" s="9">
        <v>21.0</v>
      </c>
      <c r="X1173" s="9" t="str">
        <f t="array" ref="X1173">LET(
    _xlpm.thresholds, XLOOKUP('2. Результаты'!$D1173, Sections!$K$3:$K$23, Sections!$L$3:$N$23),
    XLOOKUP('2. Результаты'!$W1173, _xlpm.thresholds, Sections!$L$2:$N$2, "Ниже базового", -1)
)</f>
        <v>Средний</v>
      </c>
    </row>
    <row r="1174" ht="15.75" customHeight="1">
      <c r="A1174" s="7">
        <v>5.43012552E8</v>
      </c>
      <c r="B1174" s="6" t="s">
        <v>199</v>
      </c>
      <c r="C1174" s="6" t="s">
        <v>207</v>
      </c>
      <c r="D1174" s="9">
        <v>1.0</v>
      </c>
      <c r="E1174" s="9">
        <v>132.0</v>
      </c>
      <c r="F1174" s="9">
        <v>213.0</v>
      </c>
      <c r="G1174" s="9">
        <v>2.0</v>
      </c>
      <c r="H1174" s="9" t="s">
        <v>1467</v>
      </c>
      <c r="I1174" s="9">
        <v>19.0</v>
      </c>
      <c r="J1174" s="9" t="str">
        <f t="array" ref="J1174">LET(
    _xlpm.thresholds, XLOOKUP('2. Результаты'!$D1174, Sections!$F$27:$F$47, Sections!$G$27:$I$47),
    XLOOKUP('2. Результаты'!$I1174, _xlpm.thresholds, Sections!$G$26:$I$26, "Ниже базового", -1)
)</f>
        <v>Средний</v>
      </c>
      <c r="K1174" s="9">
        <v>10.0</v>
      </c>
      <c r="L1174" s="9" t="str">
        <f t="array" ref="L1174">LET(
    _xlpm.thresholds, XLOOKUP('2. Результаты'!$D1174, Sections!$P$27:$P$47, Sections!$Q$27:$S$47),
    XLOOKUP('2. Результаты'!$K1174, _xlpm.thresholds, Sections!$Q$26:$S$26, "Ниже базового", -1)
)</f>
        <v>Базовый</v>
      </c>
      <c r="M1174" s="9">
        <v>12.0</v>
      </c>
      <c r="N1174" s="9" t="str">
        <f t="array" ref="N1174">LET(
    _xlpm.thresholds, XLOOKUP('2. Результаты'!$D1174, Sections!$K$27:$K$47, Sections!$L$27:$N$47),
    XLOOKUP('2. Результаты'!$M1174, _xlpm.thresholds, Sections!$L$26:$N$26, "Ниже базового", -1)
)</f>
        <v>Базовый</v>
      </c>
      <c r="O1174" s="9">
        <v>18.0</v>
      </c>
      <c r="P1174" s="9" t="str">
        <f t="array" ref="P1174">LET(
    _xlpm.thresholds, XLOOKUP('2. Результаты'!$D1174, Sections!$P$3:$P$23, Sections!$Q$3:$S$23),
    XLOOKUP('2. Результаты'!$O1174, _xlpm.thresholds, Sections!$Q$2:$S$2, "Ниже базового", -1)
)</f>
        <v>Средний</v>
      </c>
      <c r="Q1174" s="9">
        <v>16.0</v>
      </c>
      <c r="R1174" s="9" t="str">
        <f t="array" ref="R1174">LET(
    _xlpm.thresholds, XLOOKUP('2. Результаты'!$D1174, Sections!$F$3:$F$23, Sections!$G$3:$I$23),
    XLOOKUP('2. Результаты'!$Q1174, _xlpm.thresholds, Sections!$G$2:$I$2, "Ниже базового", -1)
)</f>
        <v>Средний</v>
      </c>
      <c r="S1174" s="9">
        <v>26.0</v>
      </c>
      <c r="T1174" s="9" t="str">
        <f t="array" ref="T1174">LET(
    _xlpm.thresholds, XLOOKUP('2. Результаты'!$D1174, Sections!$A$3:$A$23, Sections!$B$3:$D$23),
    XLOOKUP('2. Результаты'!$S1174, _xlpm.thresholds, Sections!$B$2:$D$2, "Ниже базового", -1)
)</f>
        <v>Базовый</v>
      </c>
      <c r="U1174" s="9">
        <v>12.0</v>
      </c>
      <c r="V1174" s="9" t="str">
        <f t="array" ref="V1174">LET(
    _xlpm.thresholds, XLOOKUP('2. Результаты'!$D1174, Sections!$A$27:$A$47, Sections!$B$27:$D$47),
    XLOOKUP('2. Результаты'!$U1174, _xlpm.thresholds, Sections!$B$26:$D$26, "Ниже базового", -1)
)</f>
        <v>Высокий</v>
      </c>
      <c r="W1174" s="9">
        <v>19.0</v>
      </c>
      <c r="X1174" s="9" t="str">
        <f t="array" ref="X1174">LET(
    _xlpm.thresholds, XLOOKUP('2. Результаты'!$D1174, Sections!$K$3:$K$23, Sections!$L$3:$N$23),
    XLOOKUP('2. Результаты'!$W1174, _xlpm.thresholds, Sections!$L$2:$N$2, "Ниже базового", -1)
)</f>
        <v>Средний</v>
      </c>
    </row>
    <row r="1175" ht="15.75" customHeight="1">
      <c r="A1175" s="7">
        <v>5.43012591E8</v>
      </c>
      <c r="B1175" s="6" t="s">
        <v>199</v>
      </c>
      <c r="C1175" s="6" t="s">
        <v>208</v>
      </c>
      <c r="D1175" s="9">
        <v>5.0</v>
      </c>
      <c r="E1175" s="9">
        <v>126.0</v>
      </c>
      <c r="F1175" s="9">
        <v>208.0</v>
      </c>
      <c r="G1175" s="9">
        <v>2.0</v>
      </c>
      <c r="H1175" s="9" t="s">
        <v>1467</v>
      </c>
      <c r="I1175" s="9">
        <v>19.0</v>
      </c>
      <c r="J1175" s="9" t="str">
        <f t="array" ref="J1175">LET(
    _xlpm.thresholds, XLOOKUP('2. Результаты'!$D1175, Sections!$F$27:$F$47, Sections!$G$27:$I$47),
    XLOOKUP('2. Результаты'!$I1175, _xlpm.thresholds, Sections!$G$26:$I$26, "Ниже базового", -1)
)</f>
        <v>Средний</v>
      </c>
      <c r="K1175" s="9">
        <v>11.0</v>
      </c>
      <c r="L1175" s="9" t="str">
        <f t="array" ref="L1175">LET(
    _xlpm.thresholds, XLOOKUP('2. Результаты'!$D1175, Sections!$P$27:$P$47, Sections!$Q$27:$S$47),
    XLOOKUP('2. Результаты'!$K1175, _xlpm.thresholds, Sections!$Q$26:$S$26, "Ниже базового", -1)
)</f>
        <v>Базовый</v>
      </c>
      <c r="M1175" s="9">
        <v>9.0</v>
      </c>
      <c r="N1175" s="9" t="str">
        <f t="array" ref="N1175">LET(
    _xlpm.thresholds, XLOOKUP('2. Результаты'!$D1175, Sections!$K$27:$K$47, Sections!$L$27:$N$47),
    XLOOKUP('2. Результаты'!$M1175, _xlpm.thresholds, Sections!$L$26:$N$26, "Ниже базового", -1)
)</f>
        <v>Базовый</v>
      </c>
      <c r="O1175" s="9">
        <v>18.0</v>
      </c>
      <c r="P1175" s="9" t="str">
        <f t="array" ref="P1175">LET(
    _xlpm.thresholds, XLOOKUP('2. Результаты'!$D1175, Sections!$P$3:$P$23, Sections!$Q$3:$S$23),
    XLOOKUP('2. Результаты'!$O1175, _xlpm.thresholds, Sections!$Q$2:$S$2, "Ниже базового", -1)
)</f>
        <v>Средний</v>
      </c>
      <c r="Q1175" s="9">
        <v>12.0</v>
      </c>
      <c r="R1175" s="9" t="str">
        <f t="array" ref="R1175">LET(
    _xlpm.thresholds, XLOOKUP('2. Результаты'!$D1175, Sections!$F$3:$F$23, Sections!$G$3:$I$23),
    XLOOKUP('2. Результаты'!$Q1175, _xlpm.thresholds, Sections!$G$2:$I$2, "Ниже базового", -1)
)</f>
        <v>Базовый</v>
      </c>
      <c r="S1175" s="9">
        <v>29.0</v>
      </c>
      <c r="T1175" s="9" t="str">
        <f t="array" ref="T1175">LET(
    _xlpm.thresholds, XLOOKUP('2. Результаты'!$D1175, Sections!$A$3:$A$23, Sections!$B$3:$D$23),
    XLOOKUP('2. Результаты'!$S1175, _xlpm.thresholds, Sections!$B$2:$D$2, "Ниже базового", -1)
)</f>
        <v>Средний</v>
      </c>
      <c r="U1175" s="9">
        <v>11.0</v>
      </c>
      <c r="V1175" s="9" t="str">
        <f t="array" ref="V1175">LET(
    _xlpm.thresholds, XLOOKUP('2. Результаты'!$D1175, Sections!$A$27:$A$47, Sections!$B$27:$D$47),
    XLOOKUP('2. Результаты'!$U1175, _xlpm.thresholds, Sections!$B$26:$D$26, "Ниже базового", -1)
)</f>
        <v>Средний</v>
      </c>
      <c r="W1175" s="9">
        <v>17.0</v>
      </c>
      <c r="X1175" s="9" t="str">
        <f t="array" ref="X1175">LET(
    _xlpm.thresholds, XLOOKUP('2. Результаты'!$D1175, Sections!$K$3:$K$23, Sections!$L$3:$N$23),
    XLOOKUP('2. Результаты'!$W1175, _xlpm.thresholds, Sections!$L$2:$N$2, "Ниже базового", -1)
)</f>
        <v>Средний</v>
      </c>
    </row>
    <row r="1176" ht="15.75" customHeight="1">
      <c r="A1176" s="7">
        <v>5.43012538E8</v>
      </c>
      <c r="B1176" s="6" t="s">
        <v>199</v>
      </c>
      <c r="C1176" s="6" t="s">
        <v>209</v>
      </c>
      <c r="D1176" s="9">
        <v>1.0</v>
      </c>
      <c r="E1176" s="9">
        <v>146.0</v>
      </c>
      <c r="F1176" s="9">
        <v>213.0</v>
      </c>
      <c r="G1176" s="9">
        <v>3.0</v>
      </c>
      <c r="H1176" s="9" t="s">
        <v>1465</v>
      </c>
      <c r="I1176" s="9">
        <v>17.0</v>
      </c>
      <c r="J1176" s="9" t="str">
        <f t="array" ref="J1176">LET(
    _xlpm.thresholds, XLOOKUP('2. Результаты'!$D1176, Sections!$F$27:$F$47, Sections!$G$27:$I$47),
    XLOOKUP('2. Результаты'!$I1176, _xlpm.thresholds, Sections!$G$26:$I$26, "Ниже базового", -1)
)</f>
        <v>Средний</v>
      </c>
      <c r="K1176" s="9">
        <v>14.0</v>
      </c>
      <c r="L1176" s="9" t="str">
        <f t="array" ref="L1176">LET(
    _xlpm.thresholds, XLOOKUP('2. Результаты'!$D1176, Sections!$P$27:$P$47, Sections!$Q$27:$S$47),
    XLOOKUP('2. Результаты'!$K1176, _xlpm.thresholds, Sections!$Q$26:$S$26, "Ниже базового", -1)
)</f>
        <v>Средний</v>
      </c>
      <c r="M1176" s="9">
        <v>15.0</v>
      </c>
      <c r="N1176" s="9" t="str">
        <f t="array" ref="N1176">LET(
    _xlpm.thresholds, XLOOKUP('2. Результаты'!$D1176, Sections!$K$27:$K$47, Sections!$L$27:$N$47),
    XLOOKUP('2. Результаты'!$M1176, _xlpm.thresholds, Sections!$L$26:$N$26, "Ниже базового", -1)
)</f>
        <v>Средний</v>
      </c>
      <c r="O1176" s="9">
        <v>19.0</v>
      </c>
      <c r="P1176" s="9" t="str">
        <f t="array" ref="P1176">LET(
    _xlpm.thresholds, XLOOKUP('2. Результаты'!$D1176, Sections!$P$3:$P$23, Sections!$Q$3:$S$23),
    XLOOKUP('2. Результаты'!$O1176, _xlpm.thresholds, Sections!$Q$2:$S$2, "Ниже базового", -1)
)</f>
        <v>Средний</v>
      </c>
      <c r="Q1176" s="9">
        <v>16.0</v>
      </c>
      <c r="R1176" s="9" t="str">
        <f t="array" ref="R1176">LET(
    _xlpm.thresholds, XLOOKUP('2. Результаты'!$D1176, Sections!$F$3:$F$23, Sections!$G$3:$I$23),
    XLOOKUP('2. Результаты'!$Q1176, _xlpm.thresholds, Sections!$G$2:$I$2, "Ниже базового", -1)
)</f>
        <v>Средний</v>
      </c>
      <c r="S1176" s="9">
        <v>31.0</v>
      </c>
      <c r="T1176" s="9" t="str">
        <f t="array" ref="T1176">LET(
    _xlpm.thresholds, XLOOKUP('2. Результаты'!$D1176, Sections!$A$3:$A$23, Sections!$B$3:$D$23),
    XLOOKUP('2. Результаты'!$S1176, _xlpm.thresholds, Sections!$B$2:$D$2, "Ниже базового", -1)
)</f>
        <v>Средний</v>
      </c>
      <c r="U1176" s="9">
        <v>11.0</v>
      </c>
      <c r="V1176" s="9" t="str">
        <f t="array" ref="V1176">LET(
    _xlpm.thresholds, XLOOKUP('2. Результаты'!$D1176, Sections!$A$27:$A$47, Sections!$B$27:$D$47),
    XLOOKUP('2. Результаты'!$U1176, _xlpm.thresholds, Sections!$B$26:$D$26, "Ниже базового", -1)
)</f>
        <v>Средний</v>
      </c>
      <c r="W1176" s="9">
        <v>23.0</v>
      </c>
      <c r="X1176" s="9" t="str">
        <f t="array" ref="X1176">LET(
    _xlpm.thresholds, XLOOKUP('2. Результаты'!$D1176, Sections!$K$3:$K$23, Sections!$L$3:$N$23),
    XLOOKUP('2. Результаты'!$W1176, _xlpm.thresholds, Sections!$L$2:$N$2, "Ниже базового", -1)
)</f>
        <v>Средний</v>
      </c>
    </row>
    <row r="1177" ht="15.75" customHeight="1">
      <c r="A1177" s="7">
        <v>5.4301256E8</v>
      </c>
      <c r="B1177" s="6" t="s">
        <v>199</v>
      </c>
      <c r="C1177" s="6" t="s">
        <v>210</v>
      </c>
      <c r="D1177" s="9">
        <v>5.0</v>
      </c>
      <c r="E1177" s="9">
        <v>158.0</v>
      </c>
      <c r="F1177" s="9">
        <v>208.0</v>
      </c>
      <c r="G1177" s="9">
        <v>3.0</v>
      </c>
      <c r="H1177" s="9" t="s">
        <v>1465</v>
      </c>
      <c r="I1177" s="9">
        <v>16.0</v>
      </c>
      <c r="J1177" s="9" t="str">
        <f t="array" ref="J1177">LET(
    _xlpm.thresholds, XLOOKUP('2. Результаты'!$D1177, Sections!$F$27:$F$47, Sections!$G$27:$I$47),
    XLOOKUP('2. Результаты'!$I1177, _xlpm.thresholds, Sections!$G$26:$I$26, "Ниже базового", -1)
)</f>
        <v>Базовый</v>
      </c>
      <c r="K1177" s="9">
        <v>17.0</v>
      </c>
      <c r="L1177" s="9" t="str">
        <f t="array" ref="L1177">LET(
    _xlpm.thresholds, XLOOKUP('2. Результаты'!$D1177, Sections!$P$27:$P$47, Sections!$Q$27:$S$47),
    XLOOKUP('2. Результаты'!$K1177, _xlpm.thresholds, Sections!$Q$26:$S$26, "Ниже базового", -1)
)</f>
        <v>Высокий</v>
      </c>
      <c r="M1177" s="9">
        <v>16.0</v>
      </c>
      <c r="N1177" s="9" t="str">
        <f t="array" ref="N1177">LET(
    _xlpm.thresholds, XLOOKUP('2. Результаты'!$D1177, Sections!$K$27:$K$47, Sections!$L$27:$N$47),
    XLOOKUP('2. Результаты'!$M1177, _xlpm.thresholds, Sections!$L$26:$N$26, "Ниже базового", -1)
)</f>
        <v>Средний</v>
      </c>
      <c r="O1177" s="9">
        <v>17.0</v>
      </c>
      <c r="P1177" s="9" t="str">
        <f t="array" ref="P1177">LET(
    _xlpm.thresholds, XLOOKUP('2. Результаты'!$D1177, Sections!$P$3:$P$23, Sections!$Q$3:$S$23),
    XLOOKUP('2. Результаты'!$O1177, _xlpm.thresholds, Sections!$Q$2:$S$2, "Ниже базового", -1)
)</f>
        <v>Средний</v>
      </c>
      <c r="Q1177" s="9">
        <v>20.0</v>
      </c>
      <c r="R1177" s="9" t="str">
        <f t="array" ref="R1177">LET(
    _xlpm.thresholds, XLOOKUP('2. Результаты'!$D1177, Sections!$F$3:$F$23, Sections!$G$3:$I$23),
    XLOOKUP('2. Результаты'!$Q1177, _xlpm.thresholds, Sections!$G$2:$I$2, "Ниже базового", -1)
)</f>
        <v>Средний</v>
      </c>
      <c r="S1177" s="9">
        <v>35.0</v>
      </c>
      <c r="T1177" s="9" t="str">
        <f t="array" ref="T1177">LET(
    _xlpm.thresholds, XLOOKUP('2. Результаты'!$D1177, Sections!$A$3:$A$23, Sections!$B$3:$D$23),
    XLOOKUP('2. Результаты'!$S1177, _xlpm.thresholds, Sections!$B$2:$D$2, "Ниже базового", -1)
)</f>
        <v>Средний</v>
      </c>
      <c r="U1177" s="9">
        <v>12.0</v>
      </c>
      <c r="V1177" s="9" t="str">
        <f t="array" ref="V1177">LET(
    _xlpm.thresholds, XLOOKUP('2. Результаты'!$D1177, Sections!$A$27:$A$47, Sections!$B$27:$D$47),
    XLOOKUP('2. Результаты'!$U1177, _xlpm.thresholds, Sections!$B$26:$D$26, "Ниже базового", -1)
)</f>
        <v>Высокий</v>
      </c>
      <c r="W1177" s="9">
        <v>25.0</v>
      </c>
      <c r="X1177" s="9" t="str">
        <f t="array" ref="X1177">LET(
    _xlpm.thresholds, XLOOKUP('2. Результаты'!$D1177, Sections!$K$3:$K$23, Sections!$L$3:$N$23),
    XLOOKUP('2. Результаты'!$W1177, _xlpm.thresholds, Sections!$L$2:$N$2, "Ниже базового", -1)
)</f>
        <v>Высокий</v>
      </c>
    </row>
    <row r="1178" ht="15.75" customHeight="1">
      <c r="A1178" s="7">
        <v>5.50004016E8</v>
      </c>
      <c r="B1178" s="6" t="s">
        <v>211</v>
      </c>
      <c r="C1178" s="6" t="s">
        <v>212</v>
      </c>
      <c r="D1178" s="9">
        <v>1.0</v>
      </c>
      <c r="E1178" s="9">
        <v>132.0</v>
      </c>
      <c r="F1178" s="9">
        <v>213.0</v>
      </c>
      <c r="G1178" s="9">
        <v>2.0</v>
      </c>
      <c r="H1178" s="9" t="s">
        <v>1467</v>
      </c>
      <c r="I1178" s="9">
        <v>13.0</v>
      </c>
      <c r="J1178" s="9" t="str">
        <f t="array" ref="J1178">LET(
    _xlpm.thresholds, XLOOKUP('2. Результаты'!$D1178, Sections!$F$27:$F$47, Sections!$G$27:$I$47),
    XLOOKUP('2. Результаты'!$I1178, _xlpm.thresholds, Sections!$G$26:$I$26, "Ниже базового", -1)
)</f>
        <v>Базовый</v>
      </c>
      <c r="K1178" s="9">
        <v>14.0</v>
      </c>
      <c r="L1178" s="9" t="str">
        <f t="array" ref="L1178">LET(
    _xlpm.thresholds, XLOOKUP('2. Результаты'!$D1178, Sections!$P$27:$P$47, Sections!$Q$27:$S$47),
    XLOOKUP('2. Результаты'!$K1178, _xlpm.thresholds, Sections!$Q$26:$S$26, "Ниже базового", -1)
)</f>
        <v>Средний</v>
      </c>
      <c r="M1178" s="9">
        <v>15.0</v>
      </c>
      <c r="N1178" s="9" t="str">
        <f t="array" ref="N1178">LET(
    _xlpm.thresholds, XLOOKUP('2. Результаты'!$D1178, Sections!$K$27:$K$47, Sections!$L$27:$N$47),
    XLOOKUP('2. Результаты'!$M1178, _xlpm.thresholds, Sections!$L$26:$N$26, "Ниже базового", -1)
)</f>
        <v>Средний</v>
      </c>
      <c r="O1178" s="9">
        <v>16.0</v>
      </c>
      <c r="P1178" s="9" t="str">
        <f t="array" ref="P1178">LET(
    _xlpm.thresholds, XLOOKUP('2. Результаты'!$D1178, Sections!$P$3:$P$23, Sections!$Q$3:$S$23),
    XLOOKUP('2. Результаты'!$O1178, _xlpm.thresholds, Sections!$Q$2:$S$2, "Ниже базового", -1)
)</f>
        <v>Средний</v>
      </c>
      <c r="Q1178" s="9">
        <v>19.0</v>
      </c>
      <c r="R1178" s="9" t="str">
        <f t="array" ref="R1178">LET(
    _xlpm.thresholds, XLOOKUP('2. Результаты'!$D1178, Sections!$F$3:$F$23, Sections!$G$3:$I$23),
    XLOOKUP('2. Результаты'!$Q1178, _xlpm.thresholds, Sections!$G$2:$I$2, "Ниже базового", -1)
)</f>
        <v>Средний</v>
      </c>
      <c r="S1178" s="9">
        <v>31.0</v>
      </c>
      <c r="T1178" s="9" t="str">
        <f t="array" ref="T1178">LET(
    _xlpm.thresholds, XLOOKUP('2. Результаты'!$D1178, Sections!$A$3:$A$23, Sections!$B$3:$D$23),
    XLOOKUP('2. Результаты'!$S1178, _xlpm.thresholds, Sections!$B$2:$D$2, "Ниже базового", -1)
)</f>
        <v>Средний</v>
      </c>
      <c r="U1178" s="9">
        <v>9.0</v>
      </c>
      <c r="V1178" s="9" t="str">
        <f t="array" ref="V1178">LET(
    _xlpm.thresholds, XLOOKUP('2. Результаты'!$D1178, Sections!$A$27:$A$47, Sections!$B$27:$D$47),
    XLOOKUP('2. Результаты'!$U1178, _xlpm.thresholds, Sections!$B$26:$D$26, "Ниже базового", -1)
)</f>
        <v>Средний</v>
      </c>
      <c r="W1178" s="9">
        <v>15.0</v>
      </c>
      <c r="X1178" s="9" t="str">
        <f t="array" ref="X1178">LET(
    _xlpm.thresholds, XLOOKUP('2. Результаты'!$D1178, Sections!$K$3:$K$23, Sections!$L$3:$N$23),
    XLOOKUP('2. Результаты'!$W1178, _xlpm.thresholds, Sections!$L$2:$N$2, "Ниже базового", -1)
)</f>
        <v>Базовый</v>
      </c>
    </row>
    <row r="1179" ht="15.75" customHeight="1">
      <c r="A1179" s="7">
        <v>5.50003968E8</v>
      </c>
      <c r="B1179" s="6" t="s">
        <v>211</v>
      </c>
      <c r="C1179" s="6" t="s">
        <v>213</v>
      </c>
      <c r="D1179" s="9">
        <v>1.0</v>
      </c>
      <c r="E1179" s="9">
        <v>157.0</v>
      </c>
      <c r="F1179" s="9">
        <v>213.0</v>
      </c>
      <c r="G1179" s="9">
        <v>3.0</v>
      </c>
      <c r="H1179" s="9" t="s">
        <v>1465</v>
      </c>
      <c r="I1179" s="9">
        <v>26.0</v>
      </c>
      <c r="J1179" s="9" t="str">
        <f t="array" ref="J1179">LET(
    _xlpm.thresholds, XLOOKUP('2. Результаты'!$D1179, Sections!$F$27:$F$47, Sections!$G$27:$I$47),
    XLOOKUP('2. Результаты'!$I1179, _xlpm.thresholds, Sections!$G$26:$I$26, "Ниже базового", -1)
)</f>
        <v>Средний</v>
      </c>
      <c r="K1179" s="9">
        <v>16.0</v>
      </c>
      <c r="L1179" s="9" t="str">
        <f t="array" ref="L1179">LET(
    _xlpm.thresholds, XLOOKUP('2. Результаты'!$D1179, Sections!$P$27:$P$47, Sections!$Q$27:$S$47),
    XLOOKUP('2. Результаты'!$K1179, _xlpm.thresholds, Sections!$Q$26:$S$26, "Ниже базового", -1)
)</f>
        <v>Высокий</v>
      </c>
      <c r="M1179" s="9">
        <v>15.0</v>
      </c>
      <c r="N1179" s="9" t="str">
        <f t="array" ref="N1179">LET(
    _xlpm.thresholds, XLOOKUP('2. Результаты'!$D1179, Sections!$K$27:$K$47, Sections!$L$27:$N$47),
    XLOOKUP('2. Результаты'!$M1179, _xlpm.thresholds, Sections!$L$26:$N$26, "Ниже базового", -1)
)</f>
        <v>Средний</v>
      </c>
      <c r="O1179" s="9">
        <v>16.0</v>
      </c>
      <c r="P1179" s="9" t="str">
        <f t="array" ref="P1179">LET(
    _xlpm.thresholds, XLOOKUP('2. Результаты'!$D1179, Sections!$P$3:$P$23, Sections!$Q$3:$S$23),
    XLOOKUP('2. Результаты'!$O1179, _xlpm.thresholds, Sections!$Q$2:$S$2, "Ниже базового", -1)
)</f>
        <v>Средний</v>
      </c>
      <c r="Q1179" s="9">
        <v>18.0</v>
      </c>
      <c r="R1179" s="9" t="str">
        <f t="array" ref="R1179">LET(
    _xlpm.thresholds, XLOOKUP('2. Результаты'!$D1179, Sections!$F$3:$F$23, Sections!$G$3:$I$23),
    XLOOKUP('2. Результаты'!$Q1179, _xlpm.thresholds, Sections!$G$2:$I$2, "Ниже базового", -1)
)</f>
        <v>Средний</v>
      </c>
      <c r="S1179" s="9">
        <v>36.0</v>
      </c>
      <c r="T1179" s="9" t="str">
        <f t="array" ref="T1179">LET(
    _xlpm.thresholds, XLOOKUP('2. Результаты'!$D1179, Sections!$A$3:$A$23, Sections!$B$3:$D$23),
    XLOOKUP('2. Результаты'!$S1179, _xlpm.thresholds, Sections!$B$2:$D$2, "Ниже базового", -1)
)</f>
        <v>Средний</v>
      </c>
      <c r="U1179" s="9">
        <v>10.0</v>
      </c>
      <c r="V1179" s="9" t="str">
        <f t="array" ref="V1179">LET(
    _xlpm.thresholds, XLOOKUP('2. Результаты'!$D1179, Sections!$A$27:$A$47, Sections!$B$27:$D$47),
    XLOOKUP('2. Результаты'!$U1179, _xlpm.thresholds, Sections!$B$26:$D$26, "Ниже базового", -1)
)</f>
        <v>Средний</v>
      </c>
      <c r="W1179" s="9">
        <v>20.0</v>
      </c>
      <c r="X1179" s="9" t="str">
        <f t="array" ref="X1179">LET(
    _xlpm.thresholds, XLOOKUP('2. Результаты'!$D1179, Sections!$K$3:$K$23, Sections!$L$3:$N$23),
    XLOOKUP('2. Результаты'!$W1179, _xlpm.thresholds, Sections!$L$2:$N$2, "Ниже базового", -1)
)</f>
        <v>Средний</v>
      </c>
    </row>
    <row r="1180" ht="15.75" customHeight="1">
      <c r="A1180" s="7">
        <v>5.5000399E8</v>
      </c>
      <c r="B1180" s="6" t="s">
        <v>211</v>
      </c>
      <c r="C1180" s="6" t="s">
        <v>214</v>
      </c>
      <c r="D1180" s="9">
        <v>1.0</v>
      </c>
      <c r="E1180" s="9">
        <v>152.0</v>
      </c>
      <c r="F1180" s="9">
        <v>213.0</v>
      </c>
      <c r="G1180" s="9">
        <v>3.0</v>
      </c>
      <c r="H1180" s="9" t="s">
        <v>1465</v>
      </c>
      <c r="I1180" s="9">
        <v>24.0</v>
      </c>
      <c r="J1180" s="9" t="str">
        <f t="array" ref="J1180">LET(
    _xlpm.thresholds, XLOOKUP('2. Результаты'!$D1180, Sections!$F$27:$F$47, Sections!$G$27:$I$47),
    XLOOKUP('2. Результаты'!$I1180, _xlpm.thresholds, Sections!$G$26:$I$26, "Ниже базового", -1)
)</f>
        <v>Средний</v>
      </c>
      <c r="K1180" s="9">
        <v>14.0</v>
      </c>
      <c r="L1180" s="9" t="str">
        <f t="array" ref="L1180">LET(
    _xlpm.thresholds, XLOOKUP('2. Результаты'!$D1180, Sections!$P$27:$P$47, Sections!$Q$27:$S$47),
    XLOOKUP('2. Результаты'!$K1180, _xlpm.thresholds, Sections!$Q$26:$S$26, "Ниже базового", -1)
)</f>
        <v>Средний</v>
      </c>
      <c r="M1180" s="9">
        <v>16.0</v>
      </c>
      <c r="N1180" s="9" t="str">
        <f t="array" ref="N1180">LET(
    _xlpm.thresholds, XLOOKUP('2. Результаты'!$D1180, Sections!$K$27:$K$47, Sections!$L$27:$N$47),
    XLOOKUP('2. Результаты'!$M1180, _xlpm.thresholds, Sections!$L$26:$N$26, "Ниже базового", -1)
)</f>
        <v>Средний</v>
      </c>
      <c r="O1180" s="9">
        <v>18.0</v>
      </c>
      <c r="P1180" s="9" t="str">
        <f t="array" ref="P1180">LET(
    _xlpm.thresholds, XLOOKUP('2. Результаты'!$D1180, Sections!$P$3:$P$23, Sections!$Q$3:$S$23),
    XLOOKUP('2. Результаты'!$O1180, _xlpm.thresholds, Sections!$Q$2:$S$2, "Ниже базового", -1)
)</f>
        <v>Средний</v>
      </c>
      <c r="Q1180" s="9">
        <v>17.0</v>
      </c>
      <c r="R1180" s="9" t="str">
        <f t="array" ref="R1180">LET(
    _xlpm.thresholds, XLOOKUP('2. Результаты'!$D1180, Sections!$F$3:$F$23, Sections!$G$3:$I$23),
    XLOOKUP('2. Результаты'!$Q1180, _xlpm.thresholds, Sections!$G$2:$I$2, "Ниже базового", -1)
)</f>
        <v>Средний</v>
      </c>
      <c r="S1180" s="9">
        <v>33.0</v>
      </c>
      <c r="T1180" s="9" t="str">
        <f t="array" ref="T1180">LET(
    _xlpm.thresholds, XLOOKUP('2. Результаты'!$D1180, Sections!$A$3:$A$23, Sections!$B$3:$D$23),
    XLOOKUP('2. Результаты'!$S1180, _xlpm.thresholds, Sections!$B$2:$D$2, "Ниже базового", -1)
)</f>
        <v>Средний</v>
      </c>
      <c r="U1180" s="9">
        <v>11.0</v>
      </c>
      <c r="V1180" s="9" t="str">
        <f t="array" ref="V1180">LET(
    _xlpm.thresholds, XLOOKUP('2. Результаты'!$D1180, Sections!$A$27:$A$47, Sections!$B$27:$D$47),
    XLOOKUP('2. Результаты'!$U1180, _xlpm.thresholds, Sections!$B$26:$D$26, "Ниже базового", -1)
)</f>
        <v>Средний</v>
      </c>
      <c r="W1180" s="9">
        <v>19.0</v>
      </c>
      <c r="X1180" s="9" t="str">
        <f t="array" ref="X1180">LET(
    _xlpm.thresholds, XLOOKUP('2. Результаты'!$D1180, Sections!$K$3:$K$23, Sections!$L$3:$N$23),
    XLOOKUP('2. Результаты'!$W1180, _xlpm.thresholds, Sections!$L$2:$N$2, "Ниже базового", -1)
)</f>
        <v>Средний</v>
      </c>
    </row>
    <row r="1181" ht="15.75" customHeight="1">
      <c r="A1181" s="7">
        <v>5.50004048E8</v>
      </c>
      <c r="B1181" s="6" t="s">
        <v>211</v>
      </c>
      <c r="C1181" s="6" t="s">
        <v>215</v>
      </c>
      <c r="D1181" s="9">
        <v>1.0</v>
      </c>
      <c r="E1181" s="9">
        <v>198.0</v>
      </c>
      <c r="F1181" s="9">
        <v>213.0</v>
      </c>
      <c r="G1181" s="9">
        <v>4.0</v>
      </c>
      <c r="H1181" s="9" t="s">
        <v>1466</v>
      </c>
      <c r="I1181" s="9">
        <v>29.0</v>
      </c>
      <c r="J1181" s="9" t="str">
        <f t="array" ref="J1181">LET(
    _xlpm.thresholds, XLOOKUP('2. Результаты'!$D1181, Sections!$F$27:$F$47, Sections!$G$27:$I$47),
    XLOOKUP('2. Результаты'!$I1181, _xlpm.thresholds, Sections!$G$26:$I$26, "Ниже базового", -1)
)</f>
        <v>Высокий</v>
      </c>
      <c r="K1181" s="9">
        <v>21.0</v>
      </c>
      <c r="L1181" s="9" t="str">
        <f t="array" ref="L1181">LET(
    _xlpm.thresholds, XLOOKUP('2. Результаты'!$D1181, Sections!$P$27:$P$47, Sections!$Q$27:$S$47),
    XLOOKUP('2. Результаты'!$K1181, _xlpm.thresholds, Sections!$Q$26:$S$26, "Ниже базового", -1)
)</f>
        <v>Высокий</v>
      </c>
      <c r="M1181" s="9">
        <v>18.0</v>
      </c>
      <c r="N1181" s="9" t="str">
        <f t="array" ref="N1181">LET(
    _xlpm.thresholds, XLOOKUP('2. Результаты'!$D1181, Sections!$K$27:$K$47, Sections!$L$27:$N$47),
    XLOOKUP('2. Результаты'!$M1181, _xlpm.thresholds, Sections!$L$26:$N$26, "Ниже базового", -1)
)</f>
        <v>Высокий</v>
      </c>
      <c r="O1181" s="9">
        <v>21.0</v>
      </c>
      <c r="P1181" s="9" t="str">
        <f t="array" ref="P1181">LET(
    _xlpm.thresholds, XLOOKUP('2. Результаты'!$D1181, Sections!$P$3:$P$23, Sections!$Q$3:$S$23),
    XLOOKUP('2. Результаты'!$O1181, _xlpm.thresholds, Sections!$Q$2:$S$2, "Ниже базового", -1)
)</f>
        <v>Высокий</v>
      </c>
      <c r="Q1181" s="9">
        <v>21.0</v>
      </c>
      <c r="R1181" s="9" t="str">
        <f t="array" ref="R1181">LET(
    _xlpm.thresholds, XLOOKUP('2. Результаты'!$D1181, Sections!$F$3:$F$23, Sections!$G$3:$I$23),
    XLOOKUP('2. Результаты'!$Q1181, _xlpm.thresholds, Sections!$G$2:$I$2, "Ниже базового", -1)
)</f>
        <v>Высокий</v>
      </c>
      <c r="S1181" s="9">
        <v>47.0</v>
      </c>
      <c r="T1181" s="9" t="str">
        <f t="array" ref="T1181">LET(
    _xlpm.thresholds, XLOOKUP('2. Результаты'!$D1181, Sections!$A$3:$A$23, Sections!$B$3:$D$23),
    XLOOKUP('2. Результаты'!$S1181, _xlpm.thresholds, Sections!$B$2:$D$2, "Ниже базового", -1)
)</f>
        <v>Высокий</v>
      </c>
      <c r="U1181" s="9">
        <v>14.0</v>
      </c>
      <c r="V1181" s="9" t="str">
        <f t="array" ref="V1181">LET(
    _xlpm.thresholds, XLOOKUP('2. Результаты'!$D1181, Sections!$A$27:$A$47, Sections!$B$27:$D$47),
    XLOOKUP('2. Результаты'!$U1181, _xlpm.thresholds, Sections!$B$26:$D$26, "Ниже базового", -1)
)</f>
        <v>Высокий</v>
      </c>
      <c r="W1181" s="9">
        <v>27.0</v>
      </c>
      <c r="X1181" s="9" t="str">
        <f t="array" ref="X1181">LET(
    _xlpm.thresholds, XLOOKUP('2. Результаты'!$D1181, Sections!$K$3:$K$23, Sections!$L$3:$N$23),
    XLOOKUP('2. Результаты'!$W1181, _xlpm.thresholds, Sections!$L$2:$N$2, "Ниже базового", -1)
)</f>
        <v>Высокий</v>
      </c>
    </row>
    <row r="1182" ht="15.75" customHeight="1">
      <c r="A1182" s="7">
        <v>5.50004009E8</v>
      </c>
      <c r="B1182" s="6" t="s">
        <v>211</v>
      </c>
      <c r="C1182" s="6" t="s">
        <v>216</v>
      </c>
      <c r="D1182" s="9">
        <v>1.0</v>
      </c>
      <c r="E1182" s="9">
        <v>171.0</v>
      </c>
      <c r="F1182" s="9">
        <v>213.0</v>
      </c>
      <c r="G1182" s="9">
        <v>3.0</v>
      </c>
      <c r="H1182" s="9" t="s">
        <v>1465</v>
      </c>
      <c r="I1182" s="9">
        <v>25.0</v>
      </c>
      <c r="J1182" s="9" t="str">
        <f t="array" ref="J1182">LET(
    _xlpm.thresholds, XLOOKUP('2. Результаты'!$D1182, Sections!$F$27:$F$47, Sections!$G$27:$I$47),
    XLOOKUP('2. Результаты'!$I1182, _xlpm.thresholds, Sections!$G$26:$I$26, "Ниже базового", -1)
)</f>
        <v>Средний</v>
      </c>
      <c r="K1182" s="9">
        <v>21.0</v>
      </c>
      <c r="L1182" s="9" t="str">
        <f t="array" ref="L1182">LET(
    _xlpm.thresholds, XLOOKUP('2. Результаты'!$D1182, Sections!$P$27:$P$47, Sections!$Q$27:$S$47),
    XLOOKUP('2. Результаты'!$K1182, _xlpm.thresholds, Sections!$Q$26:$S$26, "Ниже базового", -1)
)</f>
        <v>Высокий</v>
      </c>
      <c r="M1182" s="9">
        <v>18.0</v>
      </c>
      <c r="N1182" s="9" t="str">
        <f t="array" ref="N1182">LET(
    _xlpm.thresholds, XLOOKUP('2. Результаты'!$D1182, Sections!$K$27:$K$47, Sections!$L$27:$N$47),
    XLOOKUP('2. Результаты'!$M1182, _xlpm.thresholds, Sections!$L$26:$N$26, "Ниже базового", -1)
)</f>
        <v>Высокий</v>
      </c>
      <c r="O1182" s="9">
        <v>19.0</v>
      </c>
      <c r="P1182" s="9" t="str">
        <f t="array" ref="P1182">LET(
    _xlpm.thresholds, XLOOKUP('2. Результаты'!$D1182, Sections!$P$3:$P$23, Sections!$Q$3:$S$23),
    XLOOKUP('2. Результаты'!$O1182, _xlpm.thresholds, Sections!$Q$2:$S$2, "Ниже базового", -1)
)</f>
        <v>Средний</v>
      </c>
      <c r="Q1182" s="9">
        <v>17.0</v>
      </c>
      <c r="R1182" s="9" t="str">
        <f t="array" ref="R1182">LET(
    _xlpm.thresholds, XLOOKUP('2. Результаты'!$D1182, Sections!$F$3:$F$23, Sections!$G$3:$I$23),
    XLOOKUP('2. Результаты'!$Q1182, _xlpm.thresholds, Sections!$G$2:$I$2, "Ниже базового", -1)
)</f>
        <v>Средний</v>
      </c>
      <c r="S1182" s="9">
        <v>37.0</v>
      </c>
      <c r="T1182" s="9" t="str">
        <f t="array" ref="T1182">LET(
    _xlpm.thresholds, XLOOKUP('2. Результаты'!$D1182, Sections!$A$3:$A$23, Sections!$B$3:$D$23),
    XLOOKUP('2. Результаты'!$S1182, _xlpm.thresholds, Sections!$B$2:$D$2, "Ниже базового", -1)
)</f>
        <v>Средний</v>
      </c>
      <c r="U1182" s="9">
        <v>12.0</v>
      </c>
      <c r="V1182" s="9" t="str">
        <f t="array" ref="V1182">LET(
    _xlpm.thresholds, XLOOKUP('2. Результаты'!$D1182, Sections!$A$27:$A$47, Sections!$B$27:$D$47),
    XLOOKUP('2. Результаты'!$U1182, _xlpm.thresholds, Sections!$B$26:$D$26, "Ниже базового", -1)
)</f>
        <v>Высокий</v>
      </c>
      <c r="W1182" s="9">
        <v>22.0</v>
      </c>
      <c r="X1182" s="9" t="str">
        <f t="array" ref="X1182">LET(
    _xlpm.thresholds, XLOOKUP('2. Результаты'!$D1182, Sections!$K$3:$K$23, Sections!$L$3:$N$23),
    XLOOKUP('2. Результаты'!$W1182, _xlpm.thresholds, Sections!$L$2:$N$2, "Ниже базового", -1)
)</f>
        <v>Средний</v>
      </c>
    </row>
    <row r="1183" ht="15.75" customHeight="1">
      <c r="A1183" s="7">
        <v>5.5000403E8</v>
      </c>
      <c r="B1183" s="6" t="s">
        <v>211</v>
      </c>
      <c r="C1183" s="6" t="s">
        <v>217</v>
      </c>
      <c r="D1183" s="9">
        <v>1.0</v>
      </c>
      <c r="E1183" s="9">
        <v>175.0</v>
      </c>
      <c r="F1183" s="9">
        <v>213.0</v>
      </c>
      <c r="G1183" s="9">
        <v>4.0</v>
      </c>
      <c r="H1183" s="9" t="s">
        <v>1466</v>
      </c>
      <c r="I1183" s="9">
        <v>28.0</v>
      </c>
      <c r="J1183" s="9" t="str">
        <f t="array" ref="J1183">LET(
    _xlpm.thresholds, XLOOKUP('2. Результаты'!$D1183, Sections!$F$27:$F$47, Sections!$G$27:$I$47),
    XLOOKUP('2. Результаты'!$I1183, _xlpm.thresholds, Sections!$G$26:$I$26, "Ниже базового", -1)
)</f>
        <v>Высокий</v>
      </c>
      <c r="K1183" s="9">
        <v>19.0</v>
      </c>
      <c r="L1183" s="9" t="str">
        <f t="array" ref="L1183">LET(
    _xlpm.thresholds, XLOOKUP('2. Результаты'!$D1183, Sections!$P$27:$P$47, Sections!$Q$27:$S$47),
    XLOOKUP('2. Результаты'!$K1183, _xlpm.thresholds, Sections!$Q$26:$S$26, "Ниже базового", -1)
)</f>
        <v>Высокий</v>
      </c>
      <c r="M1183" s="9">
        <v>16.0</v>
      </c>
      <c r="N1183" s="9" t="str">
        <f t="array" ref="N1183">LET(
    _xlpm.thresholds, XLOOKUP('2. Результаты'!$D1183, Sections!$K$27:$K$47, Sections!$L$27:$N$47),
    XLOOKUP('2. Результаты'!$M1183, _xlpm.thresholds, Sections!$L$26:$N$26, "Ниже базового", -1)
)</f>
        <v>Средний</v>
      </c>
      <c r="O1183" s="9">
        <v>18.0</v>
      </c>
      <c r="P1183" s="9" t="str">
        <f t="array" ref="P1183">LET(
    _xlpm.thresholds, XLOOKUP('2. Результаты'!$D1183, Sections!$P$3:$P$23, Sections!$Q$3:$S$23),
    XLOOKUP('2. Результаты'!$O1183, _xlpm.thresholds, Sections!$Q$2:$S$2, "Ниже базового", -1)
)</f>
        <v>Средний</v>
      </c>
      <c r="Q1183" s="9">
        <v>18.0</v>
      </c>
      <c r="R1183" s="9" t="str">
        <f t="array" ref="R1183">LET(
    _xlpm.thresholds, XLOOKUP('2. Результаты'!$D1183, Sections!$F$3:$F$23, Sections!$G$3:$I$23),
    XLOOKUP('2. Результаты'!$Q1183, _xlpm.thresholds, Sections!$G$2:$I$2, "Ниже базового", -1)
)</f>
        <v>Средний</v>
      </c>
      <c r="S1183" s="9">
        <v>40.0</v>
      </c>
      <c r="T1183" s="9" t="str">
        <f t="array" ref="T1183">LET(
    _xlpm.thresholds, XLOOKUP('2. Результаты'!$D1183, Sections!$A$3:$A$23, Sections!$B$3:$D$23),
    XLOOKUP('2. Результаты'!$S1183, _xlpm.thresholds, Sections!$B$2:$D$2, "Ниже базового", -1)
)</f>
        <v>Высокий</v>
      </c>
      <c r="U1183" s="9">
        <v>14.0</v>
      </c>
      <c r="V1183" s="9" t="str">
        <f t="array" ref="V1183">LET(
    _xlpm.thresholds, XLOOKUP('2. Результаты'!$D1183, Sections!$A$27:$A$47, Sections!$B$27:$D$47),
    XLOOKUP('2. Результаты'!$U1183, _xlpm.thresholds, Sections!$B$26:$D$26, "Ниже базового", -1)
)</f>
        <v>Высокий</v>
      </c>
      <c r="W1183" s="9">
        <v>22.0</v>
      </c>
      <c r="X1183" s="9" t="str">
        <f t="array" ref="X1183">LET(
    _xlpm.thresholds, XLOOKUP('2. Результаты'!$D1183, Sections!$K$3:$K$23, Sections!$L$3:$N$23),
    XLOOKUP('2. Результаты'!$W1183, _xlpm.thresholds, Sections!$L$2:$N$2, "Ниже базового", -1)
)</f>
        <v>Средний</v>
      </c>
    </row>
    <row r="1184" ht="15.75" customHeight="1">
      <c r="A1184" s="7">
        <v>5.50003809E8</v>
      </c>
      <c r="B1184" s="6" t="s">
        <v>211</v>
      </c>
      <c r="C1184" s="6" t="s">
        <v>218</v>
      </c>
      <c r="D1184" s="9">
        <v>1.0</v>
      </c>
      <c r="E1184" s="9">
        <v>169.0</v>
      </c>
      <c r="F1184" s="9">
        <v>213.0</v>
      </c>
      <c r="G1184" s="9">
        <v>3.0</v>
      </c>
      <c r="H1184" s="9" t="s">
        <v>1465</v>
      </c>
      <c r="I1184" s="9">
        <v>25.0</v>
      </c>
      <c r="J1184" s="9" t="str">
        <f t="array" ref="J1184">LET(
    _xlpm.thresholds, XLOOKUP('2. Результаты'!$D1184, Sections!$F$27:$F$47, Sections!$G$27:$I$47),
    XLOOKUP('2. Результаты'!$I1184, _xlpm.thresholds, Sections!$G$26:$I$26, "Ниже базового", -1)
)</f>
        <v>Средний</v>
      </c>
      <c r="K1184" s="9">
        <v>19.0</v>
      </c>
      <c r="L1184" s="9" t="str">
        <f t="array" ref="L1184">LET(
    _xlpm.thresholds, XLOOKUP('2. Результаты'!$D1184, Sections!$P$27:$P$47, Sections!$Q$27:$S$47),
    XLOOKUP('2. Результаты'!$K1184, _xlpm.thresholds, Sections!$Q$26:$S$26, "Ниже базового", -1)
)</f>
        <v>Высокий</v>
      </c>
      <c r="M1184" s="9">
        <v>16.0</v>
      </c>
      <c r="N1184" s="9" t="str">
        <f t="array" ref="N1184">LET(
    _xlpm.thresholds, XLOOKUP('2. Результаты'!$D1184, Sections!$K$27:$K$47, Sections!$L$27:$N$47),
    XLOOKUP('2. Результаты'!$M1184, _xlpm.thresholds, Sections!$L$26:$N$26, "Ниже базового", -1)
)</f>
        <v>Средний</v>
      </c>
      <c r="O1184" s="9">
        <v>19.0</v>
      </c>
      <c r="P1184" s="9" t="str">
        <f t="array" ref="P1184">LET(
    _xlpm.thresholds, XLOOKUP('2. Результаты'!$D1184, Sections!$P$3:$P$23, Sections!$Q$3:$S$23),
    XLOOKUP('2. Результаты'!$O1184, _xlpm.thresholds, Sections!$Q$2:$S$2, "Ниже базового", -1)
)</f>
        <v>Средний</v>
      </c>
      <c r="Q1184" s="9">
        <v>20.0</v>
      </c>
      <c r="R1184" s="9" t="str">
        <f t="array" ref="R1184">LET(
    _xlpm.thresholds, XLOOKUP('2. Результаты'!$D1184, Sections!$F$3:$F$23, Sections!$G$3:$I$23),
    XLOOKUP('2. Результаты'!$Q1184, _xlpm.thresholds, Sections!$G$2:$I$2, "Ниже базового", -1)
)</f>
        <v>Средний</v>
      </c>
      <c r="S1184" s="9">
        <v>35.0</v>
      </c>
      <c r="T1184" s="9" t="str">
        <f t="array" ref="T1184">LET(
    _xlpm.thresholds, XLOOKUP('2. Результаты'!$D1184, Sections!$A$3:$A$23, Sections!$B$3:$D$23),
    XLOOKUP('2. Результаты'!$S1184, _xlpm.thresholds, Sections!$B$2:$D$2, "Ниже базового", -1)
)</f>
        <v>Средний</v>
      </c>
      <c r="U1184" s="9">
        <v>12.0</v>
      </c>
      <c r="V1184" s="9" t="str">
        <f t="array" ref="V1184">LET(
    _xlpm.thresholds, XLOOKUP('2. Результаты'!$D1184, Sections!$A$27:$A$47, Sections!$B$27:$D$47),
    XLOOKUP('2. Результаты'!$U1184, _xlpm.thresholds, Sections!$B$26:$D$26, "Ниже базового", -1)
)</f>
        <v>Высокий</v>
      </c>
      <c r="W1184" s="9">
        <v>23.0</v>
      </c>
      <c r="X1184" s="9" t="str">
        <f t="array" ref="X1184">LET(
    _xlpm.thresholds, XLOOKUP('2. Результаты'!$D1184, Sections!$K$3:$K$23, Sections!$L$3:$N$23),
    XLOOKUP('2. Результаты'!$W1184, _xlpm.thresholds, Sections!$L$2:$N$2, "Ниже базового", -1)
)</f>
        <v>Средний</v>
      </c>
    </row>
    <row r="1185" ht="15.75" customHeight="1">
      <c r="A1185" s="7">
        <v>5.50004827E8</v>
      </c>
      <c r="B1185" s="6" t="s">
        <v>211</v>
      </c>
      <c r="C1185" s="6" t="s">
        <v>219</v>
      </c>
      <c r="D1185" s="9">
        <v>1.0</v>
      </c>
      <c r="E1185" s="9">
        <v>166.0</v>
      </c>
      <c r="F1185" s="9">
        <v>213.0</v>
      </c>
      <c r="G1185" s="9">
        <v>3.0</v>
      </c>
      <c r="H1185" s="9" t="s">
        <v>1465</v>
      </c>
      <c r="I1185" s="9">
        <v>28.0</v>
      </c>
      <c r="J1185" s="9" t="str">
        <f t="array" ref="J1185">LET(
    _xlpm.thresholds, XLOOKUP('2. Результаты'!$D1185, Sections!$F$27:$F$47, Sections!$G$27:$I$47),
    XLOOKUP('2. Результаты'!$I1185, _xlpm.thresholds, Sections!$G$26:$I$26, "Ниже базового", -1)
)</f>
        <v>Высокий</v>
      </c>
      <c r="K1185" s="9">
        <v>19.0</v>
      </c>
      <c r="L1185" s="9" t="str">
        <f t="array" ref="L1185">LET(
    _xlpm.thresholds, XLOOKUP('2. Результаты'!$D1185, Sections!$P$27:$P$47, Sections!$Q$27:$S$47),
    XLOOKUP('2. Результаты'!$K1185, _xlpm.thresholds, Sections!$Q$26:$S$26, "Ниже базового", -1)
)</f>
        <v>Высокий</v>
      </c>
      <c r="M1185" s="9">
        <v>15.0</v>
      </c>
      <c r="N1185" s="9" t="str">
        <f t="array" ref="N1185">LET(
    _xlpm.thresholds, XLOOKUP('2. Результаты'!$D1185, Sections!$K$27:$K$47, Sections!$L$27:$N$47),
    XLOOKUP('2. Результаты'!$M1185, _xlpm.thresholds, Sections!$L$26:$N$26, "Ниже базового", -1)
)</f>
        <v>Средний</v>
      </c>
      <c r="O1185" s="9">
        <v>19.0</v>
      </c>
      <c r="P1185" s="9" t="str">
        <f t="array" ref="P1185">LET(
    _xlpm.thresholds, XLOOKUP('2. Результаты'!$D1185, Sections!$P$3:$P$23, Sections!$Q$3:$S$23),
    XLOOKUP('2. Результаты'!$O1185, _xlpm.thresholds, Sections!$Q$2:$S$2, "Ниже базового", -1)
)</f>
        <v>Средний</v>
      </c>
      <c r="Q1185" s="9">
        <v>19.0</v>
      </c>
      <c r="R1185" s="9" t="str">
        <f t="array" ref="R1185">LET(
    _xlpm.thresholds, XLOOKUP('2. Результаты'!$D1185, Sections!$F$3:$F$23, Sections!$G$3:$I$23),
    XLOOKUP('2. Результаты'!$Q1185, _xlpm.thresholds, Sections!$G$2:$I$2, "Ниже базового", -1)
)</f>
        <v>Средний</v>
      </c>
      <c r="S1185" s="9">
        <v>40.0</v>
      </c>
      <c r="T1185" s="9" t="str">
        <f t="array" ref="T1185">LET(
    _xlpm.thresholds, XLOOKUP('2. Результаты'!$D1185, Sections!$A$3:$A$23, Sections!$B$3:$D$23),
    XLOOKUP('2. Результаты'!$S1185, _xlpm.thresholds, Sections!$B$2:$D$2, "Ниже базового", -1)
)</f>
        <v>Высокий</v>
      </c>
      <c r="U1185" s="9">
        <v>10.0</v>
      </c>
      <c r="V1185" s="9" t="str">
        <f t="array" ref="V1185">LET(
    _xlpm.thresholds, XLOOKUP('2. Результаты'!$D1185, Sections!$A$27:$A$47, Sections!$B$27:$D$47),
    XLOOKUP('2. Результаты'!$U1185, _xlpm.thresholds, Sections!$B$26:$D$26, "Ниже базового", -1)
)</f>
        <v>Средний</v>
      </c>
      <c r="W1185" s="9">
        <v>16.0</v>
      </c>
      <c r="X1185" s="9" t="str">
        <f t="array" ref="X1185">LET(
    _xlpm.thresholds, XLOOKUP('2. Результаты'!$D1185, Sections!$K$3:$K$23, Sections!$L$3:$N$23),
    XLOOKUP('2. Результаты'!$W1185, _xlpm.thresholds, Sections!$L$2:$N$2, "Ниже базового", -1)
)</f>
        <v>Базовый</v>
      </c>
    </row>
    <row r="1186" ht="15.75" customHeight="1">
      <c r="A1186" s="7">
        <v>5.42013232E8</v>
      </c>
      <c r="B1186" s="6" t="s">
        <v>220</v>
      </c>
      <c r="C1186" s="6" t="s">
        <v>221</v>
      </c>
      <c r="D1186" s="9">
        <v>5.0</v>
      </c>
      <c r="E1186" s="9">
        <v>149.0</v>
      </c>
      <c r="F1186" s="9">
        <v>208.0</v>
      </c>
      <c r="G1186" s="9">
        <v>3.0</v>
      </c>
      <c r="H1186" s="9" t="s">
        <v>1465</v>
      </c>
      <c r="I1186" s="9">
        <v>20.0</v>
      </c>
      <c r="J1186" s="9" t="str">
        <f t="array" ref="J1186">LET(
    _xlpm.thresholds, XLOOKUP('2. Результаты'!$D1186, Sections!$F$27:$F$47, Sections!$G$27:$I$47),
    XLOOKUP('2. Результаты'!$I1186, _xlpm.thresholds, Sections!$G$26:$I$26, "Ниже базового", -1)
)</f>
        <v>Средний</v>
      </c>
      <c r="K1186" s="9">
        <v>19.0</v>
      </c>
      <c r="L1186" s="9" t="str">
        <f t="array" ref="L1186">LET(
    _xlpm.thresholds, XLOOKUP('2. Результаты'!$D1186, Sections!$P$27:$P$47, Sections!$Q$27:$S$47),
    XLOOKUP('2. Результаты'!$K1186, _xlpm.thresholds, Sections!$Q$26:$S$26, "Ниже базового", -1)
)</f>
        <v>Высокий</v>
      </c>
      <c r="M1186" s="9">
        <v>14.0</v>
      </c>
      <c r="N1186" s="9" t="str">
        <f t="array" ref="N1186">LET(
    _xlpm.thresholds, XLOOKUP('2. Результаты'!$D1186, Sections!$K$27:$K$47, Sections!$L$27:$N$47),
    XLOOKUP('2. Результаты'!$M1186, _xlpm.thresholds, Sections!$L$26:$N$26, "Ниже базового", -1)
)</f>
        <v>Средний</v>
      </c>
      <c r="O1186" s="9">
        <v>17.0</v>
      </c>
      <c r="P1186" s="9" t="str">
        <f t="array" ref="P1186">LET(
    _xlpm.thresholds, XLOOKUP('2. Результаты'!$D1186, Sections!$P$3:$P$23, Sections!$Q$3:$S$23),
    XLOOKUP('2. Результаты'!$O1186, _xlpm.thresholds, Sections!$Q$2:$S$2, "Ниже базового", -1)
)</f>
        <v>Средний</v>
      </c>
      <c r="Q1186" s="9">
        <v>17.0</v>
      </c>
      <c r="R1186" s="9" t="str">
        <f t="array" ref="R1186">LET(
    _xlpm.thresholds, XLOOKUP('2. Результаты'!$D1186, Sections!$F$3:$F$23, Sections!$G$3:$I$23),
    XLOOKUP('2. Результаты'!$Q1186, _xlpm.thresholds, Sections!$G$2:$I$2, "Ниже базового", -1)
)</f>
        <v>Средний</v>
      </c>
      <c r="S1186" s="9">
        <v>33.0</v>
      </c>
      <c r="T1186" s="9" t="str">
        <f t="array" ref="T1186">LET(
    _xlpm.thresholds, XLOOKUP('2. Результаты'!$D1186, Sections!$A$3:$A$23, Sections!$B$3:$D$23),
    XLOOKUP('2. Результаты'!$S1186, _xlpm.thresholds, Sections!$B$2:$D$2, "Ниже базового", -1)
)</f>
        <v>Средний</v>
      </c>
      <c r="U1186" s="9">
        <v>11.0</v>
      </c>
      <c r="V1186" s="9" t="str">
        <f t="array" ref="V1186">LET(
    _xlpm.thresholds, XLOOKUP('2. Результаты'!$D1186, Sections!$A$27:$A$47, Sections!$B$27:$D$47),
    XLOOKUP('2. Результаты'!$U1186, _xlpm.thresholds, Sections!$B$26:$D$26, "Ниже базового", -1)
)</f>
        <v>Средний</v>
      </c>
      <c r="W1186" s="9">
        <v>18.0</v>
      </c>
      <c r="X1186" s="9" t="str">
        <f t="array" ref="X1186">LET(
    _xlpm.thresholds, XLOOKUP('2. Результаты'!$D1186, Sections!$K$3:$K$23, Sections!$L$3:$N$23),
    XLOOKUP('2. Результаты'!$W1186, _xlpm.thresholds, Sections!$L$2:$N$2, "Ниже базового", -1)
)</f>
        <v>Средний</v>
      </c>
    </row>
    <row r="1187" ht="15.75" customHeight="1">
      <c r="A1187" s="7">
        <v>5.42028013E8</v>
      </c>
      <c r="B1187" s="6" t="s">
        <v>220</v>
      </c>
      <c r="C1187" s="6" t="s">
        <v>222</v>
      </c>
      <c r="D1187" s="9">
        <v>1.0</v>
      </c>
      <c r="E1187" s="9">
        <v>166.0</v>
      </c>
      <c r="F1187" s="9">
        <v>213.0</v>
      </c>
      <c r="G1187" s="9">
        <v>3.0</v>
      </c>
      <c r="H1187" s="9" t="s">
        <v>1465</v>
      </c>
      <c r="I1187" s="9">
        <v>24.0</v>
      </c>
      <c r="J1187" s="9" t="str">
        <f t="array" ref="J1187">LET(
    _xlpm.thresholds, XLOOKUP('2. Результаты'!$D1187, Sections!$F$27:$F$47, Sections!$G$27:$I$47),
    XLOOKUP('2. Результаты'!$I1187, _xlpm.thresholds, Sections!$G$26:$I$26, "Ниже базового", -1)
)</f>
        <v>Средний</v>
      </c>
      <c r="K1187" s="9">
        <v>18.0</v>
      </c>
      <c r="L1187" s="9" t="str">
        <f t="array" ref="L1187">LET(
    _xlpm.thresholds, XLOOKUP('2. Результаты'!$D1187, Sections!$P$27:$P$47, Sections!$Q$27:$S$47),
    XLOOKUP('2. Результаты'!$K1187, _xlpm.thresholds, Sections!$Q$26:$S$26, "Ниже базового", -1)
)</f>
        <v>Высокий</v>
      </c>
      <c r="M1187" s="9">
        <v>17.0</v>
      </c>
      <c r="N1187" s="9" t="str">
        <f t="array" ref="N1187">LET(
    _xlpm.thresholds, XLOOKUP('2. Результаты'!$D1187, Sections!$K$27:$K$47, Sections!$L$27:$N$47),
    XLOOKUP('2. Результаты'!$M1187, _xlpm.thresholds, Sections!$L$26:$N$26, "Ниже базового", -1)
)</f>
        <v>Высокий</v>
      </c>
      <c r="O1187" s="9">
        <v>17.0</v>
      </c>
      <c r="P1187" s="9" t="str">
        <f t="array" ref="P1187">LET(
    _xlpm.thresholds, XLOOKUP('2. Результаты'!$D1187, Sections!$P$3:$P$23, Sections!$Q$3:$S$23),
    XLOOKUP('2. Результаты'!$O1187, _xlpm.thresholds, Sections!$Q$2:$S$2, "Ниже базового", -1)
)</f>
        <v>Средний</v>
      </c>
      <c r="Q1187" s="9">
        <v>16.0</v>
      </c>
      <c r="R1187" s="9" t="str">
        <f t="array" ref="R1187">LET(
    _xlpm.thresholds, XLOOKUP('2. Результаты'!$D1187, Sections!$F$3:$F$23, Sections!$G$3:$I$23),
    XLOOKUP('2. Результаты'!$Q1187, _xlpm.thresholds, Sections!$G$2:$I$2, "Ниже базового", -1)
)</f>
        <v>Средний</v>
      </c>
      <c r="S1187" s="9">
        <v>37.0</v>
      </c>
      <c r="T1187" s="9" t="str">
        <f t="array" ref="T1187">LET(
    _xlpm.thresholds, XLOOKUP('2. Результаты'!$D1187, Sections!$A$3:$A$23, Sections!$B$3:$D$23),
    XLOOKUP('2. Результаты'!$S1187, _xlpm.thresholds, Sections!$B$2:$D$2, "Ниже базового", -1)
)</f>
        <v>Средний</v>
      </c>
      <c r="U1187" s="9">
        <v>11.0</v>
      </c>
      <c r="V1187" s="9" t="str">
        <f t="array" ref="V1187">LET(
    _xlpm.thresholds, XLOOKUP('2. Результаты'!$D1187, Sections!$A$27:$A$47, Sections!$B$27:$D$47),
    XLOOKUP('2. Результаты'!$U1187, _xlpm.thresholds, Sections!$B$26:$D$26, "Ниже базового", -1)
)</f>
        <v>Средний</v>
      </c>
      <c r="W1187" s="9">
        <v>26.0</v>
      </c>
      <c r="X1187" s="9" t="str">
        <f t="array" ref="X1187">LET(
    _xlpm.thresholds, XLOOKUP('2. Результаты'!$D1187, Sections!$K$3:$K$23, Sections!$L$3:$N$23),
    XLOOKUP('2. Результаты'!$W1187, _xlpm.thresholds, Sections!$L$2:$N$2, "Ниже базового", -1)
)</f>
        <v>Высокий</v>
      </c>
    </row>
    <row r="1188" ht="15.75" customHeight="1">
      <c r="A1188" s="7">
        <v>5.42016949E8</v>
      </c>
      <c r="B1188" s="6" t="s">
        <v>220</v>
      </c>
      <c r="C1188" s="6" t="s">
        <v>223</v>
      </c>
      <c r="D1188" s="9">
        <v>1.0</v>
      </c>
      <c r="E1188" s="9">
        <v>157.0</v>
      </c>
      <c r="F1188" s="9">
        <v>213.0</v>
      </c>
      <c r="G1188" s="9">
        <v>3.0</v>
      </c>
      <c r="H1188" s="9" t="s">
        <v>1465</v>
      </c>
      <c r="I1188" s="9">
        <v>21.0</v>
      </c>
      <c r="J1188" s="9" t="str">
        <f t="array" ref="J1188">LET(
    _xlpm.thresholds, XLOOKUP('2. Результаты'!$D1188, Sections!$F$27:$F$47, Sections!$G$27:$I$47),
    XLOOKUP('2. Результаты'!$I1188, _xlpm.thresholds, Sections!$G$26:$I$26, "Ниже базового", -1)
)</f>
        <v>Средний</v>
      </c>
      <c r="K1188" s="9">
        <v>16.0</v>
      </c>
      <c r="L1188" s="9" t="str">
        <f t="array" ref="L1188">LET(
    _xlpm.thresholds, XLOOKUP('2. Результаты'!$D1188, Sections!$P$27:$P$47, Sections!$Q$27:$S$47),
    XLOOKUP('2. Результаты'!$K1188, _xlpm.thresholds, Sections!$Q$26:$S$26, "Ниже базового", -1)
)</f>
        <v>Высокий</v>
      </c>
      <c r="M1188" s="9">
        <v>16.0</v>
      </c>
      <c r="N1188" s="9" t="str">
        <f t="array" ref="N1188">LET(
    _xlpm.thresholds, XLOOKUP('2. Результаты'!$D1188, Sections!$K$27:$K$47, Sections!$L$27:$N$47),
    XLOOKUP('2. Результаты'!$M1188, _xlpm.thresholds, Sections!$L$26:$N$26, "Ниже базового", -1)
)</f>
        <v>Средний</v>
      </c>
      <c r="O1188" s="9">
        <v>18.0</v>
      </c>
      <c r="P1188" s="9" t="str">
        <f t="array" ref="P1188">LET(
    _xlpm.thresholds, XLOOKUP('2. Результаты'!$D1188, Sections!$P$3:$P$23, Sections!$Q$3:$S$23),
    XLOOKUP('2. Результаты'!$O1188, _xlpm.thresholds, Sections!$Q$2:$S$2, "Ниже базового", -1)
)</f>
        <v>Средний</v>
      </c>
      <c r="Q1188" s="9">
        <v>16.0</v>
      </c>
      <c r="R1188" s="9" t="str">
        <f t="array" ref="R1188">LET(
    _xlpm.thresholds, XLOOKUP('2. Результаты'!$D1188, Sections!$F$3:$F$23, Sections!$G$3:$I$23),
    XLOOKUP('2. Результаты'!$Q1188, _xlpm.thresholds, Sections!$G$2:$I$2, "Ниже базового", -1)
)</f>
        <v>Средний</v>
      </c>
      <c r="S1188" s="9">
        <v>37.0</v>
      </c>
      <c r="T1188" s="9" t="str">
        <f t="array" ref="T1188">LET(
    _xlpm.thresholds, XLOOKUP('2. Результаты'!$D1188, Sections!$A$3:$A$23, Sections!$B$3:$D$23),
    XLOOKUP('2. Результаты'!$S1188, _xlpm.thresholds, Sections!$B$2:$D$2, "Ниже базового", -1)
)</f>
        <v>Средний</v>
      </c>
      <c r="U1188" s="9">
        <v>12.0</v>
      </c>
      <c r="V1188" s="9" t="str">
        <f t="array" ref="V1188">LET(
    _xlpm.thresholds, XLOOKUP('2. Результаты'!$D1188, Sections!$A$27:$A$47, Sections!$B$27:$D$47),
    XLOOKUP('2. Результаты'!$U1188, _xlpm.thresholds, Sections!$B$26:$D$26, "Ниже базового", -1)
)</f>
        <v>Высокий</v>
      </c>
      <c r="W1188" s="9">
        <v>21.0</v>
      </c>
      <c r="X1188" s="9" t="str">
        <f t="array" ref="X1188">LET(
    _xlpm.thresholds, XLOOKUP('2. Результаты'!$D1188, Sections!$K$3:$K$23, Sections!$L$3:$N$23),
    XLOOKUP('2. Результаты'!$W1188, _xlpm.thresholds, Sections!$L$2:$N$2, "Ниже базового", -1)
)</f>
        <v>Средний</v>
      </c>
    </row>
    <row r="1189" ht="15.75" customHeight="1">
      <c r="A1189" s="7">
        <v>5.42015039E8</v>
      </c>
      <c r="B1189" s="6" t="s">
        <v>220</v>
      </c>
      <c r="C1189" s="6" t="s">
        <v>224</v>
      </c>
      <c r="D1189" s="9">
        <v>10.0</v>
      </c>
      <c r="E1189" s="9">
        <v>144.0</v>
      </c>
      <c r="F1189" s="9">
        <v>195.0</v>
      </c>
      <c r="G1189" s="9">
        <v>2.0</v>
      </c>
      <c r="H1189" s="9" t="s">
        <v>1467</v>
      </c>
      <c r="I1189" s="9">
        <v>27.0</v>
      </c>
      <c r="J1189" s="9" t="str">
        <f t="array" ref="J1189">LET(
    _xlpm.thresholds, XLOOKUP('2. Результаты'!$D1189, Sections!$F$27:$F$47, Sections!$G$27:$I$47),
    XLOOKUP('2. Результаты'!$I1189, _xlpm.thresholds, Sections!$G$26:$I$26, "Ниже базового", -1)
)</f>
        <v>Высокий</v>
      </c>
      <c r="K1189" s="9">
        <v>19.0</v>
      </c>
      <c r="L1189" s="9" t="str">
        <f t="array" ref="L1189">LET(
    _xlpm.thresholds, XLOOKUP('2. Результаты'!$D1189, Sections!$P$27:$P$47, Sections!$Q$27:$S$47),
    XLOOKUP('2. Результаты'!$K1189, _xlpm.thresholds, Sections!$Q$26:$S$26, "Ниже базового", -1)
)</f>
        <v>Высокий</v>
      </c>
      <c r="M1189" s="9">
        <v>13.0</v>
      </c>
      <c r="N1189" s="9" t="str">
        <f t="array" ref="N1189">LET(
    _xlpm.thresholds, XLOOKUP('2. Результаты'!$D1189, Sections!$K$27:$K$47, Sections!$L$27:$N$47),
    XLOOKUP('2. Результаты'!$M1189, _xlpm.thresholds, Sections!$L$26:$N$26, "Ниже базового", -1)
)</f>
        <v>Средний</v>
      </c>
      <c r="O1189" s="9">
        <v>17.0</v>
      </c>
      <c r="P1189" s="9" t="str">
        <f t="array" ref="P1189">LET(
    _xlpm.thresholds, XLOOKUP('2. Результаты'!$D1189, Sections!$P$3:$P$23, Sections!$Q$3:$S$23),
    XLOOKUP('2. Результаты'!$O1189, _xlpm.thresholds, Sections!$Q$2:$S$2, "Ниже базового", -1)
)</f>
        <v>Средний</v>
      </c>
      <c r="Q1189" s="9">
        <v>17.0</v>
      </c>
      <c r="R1189" s="9" t="str">
        <f t="array" ref="R1189">LET(
    _xlpm.thresholds, XLOOKUP('2. Результаты'!$D1189, Sections!$F$3:$F$23, Sections!$G$3:$I$23),
    XLOOKUP('2. Результаты'!$Q1189, _xlpm.thresholds, Sections!$G$2:$I$2, "Ниже базового", -1)
)</f>
        <v>Средний</v>
      </c>
      <c r="S1189" s="9">
        <v>18.0</v>
      </c>
      <c r="T1189" s="9" t="str">
        <f t="array" ref="T1189">LET(
    _xlpm.thresholds, XLOOKUP('2. Результаты'!$D1189, Sections!$A$3:$A$23, Sections!$B$3:$D$23),
    XLOOKUP('2. Результаты'!$S1189, _xlpm.thresholds, Sections!$B$2:$D$2, "Ниже базового", -1)
)</f>
        <v>Базовый</v>
      </c>
      <c r="U1189" s="9">
        <v>11.0</v>
      </c>
      <c r="V1189" s="9" t="str">
        <f t="array" ref="V1189">LET(
    _xlpm.thresholds, XLOOKUP('2. Результаты'!$D1189, Sections!$A$27:$A$47, Sections!$B$27:$D$47),
    XLOOKUP('2. Результаты'!$U1189, _xlpm.thresholds, Sections!$B$26:$D$26, "Ниже базового", -1)
)</f>
        <v>Средний</v>
      </c>
      <c r="W1189" s="9">
        <v>22.0</v>
      </c>
      <c r="X1189" s="9" t="str">
        <f t="array" ref="X1189">LET(
    _xlpm.thresholds, XLOOKUP('2. Результаты'!$D1189, Sections!$K$3:$K$23, Sections!$L$3:$N$23),
    XLOOKUP('2. Результаты'!$W1189, _xlpm.thresholds, Sections!$L$2:$N$2, "Ниже базового", -1)
)</f>
        <v>Средний</v>
      </c>
    </row>
    <row r="1190" ht="15.75" customHeight="1">
      <c r="A1190" s="7">
        <v>5.42015261E8</v>
      </c>
      <c r="B1190" s="6" t="s">
        <v>220</v>
      </c>
      <c r="C1190" s="6" t="s">
        <v>225</v>
      </c>
      <c r="D1190" s="9">
        <v>3.0</v>
      </c>
      <c r="E1190" s="9">
        <v>145.0</v>
      </c>
      <c r="F1190" s="9">
        <v>182.0</v>
      </c>
      <c r="G1190" s="9">
        <v>3.0</v>
      </c>
      <c r="H1190" s="9" t="s">
        <v>1465</v>
      </c>
      <c r="I1190" s="9">
        <v>21.0</v>
      </c>
      <c r="J1190" s="9" t="str">
        <f t="array" ref="J1190">LET(
    _xlpm.thresholds, XLOOKUP('2. Результаты'!$D1190, Sections!$F$27:$F$47, Sections!$G$27:$I$47),
    XLOOKUP('2. Результаты'!$I1190, _xlpm.thresholds, Sections!$G$26:$I$26, "Ниже базового", -1)
)</f>
        <v>Средний</v>
      </c>
      <c r="K1190" s="9">
        <v>21.0</v>
      </c>
      <c r="L1190" s="9" t="str">
        <f t="array" ref="L1190">LET(
    _xlpm.thresholds, XLOOKUP('2. Результаты'!$D1190, Sections!$P$27:$P$47, Sections!$Q$27:$S$47),
    XLOOKUP('2. Результаты'!$K1190, _xlpm.thresholds, Sections!$Q$26:$S$26, "Ниже базового", -1)
)</f>
        <v>Высокий</v>
      </c>
      <c r="M1190" s="9">
        <v>12.0</v>
      </c>
      <c r="N1190" s="9" t="str">
        <f t="array" ref="N1190">LET(
    _xlpm.thresholds, XLOOKUP('2. Результаты'!$D1190, Sections!$K$27:$K$47, Sections!$L$27:$N$47),
    XLOOKUP('2. Результаты'!$M1190, _xlpm.thresholds, Sections!$L$26:$N$26, "Ниже базового", -1)
)</f>
        <v>Средний</v>
      </c>
      <c r="O1190" s="9">
        <v>16.0</v>
      </c>
      <c r="P1190" s="9" t="str">
        <f t="array" ref="P1190">LET(
    _xlpm.thresholds, XLOOKUP('2. Результаты'!$D1190, Sections!$P$3:$P$23, Sections!$Q$3:$S$23),
    XLOOKUP('2. Результаты'!$O1190, _xlpm.thresholds, Sections!$Q$2:$S$2, "Ниже базового", -1)
)</f>
        <v>Средний</v>
      </c>
      <c r="Q1190" s="9">
        <v>19.0</v>
      </c>
      <c r="R1190" s="9" t="str">
        <f t="array" ref="R1190">LET(
    _xlpm.thresholds, XLOOKUP('2. Результаты'!$D1190, Sections!$F$3:$F$23, Sections!$G$3:$I$23),
    XLOOKUP('2. Результаты'!$Q1190, _xlpm.thresholds, Sections!$G$2:$I$2, "Ниже базового", -1)
)</f>
        <v>Средний</v>
      </c>
      <c r="S1190" s="9">
        <v>30.0</v>
      </c>
      <c r="T1190" s="9" t="str">
        <f t="array" ref="T1190">LET(
    _xlpm.thresholds, XLOOKUP('2. Результаты'!$D1190, Sections!$A$3:$A$23, Sections!$B$3:$D$23),
    XLOOKUP('2. Результаты'!$S1190, _xlpm.thresholds, Sections!$B$2:$D$2, "Ниже базового", -1)
)</f>
        <v>Средний</v>
      </c>
      <c r="U1190" s="9">
        <v>1.0</v>
      </c>
      <c r="V1190" s="9" t="str">
        <f t="array" ref="V1190">LET(
    _xlpm.thresholds, XLOOKUP('2. Результаты'!$D1190, Sections!$A$27:$A$47, Sections!$B$27:$D$47),
    XLOOKUP('2. Результаты'!$U1190, _xlpm.thresholds, Sections!$B$26:$D$26, "Ниже базового", -1)
)</f>
        <v>Высокий</v>
      </c>
      <c r="W1190" s="9">
        <v>25.0</v>
      </c>
      <c r="X1190" s="9" t="str">
        <f t="array" ref="X1190">LET(
    _xlpm.thresholds, XLOOKUP('2. Результаты'!$D1190, Sections!$K$3:$K$23, Sections!$L$3:$N$23),
    XLOOKUP('2. Результаты'!$W1190, _xlpm.thresholds, Sections!$L$2:$N$2, "Ниже базового", -1)
)</f>
        <v>Высокий</v>
      </c>
    </row>
    <row r="1191" ht="15.75" customHeight="1">
      <c r="A1191" s="7">
        <v>5.42015254E8</v>
      </c>
      <c r="B1191" s="6" t="s">
        <v>220</v>
      </c>
      <c r="C1191" s="6" t="s">
        <v>226</v>
      </c>
      <c r="D1191" s="9">
        <v>4.0</v>
      </c>
      <c r="E1191" s="9">
        <v>127.0</v>
      </c>
      <c r="F1191" s="9">
        <v>166.0</v>
      </c>
      <c r="G1191" s="9">
        <v>2.0</v>
      </c>
      <c r="H1191" s="9" t="s">
        <v>1467</v>
      </c>
      <c r="I1191" s="9">
        <v>21.0</v>
      </c>
      <c r="J1191" s="9" t="str">
        <f t="array" ref="J1191">LET(
    _xlpm.thresholds, XLOOKUP('2. Результаты'!$D1191, Sections!$F$27:$F$47, Sections!$G$27:$I$47),
    XLOOKUP('2. Результаты'!$I1191, _xlpm.thresholds, Sections!$G$26:$I$26, "Ниже базового", -1)
)</f>
        <v>Средний</v>
      </c>
      <c r="K1191" s="9">
        <v>20.0</v>
      </c>
      <c r="L1191" s="9" t="str">
        <f t="array" ref="L1191">LET(
    _xlpm.thresholds, XLOOKUP('2. Результаты'!$D1191, Sections!$P$27:$P$47, Sections!$Q$27:$S$47),
    XLOOKUP('2. Результаты'!$K1191, _xlpm.thresholds, Sections!$Q$26:$S$26, "Ниже базового", -1)
)</f>
        <v>Высокий</v>
      </c>
      <c r="M1191" s="9">
        <v>14.0</v>
      </c>
      <c r="N1191" s="9" t="str">
        <f t="array" ref="N1191">LET(
    _xlpm.thresholds, XLOOKUP('2. Результаты'!$D1191, Sections!$K$27:$K$47, Sections!$L$27:$N$47),
    XLOOKUP('2. Результаты'!$M1191, _xlpm.thresholds, Sections!$L$26:$N$26, "Ниже базового", -1)
)</f>
        <v>Высокий</v>
      </c>
      <c r="O1191" s="9">
        <v>15.0</v>
      </c>
      <c r="P1191" s="9" t="str">
        <f t="array" ref="P1191">LET(
    _xlpm.thresholds, XLOOKUP('2. Результаты'!$D1191, Sections!$P$3:$P$23, Sections!$Q$3:$S$23),
    XLOOKUP('2. Результаты'!$O1191, _xlpm.thresholds, Sections!$Q$2:$S$2, "Ниже базового", -1)
)</f>
        <v>Средний</v>
      </c>
      <c r="Q1191" s="9">
        <v>15.0</v>
      </c>
      <c r="R1191" s="9" t="str">
        <f t="array" ref="R1191">LET(
    _xlpm.thresholds, XLOOKUP('2. Результаты'!$D1191, Sections!$F$3:$F$23, Sections!$G$3:$I$23),
    XLOOKUP('2. Результаты'!$Q1191, _xlpm.thresholds, Sections!$G$2:$I$2, "Ниже базового", -1)
)</f>
        <v>Средний</v>
      </c>
      <c r="S1191" s="9">
        <v>22.0</v>
      </c>
      <c r="T1191" s="9" t="str">
        <f t="array" ref="T1191">LET(
    _xlpm.thresholds, XLOOKUP('2. Результаты'!$D1191, Sections!$A$3:$A$23, Sections!$B$3:$D$23),
    XLOOKUP('2. Результаты'!$S1191, _xlpm.thresholds, Sections!$B$2:$D$2, "Ниже базового", -1)
)</f>
        <v>Средний</v>
      </c>
      <c r="U1191" s="9">
        <v>0.0</v>
      </c>
      <c r="V1191" s="9" t="str">
        <f t="array" ref="V1191">LET(
    _xlpm.thresholds, XLOOKUP('2. Результаты'!$D1191, Sections!$A$27:$A$47, Sections!$B$27:$D$47),
    XLOOKUP('2. Результаты'!$U1191, _xlpm.thresholds, Sections!$B$26:$D$26, "Ниже базового", -1)
)</f>
        <v>Базовый</v>
      </c>
      <c r="W1191" s="9">
        <v>20.0</v>
      </c>
      <c r="X1191" s="9" t="str">
        <f t="array" ref="X1191">LET(
    _xlpm.thresholds, XLOOKUP('2. Результаты'!$D1191, Sections!$K$3:$K$23, Sections!$L$3:$N$23),
    XLOOKUP('2. Результаты'!$W1191, _xlpm.thresholds, Sections!$L$2:$N$2, "Ниже базового", -1)
)</f>
        <v>Средний</v>
      </c>
    </row>
    <row r="1192" ht="15.75" customHeight="1">
      <c r="A1192" s="7">
        <v>5.42015328E8</v>
      </c>
      <c r="B1192" s="6" t="s">
        <v>220</v>
      </c>
      <c r="C1192" s="6" t="s">
        <v>227</v>
      </c>
      <c r="D1192" s="9">
        <v>1.0</v>
      </c>
      <c r="E1192" s="9">
        <v>174.0</v>
      </c>
      <c r="F1192" s="9">
        <v>213.0</v>
      </c>
      <c r="G1192" s="9">
        <v>4.0</v>
      </c>
      <c r="H1192" s="9" t="s">
        <v>1466</v>
      </c>
      <c r="I1192" s="9">
        <v>20.0</v>
      </c>
      <c r="J1192" s="9" t="str">
        <f t="array" ref="J1192">LET(
    _xlpm.thresholds, XLOOKUP('2. Результаты'!$D1192, Sections!$F$27:$F$47, Sections!$G$27:$I$47),
    XLOOKUP('2. Результаты'!$I1192, _xlpm.thresholds, Sections!$G$26:$I$26, "Ниже базового", -1)
)</f>
        <v>Средний</v>
      </c>
      <c r="K1192" s="9">
        <v>15.0</v>
      </c>
      <c r="L1192" s="9" t="str">
        <f t="array" ref="L1192">LET(
    _xlpm.thresholds, XLOOKUP('2. Результаты'!$D1192, Sections!$P$27:$P$47, Sections!$Q$27:$S$47),
    XLOOKUP('2. Результаты'!$K1192, _xlpm.thresholds, Sections!$Q$26:$S$26, "Ниже базового", -1)
)</f>
        <v>Средний</v>
      </c>
      <c r="M1192" s="9">
        <v>17.0</v>
      </c>
      <c r="N1192" s="9" t="str">
        <f t="array" ref="N1192">LET(
    _xlpm.thresholds, XLOOKUP('2. Результаты'!$D1192, Sections!$K$27:$K$47, Sections!$L$27:$N$47),
    XLOOKUP('2. Результаты'!$M1192, _xlpm.thresholds, Sections!$L$26:$N$26, "Ниже базового", -1)
)</f>
        <v>Высокий</v>
      </c>
      <c r="O1192" s="9">
        <v>20.0</v>
      </c>
      <c r="P1192" s="9" t="str">
        <f t="array" ref="P1192">LET(
    _xlpm.thresholds, XLOOKUP('2. Результаты'!$D1192, Sections!$P$3:$P$23, Sections!$Q$3:$S$23),
    XLOOKUP('2. Результаты'!$O1192, _xlpm.thresholds, Sections!$Q$2:$S$2, "Ниже базового", -1)
)</f>
        <v>Высокий</v>
      </c>
      <c r="Q1192" s="9">
        <v>23.0</v>
      </c>
      <c r="R1192" s="9" t="str">
        <f t="array" ref="R1192">LET(
    _xlpm.thresholds, XLOOKUP('2. Результаты'!$D1192, Sections!$F$3:$F$23, Sections!$G$3:$I$23),
    XLOOKUP('2. Результаты'!$Q1192, _xlpm.thresholds, Sections!$G$2:$I$2, "Ниже базового", -1)
)</f>
        <v>Высокий</v>
      </c>
      <c r="S1192" s="9">
        <v>40.0</v>
      </c>
      <c r="T1192" s="9" t="str">
        <f t="array" ref="T1192">LET(
    _xlpm.thresholds, XLOOKUP('2. Результаты'!$D1192, Sections!$A$3:$A$23, Sections!$B$3:$D$23),
    XLOOKUP('2. Результаты'!$S1192, _xlpm.thresholds, Sections!$B$2:$D$2, "Ниже базового", -1)
)</f>
        <v>Высокий</v>
      </c>
      <c r="U1192" s="9">
        <v>12.0</v>
      </c>
      <c r="V1192" s="9" t="str">
        <f t="array" ref="V1192">LET(
    _xlpm.thresholds, XLOOKUP('2. Результаты'!$D1192, Sections!$A$27:$A$47, Sections!$B$27:$D$47),
    XLOOKUP('2. Результаты'!$U1192, _xlpm.thresholds, Sections!$B$26:$D$26, "Ниже базового", -1)
)</f>
        <v>Высокий</v>
      </c>
      <c r="W1192" s="9">
        <v>27.0</v>
      </c>
      <c r="X1192" s="9" t="str">
        <f t="array" ref="X1192">LET(
    _xlpm.thresholds, XLOOKUP('2. Результаты'!$D1192, Sections!$K$3:$K$23, Sections!$L$3:$N$23),
    XLOOKUP('2. Результаты'!$W1192, _xlpm.thresholds, Sections!$L$2:$N$2, "Ниже базового", -1)
)</f>
        <v>Высокий</v>
      </c>
    </row>
    <row r="1193" ht="15.75" customHeight="1">
      <c r="A1193" s="7">
        <v>5.4201523E8</v>
      </c>
      <c r="B1193" s="6" t="s">
        <v>220</v>
      </c>
      <c r="C1193" s="6" t="s">
        <v>228</v>
      </c>
      <c r="D1193" s="9">
        <v>5.0</v>
      </c>
      <c r="E1193" s="9">
        <v>146.0</v>
      </c>
      <c r="F1193" s="9">
        <v>208.0</v>
      </c>
      <c r="G1193" s="9">
        <v>3.0</v>
      </c>
      <c r="H1193" s="9" t="s">
        <v>1465</v>
      </c>
      <c r="I1193" s="9">
        <v>26.0</v>
      </c>
      <c r="J1193" s="9" t="str">
        <f t="array" ref="J1193">LET(
    _xlpm.thresholds, XLOOKUP('2. Результаты'!$D1193, Sections!$F$27:$F$47, Sections!$G$27:$I$47),
    XLOOKUP('2. Результаты'!$I1193, _xlpm.thresholds, Sections!$G$26:$I$26, "Ниже базового", -1)
)</f>
        <v>Средний</v>
      </c>
      <c r="K1193" s="9">
        <v>14.0</v>
      </c>
      <c r="L1193" s="9" t="str">
        <f t="array" ref="L1193">LET(
    _xlpm.thresholds, XLOOKUP('2. Результаты'!$D1193, Sections!$P$27:$P$47, Sections!$Q$27:$S$47),
    XLOOKUP('2. Результаты'!$K1193, _xlpm.thresholds, Sections!$Q$26:$S$26, "Ниже базового", -1)
)</f>
        <v>Средний</v>
      </c>
      <c r="M1193" s="9">
        <v>14.0</v>
      </c>
      <c r="N1193" s="9" t="str">
        <f t="array" ref="N1193">LET(
    _xlpm.thresholds, XLOOKUP('2. Результаты'!$D1193, Sections!$K$27:$K$47, Sections!$L$27:$N$47),
    XLOOKUP('2. Результаты'!$M1193, _xlpm.thresholds, Sections!$L$26:$N$26, "Ниже базового", -1)
)</f>
        <v>Средний</v>
      </c>
      <c r="O1193" s="9">
        <v>17.0</v>
      </c>
      <c r="P1193" s="9" t="str">
        <f t="array" ref="P1193">LET(
    _xlpm.thresholds, XLOOKUP('2. Результаты'!$D1193, Sections!$P$3:$P$23, Sections!$Q$3:$S$23),
    XLOOKUP('2. Результаты'!$O1193, _xlpm.thresholds, Sections!$Q$2:$S$2, "Ниже базового", -1)
)</f>
        <v>Средний</v>
      </c>
      <c r="Q1193" s="9">
        <v>15.0</v>
      </c>
      <c r="R1193" s="9" t="str">
        <f t="array" ref="R1193">LET(
    _xlpm.thresholds, XLOOKUP('2. Результаты'!$D1193, Sections!$F$3:$F$23, Sections!$G$3:$I$23),
    XLOOKUP('2. Результаты'!$Q1193, _xlpm.thresholds, Sections!$G$2:$I$2, "Ниже базового", -1)
)</f>
        <v>Средний</v>
      </c>
      <c r="S1193" s="9">
        <v>29.0</v>
      </c>
      <c r="T1193" s="9" t="str">
        <f t="array" ref="T1193">LET(
    _xlpm.thresholds, XLOOKUP('2. Результаты'!$D1193, Sections!$A$3:$A$23, Sections!$B$3:$D$23),
    XLOOKUP('2. Результаты'!$S1193, _xlpm.thresholds, Sections!$B$2:$D$2, "Ниже базового", -1)
)</f>
        <v>Средний</v>
      </c>
      <c r="U1193" s="9">
        <v>10.0</v>
      </c>
      <c r="V1193" s="9" t="str">
        <f t="array" ref="V1193">LET(
    _xlpm.thresholds, XLOOKUP('2. Результаты'!$D1193, Sections!$A$27:$A$47, Sections!$B$27:$D$47),
    XLOOKUP('2. Результаты'!$U1193, _xlpm.thresholds, Sections!$B$26:$D$26, "Ниже базового", -1)
)</f>
        <v>Средний</v>
      </c>
      <c r="W1193" s="9">
        <v>21.0</v>
      </c>
      <c r="X1193" s="9" t="str">
        <f t="array" ref="X1193">LET(
    _xlpm.thresholds, XLOOKUP('2. Результаты'!$D1193, Sections!$K$3:$K$23, Sections!$L$3:$N$23),
    XLOOKUP('2. Результаты'!$W1193, _xlpm.thresholds, Sections!$L$2:$N$2, "Ниже базового", -1)
)</f>
        <v>Средний</v>
      </c>
    </row>
    <row r="1194" ht="15.75" customHeight="1">
      <c r="A1194" s="7">
        <v>5.42010263E8</v>
      </c>
      <c r="B1194" s="6" t="s">
        <v>220</v>
      </c>
      <c r="C1194" s="6" t="s">
        <v>229</v>
      </c>
      <c r="D1194" s="9">
        <v>1.0</v>
      </c>
      <c r="E1194" s="9">
        <v>164.0</v>
      </c>
      <c r="F1194" s="9">
        <v>213.0</v>
      </c>
      <c r="G1194" s="9">
        <v>3.0</v>
      </c>
      <c r="H1194" s="9" t="s">
        <v>1465</v>
      </c>
      <c r="I1194" s="9">
        <v>22.0</v>
      </c>
      <c r="J1194" s="9" t="str">
        <f t="array" ref="J1194">LET(
    _xlpm.thresholds, XLOOKUP('2. Результаты'!$D1194, Sections!$F$27:$F$47, Sections!$G$27:$I$47),
    XLOOKUP('2. Результаты'!$I1194, _xlpm.thresholds, Sections!$G$26:$I$26, "Ниже базового", -1)
)</f>
        <v>Средний</v>
      </c>
      <c r="K1194" s="9">
        <v>15.0</v>
      </c>
      <c r="L1194" s="9" t="str">
        <f t="array" ref="L1194">LET(
    _xlpm.thresholds, XLOOKUP('2. Результаты'!$D1194, Sections!$P$27:$P$47, Sections!$Q$27:$S$47),
    XLOOKUP('2. Результаты'!$K1194, _xlpm.thresholds, Sections!$Q$26:$S$26, "Ниже базового", -1)
)</f>
        <v>Средний</v>
      </c>
      <c r="M1194" s="9">
        <v>16.0</v>
      </c>
      <c r="N1194" s="9" t="str">
        <f t="array" ref="N1194">LET(
    _xlpm.thresholds, XLOOKUP('2. Результаты'!$D1194, Sections!$K$27:$K$47, Sections!$L$27:$N$47),
    XLOOKUP('2. Результаты'!$M1194, _xlpm.thresholds, Sections!$L$26:$N$26, "Ниже базового", -1)
)</f>
        <v>Средний</v>
      </c>
      <c r="O1194" s="9">
        <v>18.0</v>
      </c>
      <c r="P1194" s="9" t="str">
        <f t="array" ref="P1194">LET(
    _xlpm.thresholds, XLOOKUP('2. Результаты'!$D1194, Sections!$P$3:$P$23, Sections!$Q$3:$S$23),
    XLOOKUP('2. Результаты'!$O1194, _xlpm.thresholds, Sections!$Q$2:$S$2, "Ниже базового", -1)
)</f>
        <v>Средний</v>
      </c>
      <c r="Q1194" s="9">
        <v>22.0</v>
      </c>
      <c r="R1194" s="9" t="str">
        <f t="array" ref="R1194">LET(
    _xlpm.thresholds, XLOOKUP('2. Результаты'!$D1194, Sections!$F$3:$F$23, Sections!$G$3:$I$23),
    XLOOKUP('2. Результаты'!$Q1194, _xlpm.thresholds, Sections!$G$2:$I$2, "Ниже базового", -1)
)</f>
        <v>Высокий</v>
      </c>
      <c r="S1194" s="9">
        <v>36.0</v>
      </c>
      <c r="T1194" s="9" t="str">
        <f t="array" ref="T1194">LET(
    _xlpm.thresholds, XLOOKUP('2. Результаты'!$D1194, Sections!$A$3:$A$23, Sections!$B$3:$D$23),
    XLOOKUP('2. Результаты'!$S1194, _xlpm.thresholds, Sections!$B$2:$D$2, "Ниже базового", -1)
)</f>
        <v>Средний</v>
      </c>
      <c r="U1194" s="9">
        <v>11.0</v>
      </c>
      <c r="V1194" s="9" t="str">
        <f t="array" ref="V1194">LET(
    _xlpm.thresholds, XLOOKUP('2. Результаты'!$D1194, Sections!$A$27:$A$47, Sections!$B$27:$D$47),
    XLOOKUP('2. Результаты'!$U1194, _xlpm.thresholds, Sections!$B$26:$D$26, "Ниже базового", -1)
)</f>
        <v>Средний</v>
      </c>
      <c r="W1194" s="9">
        <v>24.0</v>
      </c>
      <c r="X1194" s="9" t="str">
        <f t="array" ref="X1194">LET(
    _xlpm.thresholds, XLOOKUP('2. Результаты'!$D1194, Sections!$K$3:$K$23, Sections!$L$3:$N$23),
    XLOOKUP('2. Результаты'!$W1194, _xlpm.thresholds, Sections!$L$2:$N$2, "Ниже базового", -1)
)</f>
        <v>Средний</v>
      </c>
    </row>
    <row r="1195" ht="15.75" customHeight="1">
      <c r="A1195" s="7">
        <v>5.42013585E8</v>
      </c>
      <c r="B1195" s="6" t="s">
        <v>220</v>
      </c>
      <c r="C1195" s="6" t="s">
        <v>230</v>
      </c>
      <c r="D1195" s="9">
        <v>1.0</v>
      </c>
      <c r="E1195" s="9">
        <v>161.0</v>
      </c>
      <c r="F1195" s="9">
        <v>213.0</v>
      </c>
      <c r="G1195" s="9">
        <v>3.0</v>
      </c>
      <c r="H1195" s="9" t="s">
        <v>1465</v>
      </c>
      <c r="I1195" s="9">
        <v>19.0</v>
      </c>
      <c r="J1195" s="9" t="str">
        <f t="array" ref="J1195">LET(
    _xlpm.thresholds, XLOOKUP('2. Результаты'!$D1195, Sections!$F$27:$F$47, Sections!$G$27:$I$47),
    XLOOKUP('2. Результаты'!$I1195, _xlpm.thresholds, Sections!$G$26:$I$26, "Ниже базового", -1)
)</f>
        <v>Средний</v>
      </c>
      <c r="K1195" s="9">
        <v>17.0</v>
      </c>
      <c r="L1195" s="9" t="str">
        <f t="array" ref="L1195">LET(
    _xlpm.thresholds, XLOOKUP('2. Результаты'!$D1195, Sections!$P$27:$P$47, Sections!$Q$27:$S$47),
    XLOOKUP('2. Результаты'!$K1195, _xlpm.thresholds, Sections!$Q$26:$S$26, "Ниже базового", -1)
)</f>
        <v>Высокий</v>
      </c>
      <c r="M1195" s="9">
        <v>16.0</v>
      </c>
      <c r="N1195" s="9" t="str">
        <f t="array" ref="N1195">LET(
    _xlpm.thresholds, XLOOKUP('2. Результаты'!$D1195, Sections!$K$27:$K$47, Sections!$L$27:$N$47),
    XLOOKUP('2. Результаты'!$M1195, _xlpm.thresholds, Sections!$L$26:$N$26, "Ниже базового", -1)
)</f>
        <v>Средний</v>
      </c>
      <c r="O1195" s="9">
        <v>20.0</v>
      </c>
      <c r="P1195" s="9" t="str">
        <f t="array" ref="P1195">LET(
    _xlpm.thresholds, XLOOKUP('2. Результаты'!$D1195, Sections!$P$3:$P$23, Sections!$Q$3:$S$23),
    XLOOKUP('2. Результаты'!$O1195, _xlpm.thresholds, Sections!$Q$2:$S$2, "Ниже базового", -1)
)</f>
        <v>Высокий</v>
      </c>
      <c r="Q1195" s="9">
        <v>19.0</v>
      </c>
      <c r="R1195" s="9" t="str">
        <f t="array" ref="R1195">LET(
    _xlpm.thresholds, XLOOKUP('2. Результаты'!$D1195, Sections!$F$3:$F$23, Sections!$G$3:$I$23),
    XLOOKUP('2. Результаты'!$Q1195, _xlpm.thresholds, Sections!$G$2:$I$2, "Ниже базового", -1)
)</f>
        <v>Средний</v>
      </c>
      <c r="S1195" s="9">
        <v>36.0</v>
      </c>
      <c r="T1195" s="9" t="str">
        <f t="array" ref="T1195">LET(
    _xlpm.thresholds, XLOOKUP('2. Результаты'!$D1195, Sections!$A$3:$A$23, Sections!$B$3:$D$23),
    XLOOKUP('2. Результаты'!$S1195, _xlpm.thresholds, Sections!$B$2:$D$2, "Ниже базового", -1)
)</f>
        <v>Средний</v>
      </c>
      <c r="U1195" s="9">
        <v>12.0</v>
      </c>
      <c r="V1195" s="9" t="str">
        <f t="array" ref="V1195">LET(
    _xlpm.thresholds, XLOOKUP('2. Результаты'!$D1195, Sections!$A$27:$A$47, Sections!$B$27:$D$47),
    XLOOKUP('2. Результаты'!$U1195, _xlpm.thresholds, Sections!$B$26:$D$26, "Ниже базового", -1)
)</f>
        <v>Высокий</v>
      </c>
      <c r="W1195" s="9">
        <v>22.0</v>
      </c>
      <c r="X1195" s="9" t="str">
        <f t="array" ref="X1195">LET(
    _xlpm.thresholds, XLOOKUP('2. Результаты'!$D1195, Sections!$K$3:$K$23, Sections!$L$3:$N$23),
    XLOOKUP('2. Результаты'!$W1195, _xlpm.thresholds, Sections!$L$2:$N$2, "Ниже базового", -1)
)</f>
        <v>Средний</v>
      </c>
    </row>
    <row r="1196" ht="15.75" customHeight="1">
      <c r="A1196" s="7">
        <v>5.42015198E8</v>
      </c>
      <c r="B1196" s="6" t="s">
        <v>220</v>
      </c>
      <c r="C1196" s="6" t="s">
        <v>231</v>
      </c>
      <c r="D1196" s="9">
        <v>1.0</v>
      </c>
      <c r="E1196" s="9">
        <v>158.0</v>
      </c>
      <c r="F1196" s="9">
        <v>213.0</v>
      </c>
      <c r="G1196" s="9">
        <v>3.0</v>
      </c>
      <c r="H1196" s="9" t="s">
        <v>1465</v>
      </c>
      <c r="I1196" s="9">
        <v>25.0</v>
      </c>
      <c r="J1196" s="9" t="str">
        <f t="array" ref="J1196">LET(
    _xlpm.thresholds, XLOOKUP('2. Результаты'!$D1196, Sections!$F$27:$F$47, Sections!$G$27:$I$47),
    XLOOKUP('2. Результаты'!$I1196, _xlpm.thresholds, Sections!$G$26:$I$26, "Ниже базового", -1)
)</f>
        <v>Средний</v>
      </c>
      <c r="K1196" s="9">
        <v>17.0</v>
      </c>
      <c r="L1196" s="9" t="str">
        <f t="array" ref="L1196">LET(
    _xlpm.thresholds, XLOOKUP('2. Результаты'!$D1196, Sections!$P$27:$P$47, Sections!$Q$27:$S$47),
    XLOOKUP('2. Результаты'!$K1196, _xlpm.thresholds, Sections!$Q$26:$S$26, "Ниже базового", -1)
)</f>
        <v>Высокий</v>
      </c>
      <c r="M1196" s="9">
        <v>16.0</v>
      </c>
      <c r="N1196" s="9" t="str">
        <f t="array" ref="N1196">LET(
    _xlpm.thresholds, XLOOKUP('2. Результаты'!$D1196, Sections!$K$27:$K$47, Sections!$L$27:$N$47),
    XLOOKUP('2. Результаты'!$M1196, _xlpm.thresholds, Sections!$L$26:$N$26, "Ниже базового", -1)
)</f>
        <v>Средний</v>
      </c>
      <c r="O1196" s="9">
        <v>17.0</v>
      </c>
      <c r="P1196" s="9" t="str">
        <f t="array" ref="P1196">LET(
    _xlpm.thresholds, XLOOKUP('2. Результаты'!$D1196, Sections!$P$3:$P$23, Sections!$Q$3:$S$23),
    XLOOKUP('2. Результаты'!$O1196, _xlpm.thresholds, Sections!$Q$2:$S$2, "Ниже базового", -1)
)</f>
        <v>Средний</v>
      </c>
      <c r="Q1196" s="9">
        <v>17.0</v>
      </c>
      <c r="R1196" s="9" t="str">
        <f t="array" ref="R1196">LET(
    _xlpm.thresholds, XLOOKUP('2. Результаты'!$D1196, Sections!$F$3:$F$23, Sections!$G$3:$I$23),
    XLOOKUP('2. Результаты'!$Q1196, _xlpm.thresholds, Sections!$G$2:$I$2, "Ниже базового", -1)
)</f>
        <v>Средний</v>
      </c>
      <c r="S1196" s="9">
        <v>36.0</v>
      </c>
      <c r="T1196" s="9" t="str">
        <f t="array" ref="T1196">LET(
    _xlpm.thresholds, XLOOKUP('2. Результаты'!$D1196, Sections!$A$3:$A$23, Sections!$B$3:$D$23),
    XLOOKUP('2. Результаты'!$S1196, _xlpm.thresholds, Sections!$B$2:$D$2, "Ниже базового", -1)
)</f>
        <v>Средний</v>
      </c>
      <c r="U1196" s="9">
        <v>11.0</v>
      </c>
      <c r="V1196" s="9" t="str">
        <f t="array" ref="V1196">LET(
    _xlpm.thresholds, XLOOKUP('2. Результаты'!$D1196, Sections!$A$27:$A$47, Sections!$B$27:$D$47),
    XLOOKUP('2. Результаты'!$U1196, _xlpm.thresholds, Sections!$B$26:$D$26, "Ниже базового", -1)
)</f>
        <v>Средний</v>
      </c>
      <c r="W1196" s="9">
        <v>19.0</v>
      </c>
      <c r="X1196" s="9" t="str">
        <f t="array" ref="X1196">LET(
    _xlpm.thresholds, XLOOKUP('2. Результаты'!$D1196, Sections!$K$3:$K$23, Sections!$L$3:$N$23),
    XLOOKUP('2. Результаты'!$W1196, _xlpm.thresholds, Sections!$L$2:$N$2, "Ниже базового", -1)
)</f>
        <v>Средний</v>
      </c>
    </row>
    <row r="1197" ht="15.75" customHeight="1">
      <c r="A1197" s="7">
        <v>5.4200937E8</v>
      </c>
      <c r="B1197" s="6" t="s">
        <v>220</v>
      </c>
      <c r="C1197" s="6" t="s">
        <v>233</v>
      </c>
      <c r="D1197" s="9">
        <v>1.0</v>
      </c>
      <c r="E1197" s="9">
        <v>166.0</v>
      </c>
      <c r="F1197" s="9">
        <v>213.0</v>
      </c>
      <c r="G1197" s="9">
        <v>3.0</v>
      </c>
      <c r="H1197" s="9" t="s">
        <v>1465</v>
      </c>
      <c r="I1197" s="9">
        <v>26.0</v>
      </c>
      <c r="J1197" s="9" t="str">
        <f t="array" ref="J1197">LET(
    _xlpm.thresholds, XLOOKUP('2. Результаты'!$D1197, Sections!$F$27:$F$47, Sections!$G$27:$I$47),
    XLOOKUP('2. Результаты'!$I1197, _xlpm.thresholds, Sections!$G$26:$I$26, "Ниже базового", -1)
)</f>
        <v>Средний</v>
      </c>
      <c r="K1197" s="9">
        <v>18.0</v>
      </c>
      <c r="L1197" s="9" t="str">
        <f t="array" ref="L1197">LET(
    _xlpm.thresholds, XLOOKUP('2. Результаты'!$D1197, Sections!$P$27:$P$47, Sections!$Q$27:$S$47),
    XLOOKUP('2. Результаты'!$K1197, _xlpm.thresholds, Sections!$Q$26:$S$26, "Ниже базового", -1)
)</f>
        <v>Высокий</v>
      </c>
      <c r="M1197" s="9">
        <v>16.0</v>
      </c>
      <c r="N1197" s="9" t="str">
        <f t="array" ref="N1197">LET(
    _xlpm.thresholds, XLOOKUP('2. Результаты'!$D1197, Sections!$K$27:$K$47, Sections!$L$27:$N$47),
    XLOOKUP('2. Результаты'!$M1197, _xlpm.thresholds, Sections!$L$26:$N$26, "Ниже базового", -1)
)</f>
        <v>Средний</v>
      </c>
      <c r="O1197" s="9">
        <v>18.0</v>
      </c>
      <c r="P1197" s="9" t="str">
        <f t="array" ref="P1197">LET(
    _xlpm.thresholds, XLOOKUP('2. Результаты'!$D1197, Sections!$P$3:$P$23, Sections!$Q$3:$S$23),
    XLOOKUP('2. Результаты'!$O1197, _xlpm.thresholds, Sections!$Q$2:$S$2, "Ниже базового", -1)
)</f>
        <v>Средний</v>
      </c>
      <c r="Q1197" s="9">
        <v>17.0</v>
      </c>
      <c r="R1197" s="9" t="str">
        <f t="array" ref="R1197">LET(
    _xlpm.thresholds, XLOOKUP('2. Результаты'!$D1197, Sections!$F$3:$F$23, Sections!$G$3:$I$23),
    XLOOKUP('2. Результаты'!$Q1197, _xlpm.thresholds, Sections!$G$2:$I$2, "Ниже базового", -1)
)</f>
        <v>Средний</v>
      </c>
      <c r="S1197" s="9">
        <v>38.0</v>
      </c>
      <c r="T1197" s="9" t="str">
        <f t="array" ref="T1197">LET(
    _xlpm.thresholds, XLOOKUP('2. Результаты'!$D1197, Sections!$A$3:$A$23, Sections!$B$3:$D$23),
    XLOOKUP('2. Результаты'!$S1197, _xlpm.thresholds, Sections!$B$2:$D$2, "Ниже базового", -1)
)</f>
        <v>Средний</v>
      </c>
      <c r="U1197" s="9">
        <v>11.0</v>
      </c>
      <c r="V1197" s="9" t="str">
        <f t="array" ref="V1197">LET(
    _xlpm.thresholds, XLOOKUP('2. Результаты'!$D1197, Sections!$A$27:$A$47, Sections!$B$27:$D$47),
    XLOOKUP('2. Результаты'!$U1197, _xlpm.thresholds, Sections!$B$26:$D$26, "Ниже базового", -1)
)</f>
        <v>Средний</v>
      </c>
      <c r="W1197" s="9">
        <v>22.0</v>
      </c>
      <c r="X1197" s="9" t="str">
        <f t="array" ref="X1197">LET(
    _xlpm.thresholds, XLOOKUP('2. Результаты'!$D1197, Sections!$K$3:$K$23, Sections!$L$3:$N$23),
    XLOOKUP('2. Результаты'!$W1197, _xlpm.thresholds, Sections!$L$2:$N$2, "Ниже базового", -1)
)</f>
        <v>Средний</v>
      </c>
    </row>
    <row r="1198" ht="15.75" customHeight="1">
      <c r="A1198" s="7">
        <v>5.42009349E8</v>
      </c>
      <c r="B1198" s="6" t="s">
        <v>220</v>
      </c>
      <c r="C1198" s="6" t="s">
        <v>234</v>
      </c>
      <c r="D1198" s="9">
        <v>1.0</v>
      </c>
      <c r="E1198" s="9">
        <v>172.0</v>
      </c>
      <c r="F1198" s="9">
        <v>213.0</v>
      </c>
      <c r="G1198" s="9">
        <v>3.0</v>
      </c>
      <c r="H1198" s="9" t="s">
        <v>1465</v>
      </c>
      <c r="I1198" s="9">
        <v>27.0</v>
      </c>
      <c r="J1198" s="9" t="str">
        <f t="array" ref="J1198">LET(
    _xlpm.thresholds, XLOOKUP('2. Результаты'!$D1198, Sections!$F$27:$F$47, Sections!$G$27:$I$47),
    XLOOKUP('2. Результаты'!$I1198, _xlpm.thresholds, Sections!$G$26:$I$26, "Ниже базового", -1)
)</f>
        <v>Высокий</v>
      </c>
      <c r="K1198" s="9">
        <v>16.0</v>
      </c>
      <c r="L1198" s="9" t="str">
        <f t="array" ref="L1198">LET(
    _xlpm.thresholds, XLOOKUP('2. Результаты'!$D1198, Sections!$P$27:$P$47, Sections!$Q$27:$S$47),
    XLOOKUP('2. Результаты'!$K1198, _xlpm.thresholds, Sections!$Q$26:$S$26, "Ниже базового", -1)
)</f>
        <v>Высокий</v>
      </c>
      <c r="M1198" s="9">
        <v>17.0</v>
      </c>
      <c r="N1198" s="9" t="str">
        <f t="array" ref="N1198">LET(
    _xlpm.thresholds, XLOOKUP('2. Результаты'!$D1198, Sections!$K$27:$K$47, Sections!$L$27:$N$47),
    XLOOKUP('2. Результаты'!$M1198, _xlpm.thresholds, Sections!$L$26:$N$26, "Ниже базового", -1)
)</f>
        <v>Высокий</v>
      </c>
      <c r="O1198" s="9">
        <v>19.0</v>
      </c>
      <c r="P1198" s="9" t="str">
        <f t="array" ref="P1198">LET(
    _xlpm.thresholds, XLOOKUP('2. Результаты'!$D1198, Sections!$P$3:$P$23, Sections!$Q$3:$S$23),
    XLOOKUP('2. Результаты'!$O1198, _xlpm.thresholds, Sections!$Q$2:$S$2, "Ниже базового", -1)
)</f>
        <v>Средний</v>
      </c>
      <c r="Q1198" s="9">
        <v>21.0</v>
      </c>
      <c r="R1198" s="9" t="str">
        <f t="array" ref="R1198">LET(
    _xlpm.thresholds, XLOOKUP('2. Результаты'!$D1198, Sections!$F$3:$F$23, Sections!$G$3:$I$23),
    XLOOKUP('2. Результаты'!$Q1198, _xlpm.thresholds, Sections!$G$2:$I$2, "Ниже базового", -1)
)</f>
        <v>Высокий</v>
      </c>
      <c r="S1198" s="9">
        <v>35.0</v>
      </c>
      <c r="T1198" s="9" t="str">
        <f t="array" ref="T1198">LET(
    _xlpm.thresholds, XLOOKUP('2. Результаты'!$D1198, Sections!$A$3:$A$23, Sections!$B$3:$D$23),
    XLOOKUP('2. Результаты'!$S1198, _xlpm.thresholds, Sections!$B$2:$D$2, "Ниже базового", -1)
)</f>
        <v>Средний</v>
      </c>
      <c r="U1198" s="9">
        <v>13.0</v>
      </c>
      <c r="V1198" s="9" t="str">
        <f t="array" ref="V1198">LET(
    _xlpm.thresholds, XLOOKUP('2. Результаты'!$D1198, Sections!$A$27:$A$47, Sections!$B$27:$D$47),
    XLOOKUP('2. Результаты'!$U1198, _xlpm.thresholds, Sections!$B$26:$D$26, "Ниже базового", -1)
)</f>
        <v>Высокий</v>
      </c>
      <c r="W1198" s="9">
        <v>24.0</v>
      </c>
      <c r="X1198" s="9" t="str">
        <f t="array" ref="X1198">LET(
    _xlpm.thresholds, XLOOKUP('2. Результаты'!$D1198, Sections!$K$3:$K$23, Sections!$L$3:$N$23),
    XLOOKUP('2. Результаты'!$W1198, _xlpm.thresholds, Sections!$L$2:$N$2, "Ниже базового", -1)
)</f>
        <v>Средний</v>
      </c>
    </row>
    <row r="1199" ht="15.75" customHeight="1">
      <c r="A1199" s="7">
        <v>5.42015286E8</v>
      </c>
      <c r="B1199" s="6" t="s">
        <v>220</v>
      </c>
      <c r="C1199" s="6" t="s">
        <v>235</v>
      </c>
      <c r="D1199" s="9">
        <v>1.0</v>
      </c>
      <c r="E1199" s="9">
        <v>168.0</v>
      </c>
      <c r="F1199" s="9">
        <v>213.0</v>
      </c>
      <c r="G1199" s="9">
        <v>3.0</v>
      </c>
      <c r="H1199" s="9" t="s">
        <v>1465</v>
      </c>
      <c r="I1199" s="9">
        <v>19.0</v>
      </c>
      <c r="J1199" s="9" t="str">
        <f t="array" ref="J1199">LET(
    _xlpm.thresholds, XLOOKUP('2. Результаты'!$D1199, Sections!$F$27:$F$47, Sections!$G$27:$I$47),
    XLOOKUP('2. Результаты'!$I1199, _xlpm.thresholds, Sections!$G$26:$I$26, "Ниже базового", -1)
)</f>
        <v>Средний</v>
      </c>
      <c r="K1199" s="9">
        <v>18.0</v>
      </c>
      <c r="L1199" s="9" t="str">
        <f t="array" ref="L1199">LET(
    _xlpm.thresholds, XLOOKUP('2. Результаты'!$D1199, Sections!$P$27:$P$47, Sections!$Q$27:$S$47),
    XLOOKUP('2. Результаты'!$K1199, _xlpm.thresholds, Sections!$Q$26:$S$26, "Ниже базового", -1)
)</f>
        <v>Высокий</v>
      </c>
      <c r="M1199" s="9">
        <v>18.0</v>
      </c>
      <c r="N1199" s="9" t="str">
        <f t="array" ref="N1199">LET(
    _xlpm.thresholds, XLOOKUP('2. Результаты'!$D1199, Sections!$K$27:$K$47, Sections!$L$27:$N$47),
    XLOOKUP('2. Результаты'!$M1199, _xlpm.thresholds, Sections!$L$26:$N$26, "Ниже базового", -1)
)</f>
        <v>Высокий</v>
      </c>
      <c r="O1199" s="9">
        <v>19.0</v>
      </c>
      <c r="P1199" s="9" t="str">
        <f t="array" ref="P1199">LET(
    _xlpm.thresholds, XLOOKUP('2. Результаты'!$D1199, Sections!$P$3:$P$23, Sections!$Q$3:$S$23),
    XLOOKUP('2. Результаты'!$O1199, _xlpm.thresholds, Sections!$Q$2:$S$2, "Ниже базового", -1)
)</f>
        <v>Средний</v>
      </c>
      <c r="Q1199" s="9">
        <v>20.0</v>
      </c>
      <c r="R1199" s="9" t="str">
        <f t="array" ref="R1199">LET(
    _xlpm.thresholds, XLOOKUP('2. Результаты'!$D1199, Sections!$F$3:$F$23, Sections!$G$3:$I$23),
    XLOOKUP('2. Результаты'!$Q1199, _xlpm.thresholds, Sections!$G$2:$I$2, "Ниже базового", -1)
)</f>
        <v>Средний</v>
      </c>
      <c r="S1199" s="9">
        <v>38.0</v>
      </c>
      <c r="T1199" s="9" t="str">
        <f t="array" ref="T1199">LET(
    _xlpm.thresholds, XLOOKUP('2. Результаты'!$D1199, Sections!$A$3:$A$23, Sections!$B$3:$D$23),
    XLOOKUP('2. Результаты'!$S1199, _xlpm.thresholds, Sections!$B$2:$D$2, "Ниже базового", -1)
)</f>
        <v>Средний</v>
      </c>
      <c r="U1199" s="9">
        <v>12.0</v>
      </c>
      <c r="V1199" s="9" t="str">
        <f t="array" ref="V1199">LET(
    _xlpm.thresholds, XLOOKUP('2. Результаты'!$D1199, Sections!$A$27:$A$47, Sections!$B$27:$D$47),
    XLOOKUP('2. Результаты'!$U1199, _xlpm.thresholds, Sections!$B$26:$D$26, "Ниже базового", -1)
)</f>
        <v>Высокий</v>
      </c>
      <c r="W1199" s="9">
        <v>24.0</v>
      </c>
      <c r="X1199" s="9" t="str">
        <f t="array" ref="X1199">LET(
    _xlpm.thresholds, XLOOKUP('2. Результаты'!$D1199, Sections!$K$3:$K$23, Sections!$L$3:$N$23),
    XLOOKUP('2. Результаты'!$W1199, _xlpm.thresholds, Sections!$L$2:$N$2, "Ниже базового", -1)
)</f>
        <v>Средний</v>
      </c>
    </row>
    <row r="1200" ht="15.75" customHeight="1">
      <c r="A1200" s="7">
        <v>5.42026778E8</v>
      </c>
      <c r="B1200" s="6" t="s">
        <v>220</v>
      </c>
      <c r="C1200" s="6" t="s">
        <v>236</v>
      </c>
      <c r="D1200" s="9">
        <v>1.0</v>
      </c>
      <c r="E1200" s="9">
        <v>158.0</v>
      </c>
      <c r="F1200" s="9">
        <v>213.0</v>
      </c>
      <c r="G1200" s="9">
        <v>3.0</v>
      </c>
      <c r="H1200" s="9" t="s">
        <v>1465</v>
      </c>
      <c r="I1200" s="9">
        <v>22.0</v>
      </c>
      <c r="J1200" s="9" t="str">
        <f t="array" ref="J1200">LET(
    _xlpm.thresholds, XLOOKUP('2. Результаты'!$D1200, Sections!$F$27:$F$47, Sections!$G$27:$I$47),
    XLOOKUP('2. Результаты'!$I1200, _xlpm.thresholds, Sections!$G$26:$I$26, "Ниже базового", -1)
)</f>
        <v>Средний</v>
      </c>
      <c r="K1200" s="9">
        <v>12.0</v>
      </c>
      <c r="L1200" s="9" t="str">
        <f t="array" ref="L1200">LET(
    _xlpm.thresholds, XLOOKUP('2. Результаты'!$D1200, Sections!$P$27:$P$47, Sections!$Q$27:$S$47),
    XLOOKUP('2. Результаты'!$K1200, _xlpm.thresholds, Sections!$Q$26:$S$26, "Ниже базового", -1)
)</f>
        <v>Базовый</v>
      </c>
      <c r="M1200" s="9">
        <v>16.0</v>
      </c>
      <c r="N1200" s="9" t="str">
        <f t="array" ref="N1200">LET(
    _xlpm.thresholds, XLOOKUP('2. Результаты'!$D1200, Sections!$K$27:$K$47, Sections!$L$27:$N$47),
    XLOOKUP('2. Результаты'!$M1200, _xlpm.thresholds, Sections!$L$26:$N$26, "Ниже базового", -1)
)</f>
        <v>Средний</v>
      </c>
      <c r="O1200" s="9">
        <v>18.0</v>
      </c>
      <c r="P1200" s="9" t="str">
        <f t="array" ref="P1200">LET(
    _xlpm.thresholds, XLOOKUP('2. Результаты'!$D1200, Sections!$P$3:$P$23, Sections!$Q$3:$S$23),
    XLOOKUP('2. Результаты'!$O1200, _xlpm.thresholds, Sections!$Q$2:$S$2, "Ниже базового", -1)
)</f>
        <v>Средний</v>
      </c>
      <c r="Q1200" s="9">
        <v>20.0</v>
      </c>
      <c r="R1200" s="9" t="str">
        <f t="array" ref="R1200">LET(
    _xlpm.thresholds, XLOOKUP('2. Результаты'!$D1200, Sections!$F$3:$F$23, Sections!$G$3:$I$23),
    XLOOKUP('2. Результаты'!$Q1200, _xlpm.thresholds, Sections!$G$2:$I$2, "Ниже базового", -1)
)</f>
        <v>Средний</v>
      </c>
      <c r="S1200" s="9">
        <v>37.0</v>
      </c>
      <c r="T1200" s="9" t="str">
        <f t="array" ref="T1200">LET(
    _xlpm.thresholds, XLOOKUP('2. Результаты'!$D1200, Sections!$A$3:$A$23, Sections!$B$3:$D$23),
    XLOOKUP('2. Результаты'!$S1200, _xlpm.thresholds, Sections!$B$2:$D$2, "Ниже базового", -1)
)</f>
        <v>Средний</v>
      </c>
      <c r="U1200" s="9">
        <v>12.0</v>
      </c>
      <c r="V1200" s="9" t="str">
        <f t="array" ref="V1200">LET(
    _xlpm.thresholds, XLOOKUP('2. Результаты'!$D1200, Sections!$A$27:$A$47, Sections!$B$27:$D$47),
    XLOOKUP('2. Результаты'!$U1200, _xlpm.thresholds, Sections!$B$26:$D$26, "Ниже базового", -1)
)</f>
        <v>Высокий</v>
      </c>
      <c r="W1200" s="9">
        <v>21.0</v>
      </c>
      <c r="X1200" s="9" t="str">
        <f t="array" ref="X1200">LET(
    _xlpm.thresholds, XLOOKUP('2. Результаты'!$D1200, Sections!$K$3:$K$23, Sections!$L$3:$N$23),
    XLOOKUP('2. Результаты'!$W1200, _xlpm.thresholds, Sections!$L$2:$N$2, "Ниже базового", -1)
)</f>
        <v>Средний</v>
      </c>
    </row>
    <row r="1201" ht="15.75" customHeight="1">
      <c r="A1201" s="7">
        <v>5.4201511E8</v>
      </c>
      <c r="B1201" s="6" t="s">
        <v>220</v>
      </c>
      <c r="C1201" s="6" t="s">
        <v>237</v>
      </c>
      <c r="D1201" s="9">
        <v>1.0</v>
      </c>
      <c r="E1201" s="9">
        <v>171.0</v>
      </c>
      <c r="F1201" s="9">
        <v>213.0</v>
      </c>
      <c r="G1201" s="9">
        <v>3.0</v>
      </c>
      <c r="H1201" s="9" t="s">
        <v>1465</v>
      </c>
      <c r="I1201" s="9">
        <v>27.0</v>
      </c>
      <c r="J1201" s="9" t="str">
        <f t="array" ref="J1201">LET(
    _xlpm.thresholds, XLOOKUP('2. Результаты'!$D1201, Sections!$F$27:$F$47, Sections!$G$27:$I$47),
    XLOOKUP('2. Результаты'!$I1201, _xlpm.thresholds, Sections!$G$26:$I$26, "Ниже базового", -1)
)</f>
        <v>Высокий</v>
      </c>
      <c r="K1201" s="9">
        <v>16.0</v>
      </c>
      <c r="L1201" s="9" t="str">
        <f t="array" ref="L1201">LET(
    _xlpm.thresholds, XLOOKUP('2. Результаты'!$D1201, Sections!$P$27:$P$47, Sections!$Q$27:$S$47),
    XLOOKUP('2. Результаты'!$K1201, _xlpm.thresholds, Sections!$Q$26:$S$26, "Ниже базового", -1)
)</f>
        <v>Высокий</v>
      </c>
      <c r="M1201" s="9">
        <v>16.0</v>
      </c>
      <c r="N1201" s="9" t="str">
        <f t="array" ref="N1201">LET(
    _xlpm.thresholds, XLOOKUP('2. Результаты'!$D1201, Sections!$K$27:$K$47, Sections!$L$27:$N$47),
    XLOOKUP('2. Результаты'!$M1201, _xlpm.thresholds, Sections!$L$26:$N$26, "Ниже базового", -1)
)</f>
        <v>Средний</v>
      </c>
      <c r="O1201" s="9">
        <v>18.0</v>
      </c>
      <c r="P1201" s="9" t="str">
        <f t="array" ref="P1201">LET(
    _xlpm.thresholds, XLOOKUP('2. Результаты'!$D1201, Sections!$P$3:$P$23, Sections!$Q$3:$S$23),
    XLOOKUP('2. Результаты'!$O1201, _xlpm.thresholds, Sections!$Q$2:$S$2, "Ниже базового", -1)
)</f>
        <v>Средний</v>
      </c>
      <c r="Q1201" s="9">
        <v>21.0</v>
      </c>
      <c r="R1201" s="9" t="str">
        <f t="array" ref="R1201">LET(
    _xlpm.thresholds, XLOOKUP('2. Результаты'!$D1201, Sections!$F$3:$F$23, Sections!$G$3:$I$23),
    XLOOKUP('2. Результаты'!$Q1201, _xlpm.thresholds, Sections!$G$2:$I$2, "Ниже базового", -1)
)</f>
        <v>Высокий</v>
      </c>
      <c r="S1201" s="9">
        <v>38.0</v>
      </c>
      <c r="T1201" s="9" t="str">
        <f t="array" ref="T1201">LET(
    _xlpm.thresholds, XLOOKUP('2. Результаты'!$D1201, Sections!$A$3:$A$23, Sections!$B$3:$D$23),
    XLOOKUP('2. Результаты'!$S1201, _xlpm.thresholds, Sections!$B$2:$D$2, "Ниже базового", -1)
)</f>
        <v>Средний</v>
      </c>
      <c r="U1201" s="9">
        <v>12.0</v>
      </c>
      <c r="V1201" s="9" t="str">
        <f t="array" ref="V1201">LET(
    _xlpm.thresholds, XLOOKUP('2. Результаты'!$D1201, Sections!$A$27:$A$47, Sections!$B$27:$D$47),
    XLOOKUP('2. Результаты'!$U1201, _xlpm.thresholds, Sections!$B$26:$D$26, "Ниже базового", -1)
)</f>
        <v>Высокий</v>
      </c>
      <c r="W1201" s="9">
        <v>23.0</v>
      </c>
      <c r="X1201" s="9" t="str">
        <f t="array" ref="X1201">LET(
    _xlpm.thresholds, XLOOKUP('2. Результаты'!$D1201, Sections!$K$3:$K$23, Sections!$L$3:$N$23),
    XLOOKUP('2. Результаты'!$W1201, _xlpm.thresholds, Sections!$L$2:$N$2, "Ниже базового", -1)
)</f>
        <v>Средний</v>
      </c>
    </row>
    <row r="1202" ht="15.75" customHeight="1">
      <c r="A1202" s="7">
        <v>5.42015134E8</v>
      </c>
      <c r="B1202" s="6" t="s">
        <v>220</v>
      </c>
      <c r="C1202" s="6" t="s">
        <v>238</v>
      </c>
      <c r="D1202" s="9">
        <v>1.0</v>
      </c>
      <c r="E1202" s="9">
        <v>171.0</v>
      </c>
      <c r="F1202" s="9">
        <v>213.0</v>
      </c>
      <c r="G1202" s="9">
        <v>3.0</v>
      </c>
      <c r="H1202" s="9" t="s">
        <v>1465</v>
      </c>
      <c r="I1202" s="9">
        <v>26.0</v>
      </c>
      <c r="J1202" s="9" t="str">
        <f t="array" ref="J1202">LET(
    _xlpm.thresholds, XLOOKUP('2. Результаты'!$D1202, Sections!$F$27:$F$47, Sections!$G$27:$I$47),
    XLOOKUP('2. Результаты'!$I1202, _xlpm.thresholds, Sections!$G$26:$I$26, "Ниже базового", -1)
)</f>
        <v>Средний</v>
      </c>
      <c r="K1202" s="9">
        <v>20.0</v>
      </c>
      <c r="L1202" s="9" t="str">
        <f t="array" ref="L1202">LET(
    _xlpm.thresholds, XLOOKUP('2. Результаты'!$D1202, Sections!$P$27:$P$47, Sections!$Q$27:$S$47),
    XLOOKUP('2. Результаты'!$K1202, _xlpm.thresholds, Sections!$Q$26:$S$26, "Ниже базового", -1)
)</f>
        <v>Высокий</v>
      </c>
      <c r="M1202" s="9">
        <v>14.0</v>
      </c>
      <c r="N1202" s="9" t="str">
        <f t="array" ref="N1202">LET(
    _xlpm.thresholds, XLOOKUP('2. Результаты'!$D1202, Sections!$K$27:$K$47, Sections!$L$27:$N$47),
    XLOOKUP('2. Результаты'!$M1202, _xlpm.thresholds, Sections!$L$26:$N$26, "Ниже базового", -1)
)</f>
        <v>Средний</v>
      </c>
      <c r="O1202" s="9">
        <v>19.0</v>
      </c>
      <c r="P1202" s="9" t="str">
        <f t="array" ref="P1202">LET(
    _xlpm.thresholds, XLOOKUP('2. Результаты'!$D1202, Sections!$P$3:$P$23, Sections!$Q$3:$S$23),
    XLOOKUP('2. Результаты'!$O1202, _xlpm.thresholds, Sections!$Q$2:$S$2, "Ниже базового", -1)
)</f>
        <v>Средний</v>
      </c>
      <c r="Q1202" s="9">
        <v>20.0</v>
      </c>
      <c r="R1202" s="9" t="str">
        <f t="array" ref="R1202">LET(
    _xlpm.thresholds, XLOOKUP('2. Результаты'!$D1202, Sections!$F$3:$F$23, Sections!$G$3:$I$23),
    XLOOKUP('2. Результаты'!$Q1202, _xlpm.thresholds, Sections!$G$2:$I$2, "Ниже базового", -1)
)</f>
        <v>Средний</v>
      </c>
      <c r="S1202" s="9">
        <v>35.0</v>
      </c>
      <c r="T1202" s="9" t="str">
        <f t="array" ref="T1202">LET(
    _xlpm.thresholds, XLOOKUP('2. Результаты'!$D1202, Sections!$A$3:$A$23, Sections!$B$3:$D$23),
    XLOOKUP('2. Результаты'!$S1202, _xlpm.thresholds, Sections!$B$2:$D$2, "Ниже базового", -1)
)</f>
        <v>Средний</v>
      </c>
      <c r="U1202" s="9">
        <v>12.0</v>
      </c>
      <c r="V1202" s="9" t="str">
        <f t="array" ref="V1202">LET(
    _xlpm.thresholds, XLOOKUP('2. Результаты'!$D1202, Sections!$A$27:$A$47, Sections!$B$27:$D$47),
    XLOOKUP('2. Результаты'!$U1202, _xlpm.thresholds, Sections!$B$26:$D$26, "Ниже базового", -1)
)</f>
        <v>Высокий</v>
      </c>
      <c r="W1202" s="9">
        <v>25.0</v>
      </c>
      <c r="X1202" s="9" t="str">
        <f t="array" ref="X1202">LET(
    _xlpm.thresholds, XLOOKUP('2. Результаты'!$D1202, Sections!$K$3:$K$23, Sections!$L$3:$N$23),
    XLOOKUP('2. Результаты'!$W1202, _xlpm.thresholds, Sections!$L$2:$N$2, "Ниже базового", -1)
)</f>
        <v>Высокий</v>
      </c>
    </row>
    <row r="1203" ht="15.75" customHeight="1">
      <c r="A1203" s="7">
        <v>5.42015688E8</v>
      </c>
      <c r="B1203" s="6" t="s">
        <v>220</v>
      </c>
      <c r="C1203" s="6" t="s">
        <v>239</v>
      </c>
      <c r="D1203" s="9">
        <v>1.0</v>
      </c>
      <c r="E1203" s="9">
        <v>160.0</v>
      </c>
      <c r="F1203" s="9">
        <v>213.0</v>
      </c>
      <c r="G1203" s="9">
        <v>3.0</v>
      </c>
      <c r="H1203" s="9" t="s">
        <v>1465</v>
      </c>
      <c r="I1203" s="9">
        <v>25.0</v>
      </c>
      <c r="J1203" s="9" t="str">
        <f t="array" ref="J1203">LET(
    _xlpm.thresholds, XLOOKUP('2. Результаты'!$D1203, Sections!$F$27:$F$47, Sections!$G$27:$I$47),
    XLOOKUP('2. Результаты'!$I1203, _xlpm.thresholds, Sections!$G$26:$I$26, "Ниже базового", -1)
)</f>
        <v>Средний</v>
      </c>
      <c r="K1203" s="9">
        <v>12.0</v>
      </c>
      <c r="L1203" s="9" t="str">
        <f t="array" ref="L1203">LET(
    _xlpm.thresholds, XLOOKUP('2. Результаты'!$D1203, Sections!$P$27:$P$47, Sections!$Q$27:$S$47),
    XLOOKUP('2. Результаты'!$K1203, _xlpm.thresholds, Sections!$Q$26:$S$26, "Ниже базового", -1)
)</f>
        <v>Базовый</v>
      </c>
      <c r="M1203" s="9">
        <v>15.0</v>
      </c>
      <c r="N1203" s="9" t="str">
        <f t="array" ref="N1203">LET(
    _xlpm.thresholds, XLOOKUP('2. Результаты'!$D1203, Sections!$K$27:$K$47, Sections!$L$27:$N$47),
    XLOOKUP('2. Результаты'!$M1203, _xlpm.thresholds, Sections!$L$26:$N$26, "Ниже базового", -1)
)</f>
        <v>Средний</v>
      </c>
      <c r="O1203" s="9">
        <v>19.0</v>
      </c>
      <c r="P1203" s="9" t="str">
        <f t="array" ref="P1203">LET(
    _xlpm.thresholds, XLOOKUP('2. Результаты'!$D1203, Sections!$P$3:$P$23, Sections!$Q$3:$S$23),
    XLOOKUP('2. Результаты'!$O1203, _xlpm.thresholds, Sections!$Q$2:$S$2, "Ниже базового", -1)
)</f>
        <v>Средний</v>
      </c>
      <c r="Q1203" s="9">
        <v>21.0</v>
      </c>
      <c r="R1203" s="9" t="str">
        <f t="array" ref="R1203">LET(
    _xlpm.thresholds, XLOOKUP('2. Результаты'!$D1203, Sections!$F$3:$F$23, Sections!$G$3:$I$23),
    XLOOKUP('2. Результаты'!$Q1203, _xlpm.thresholds, Sections!$G$2:$I$2, "Ниже базового", -1)
)</f>
        <v>Высокий</v>
      </c>
      <c r="S1203" s="9">
        <v>35.0</v>
      </c>
      <c r="T1203" s="9" t="str">
        <f t="array" ref="T1203">LET(
    _xlpm.thresholds, XLOOKUP('2. Результаты'!$D1203, Sections!$A$3:$A$23, Sections!$B$3:$D$23),
    XLOOKUP('2. Результаты'!$S1203, _xlpm.thresholds, Sections!$B$2:$D$2, "Ниже базового", -1)
)</f>
        <v>Средний</v>
      </c>
      <c r="U1203" s="9">
        <v>11.0</v>
      </c>
      <c r="V1203" s="9" t="str">
        <f t="array" ref="V1203">LET(
    _xlpm.thresholds, XLOOKUP('2. Результаты'!$D1203, Sections!$A$27:$A$47, Sections!$B$27:$D$47),
    XLOOKUP('2. Результаты'!$U1203, _xlpm.thresholds, Sections!$B$26:$D$26, "Ниже базового", -1)
)</f>
        <v>Средний</v>
      </c>
      <c r="W1203" s="9">
        <v>22.0</v>
      </c>
      <c r="X1203" s="9" t="str">
        <f t="array" ref="X1203">LET(
    _xlpm.thresholds, XLOOKUP('2. Результаты'!$D1203, Sections!$K$3:$K$23, Sections!$L$3:$N$23),
    XLOOKUP('2. Результаты'!$W1203, _xlpm.thresholds, Sections!$L$2:$N$2, "Ниже базового", -1)
)</f>
        <v>Средний</v>
      </c>
    </row>
    <row r="1204" ht="15.75" customHeight="1">
      <c r="A1204" s="7">
        <v>5.42015367E8</v>
      </c>
      <c r="B1204" s="6" t="s">
        <v>220</v>
      </c>
      <c r="C1204" s="6" t="s">
        <v>240</v>
      </c>
      <c r="D1204" s="9">
        <v>1.0</v>
      </c>
      <c r="E1204" s="9">
        <v>173.0</v>
      </c>
      <c r="F1204" s="9">
        <v>213.0</v>
      </c>
      <c r="G1204" s="9">
        <v>3.0</v>
      </c>
      <c r="H1204" s="9" t="s">
        <v>1465</v>
      </c>
      <c r="I1204" s="9">
        <v>24.0</v>
      </c>
      <c r="J1204" s="9" t="str">
        <f t="array" ref="J1204">LET(
    _xlpm.thresholds, XLOOKUP('2. Результаты'!$D1204, Sections!$F$27:$F$47, Sections!$G$27:$I$47),
    XLOOKUP('2. Результаты'!$I1204, _xlpm.thresholds, Sections!$G$26:$I$26, "Ниже базового", -1)
)</f>
        <v>Средний</v>
      </c>
      <c r="K1204" s="9">
        <v>19.0</v>
      </c>
      <c r="L1204" s="9" t="str">
        <f t="array" ref="L1204">LET(
    _xlpm.thresholds, XLOOKUP('2. Результаты'!$D1204, Sections!$P$27:$P$47, Sections!$Q$27:$S$47),
    XLOOKUP('2. Результаты'!$K1204, _xlpm.thresholds, Sections!$Q$26:$S$26, "Ниже базового", -1)
)</f>
        <v>Высокий</v>
      </c>
      <c r="M1204" s="9">
        <v>17.0</v>
      </c>
      <c r="N1204" s="9" t="str">
        <f t="array" ref="N1204">LET(
    _xlpm.thresholds, XLOOKUP('2. Результаты'!$D1204, Sections!$K$27:$K$47, Sections!$L$27:$N$47),
    XLOOKUP('2. Результаты'!$M1204, _xlpm.thresholds, Sections!$L$26:$N$26, "Ниже базового", -1)
)</f>
        <v>Высокий</v>
      </c>
      <c r="O1204" s="9">
        <v>21.0</v>
      </c>
      <c r="P1204" s="9" t="str">
        <f t="array" ref="P1204">LET(
    _xlpm.thresholds, XLOOKUP('2. Результаты'!$D1204, Sections!$P$3:$P$23, Sections!$Q$3:$S$23),
    XLOOKUP('2. Результаты'!$O1204, _xlpm.thresholds, Sections!$Q$2:$S$2, "Ниже базового", -1)
)</f>
        <v>Высокий</v>
      </c>
      <c r="Q1204" s="9">
        <v>19.0</v>
      </c>
      <c r="R1204" s="9" t="str">
        <f t="array" ref="R1204">LET(
    _xlpm.thresholds, XLOOKUP('2. Результаты'!$D1204, Sections!$F$3:$F$23, Sections!$G$3:$I$23),
    XLOOKUP('2. Результаты'!$Q1204, _xlpm.thresholds, Sections!$G$2:$I$2, "Ниже базового", -1)
)</f>
        <v>Средний</v>
      </c>
      <c r="S1204" s="9">
        <v>36.0</v>
      </c>
      <c r="T1204" s="9" t="str">
        <f t="array" ref="T1204">LET(
    _xlpm.thresholds, XLOOKUP('2. Результаты'!$D1204, Sections!$A$3:$A$23, Sections!$B$3:$D$23),
    XLOOKUP('2. Результаты'!$S1204, _xlpm.thresholds, Sections!$B$2:$D$2, "Ниже базового", -1)
)</f>
        <v>Средний</v>
      </c>
      <c r="U1204" s="9">
        <v>11.0</v>
      </c>
      <c r="V1204" s="9" t="str">
        <f t="array" ref="V1204">LET(
    _xlpm.thresholds, XLOOKUP('2. Результаты'!$D1204, Sections!$A$27:$A$47, Sections!$B$27:$D$47),
    XLOOKUP('2. Результаты'!$U1204, _xlpm.thresholds, Sections!$B$26:$D$26, "Ниже базового", -1)
)</f>
        <v>Средний</v>
      </c>
      <c r="W1204" s="9">
        <v>26.0</v>
      </c>
      <c r="X1204" s="9" t="str">
        <f t="array" ref="X1204">LET(
    _xlpm.thresholds, XLOOKUP('2. Результаты'!$D1204, Sections!$K$3:$K$23, Sections!$L$3:$N$23),
    XLOOKUP('2. Результаты'!$W1204, _xlpm.thresholds, Sections!$L$2:$N$2, "Ниже базового", -1)
)</f>
        <v>Высокий</v>
      </c>
    </row>
    <row r="1205" ht="15.75" customHeight="1">
      <c r="A1205" s="7">
        <v>5.42009821E8</v>
      </c>
      <c r="B1205" s="6" t="s">
        <v>220</v>
      </c>
      <c r="C1205" s="6" t="s">
        <v>241</v>
      </c>
      <c r="D1205" s="9">
        <v>2.0</v>
      </c>
      <c r="E1205" s="9">
        <v>158.0</v>
      </c>
      <c r="F1205" s="9">
        <v>197.0</v>
      </c>
      <c r="G1205" s="9">
        <v>3.0</v>
      </c>
      <c r="H1205" s="9" t="s">
        <v>1465</v>
      </c>
      <c r="I1205" s="9">
        <v>20.0</v>
      </c>
      <c r="J1205" s="9" t="str">
        <f t="array" ref="J1205">LET(
    _xlpm.thresholds, XLOOKUP('2. Результаты'!$D1205, Sections!$F$27:$F$47, Sections!$G$27:$I$47),
    XLOOKUP('2. Результаты'!$I1205, _xlpm.thresholds, Sections!$G$26:$I$26, "Ниже базового", -1)
)</f>
        <v>Средний</v>
      </c>
      <c r="K1205" s="9">
        <v>13.0</v>
      </c>
      <c r="L1205" s="9" t="str">
        <f t="array" ref="L1205">LET(
    _xlpm.thresholds, XLOOKUP('2. Результаты'!$D1205, Sections!$P$27:$P$47, Sections!$Q$27:$S$47),
    XLOOKUP('2. Результаты'!$K1205, _xlpm.thresholds, Sections!$Q$26:$S$26, "Ниже базового", -1)
)</f>
        <v>Средний</v>
      </c>
      <c r="M1205" s="9">
        <v>17.0</v>
      </c>
      <c r="N1205" s="9" t="str">
        <f t="array" ref="N1205">LET(
    _xlpm.thresholds, XLOOKUP('2. Результаты'!$D1205, Sections!$K$27:$K$47, Sections!$L$27:$N$47),
    XLOOKUP('2. Результаты'!$M1205, _xlpm.thresholds, Sections!$L$26:$N$26, "Ниже базового", -1)
)</f>
        <v>Высокий</v>
      </c>
      <c r="O1205" s="9">
        <v>22.0</v>
      </c>
      <c r="P1205" s="9" t="str">
        <f t="array" ref="P1205">LET(
    _xlpm.thresholds, XLOOKUP('2. Результаты'!$D1205, Sections!$P$3:$P$23, Sections!$Q$3:$S$23),
    XLOOKUP('2. Результаты'!$O1205, _xlpm.thresholds, Sections!$Q$2:$S$2, "Ниже базового", -1)
)</f>
        <v>Высокий</v>
      </c>
      <c r="Q1205" s="9">
        <v>19.0</v>
      </c>
      <c r="R1205" s="9" t="str">
        <f t="array" ref="R1205">LET(
    _xlpm.thresholds, XLOOKUP('2. Результаты'!$D1205, Sections!$F$3:$F$23, Sections!$G$3:$I$23),
    XLOOKUP('2. Результаты'!$Q1205, _xlpm.thresholds, Sections!$G$2:$I$2, "Ниже базового", -1)
)</f>
        <v>Средний</v>
      </c>
      <c r="S1205" s="9">
        <v>28.0</v>
      </c>
      <c r="T1205" s="9" t="str">
        <f t="array" ref="T1205">LET(
    _xlpm.thresholds, XLOOKUP('2. Результаты'!$D1205, Sections!$A$3:$A$23, Sections!$B$3:$D$23),
    XLOOKUP('2. Результаты'!$S1205, _xlpm.thresholds, Sections!$B$2:$D$2, "Ниже базового", -1)
)</f>
        <v>Средний</v>
      </c>
      <c r="U1205" s="9">
        <v>11.0</v>
      </c>
      <c r="V1205" s="9" t="str">
        <f t="array" ref="V1205">LET(
    _xlpm.thresholds, XLOOKUP('2. Результаты'!$D1205, Sections!$A$27:$A$47, Sections!$B$27:$D$47),
    XLOOKUP('2. Результаты'!$U1205, _xlpm.thresholds, Sections!$B$26:$D$26, "Ниже базового", -1)
)</f>
        <v>Средний</v>
      </c>
      <c r="W1205" s="9">
        <v>28.0</v>
      </c>
      <c r="X1205" s="9" t="str">
        <f t="array" ref="X1205">LET(
    _xlpm.thresholds, XLOOKUP('2. Результаты'!$D1205, Sections!$K$3:$K$23, Sections!$L$3:$N$23),
    XLOOKUP('2. Результаты'!$W1205, _xlpm.thresholds, Sections!$L$2:$N$2, "Ниже базового", -1)
)</f>
        <v>Высокий</v>
      </c>
    </row>
    <row r="1206" ht="15.75" customHeight="1">
      <c r="A1206" s="7">
        <v>5.42015487E8</v>
      </c>
      <c r="B1206" s="6" t="s">
        <v>220</v>
      </c>
      <c r="C1206" s="6" t="s">
        <v>242</v>
      </c>
      <c r="D1206" s="9">
        <v>1.0</v>
      </c>
      <c r="E1206" s="9">
        <v>146.0</v>
      </c>
      <c r="F1206" s="9">
        <v>213.0</v>
      </c>
      <c r="G1206" s="9">
        <v>3.0</v>
      </c>
      <c r="H1206" s="9" t="s">
        <v>1465</v>
      </c>
      <c r="I1206" s="9">
        <v>26.0</v>
      </c>
      <c r="J1206" s="9" t="str">
        <f t="array" ref="J1206">LET(
    _xlpm.thresholds, XLOOKUP('2. Результаты'!$D1206, Sections!$F$27:$F$47, Sections!$G$27:$I$47),
    XLOOKUP('2. Результаты'!$I1206, _xlpm.thresholds, Sections!$G$26:$I$26, "Ниже базового", -1)
)</f>
        <v>Средний</v>
      </c>
      <c r="K1206" s="9">
        <v>12.0</v>
      </c>
      <c r="L1206" s="9" t="str">
        <f t="array" ref="L1206">LET(
    _xlpm.thresholds, XLOOKUP('2. Результаты'!$D1206, Sections!$P$27:$P$47, Sections!$Q$27:$S$47),
    XLOOKUP('2. Результаты'!$K1206, _xlpm.thresholds, Sections!$Q$26:$S$26, "Ниже базового", -1)
)</f>
        <v>Базовый</v>
      </c>
      <c r="M1206" s="9">
        <v>11.0</v>
      </c>
      <c r="N1206" s="9" t="str">
        <f t="array" ref="N1206">LET(
    _xlpm.thresholds, XLOOKUP('2. Результаты'!$D1206, Sections!$K$27:$K$47, Sections!$L$27:$N$47),
    XLOOKUP('2. Результаты'!$M1206, _xlpm.thresholds, Sections!$L$26:$N$26, "Ниже базового", -1)
)</f>
        <v>Базовый</v>
      </c>
      <c r="O1206" s="9">
        <v>16.0</v>
      </c>
      <c r="P1206" s="9" t="str">
        <f t="array" ref="P1206">LET(
    _xlpm.thresholds, XLOOKUP('2. Результаты'!$D1206, Sections!$P$3:$P$23, Sections!$Q$3:$S$23),
    XLOOKUP('2. Результаты'!$O1206, _xlpm.thresholds, Sections!$Q$2:$S$2, "Ниже базового", -1)
)</f>
        <v>Средний</v>
      </c>
      <c r="Q1206" s="9">
        <v>18.0</v>
      </c>
      <c r="R1206" s="9" t="str">
        <f t="array" ref="R1206">LET(
    _xlpm.thresholds, XLOOKUP('2. Результаты'!$D1206, Sections!$F$3:$F$23, Sections!$G$3:$I$23),
    XLOOKUP('2. Результаты'!$Q1206, _xlpm.thresholds, Sections!$G$2:$I$2, "Ниже базового", -1)
)</f>
        <v>Средний</v>
      </c>
      <c r="S1206" s="9">
        <v>36.0</v>
      </c>
      <c r="T1206" s="9" t="str">
        <f t="array" ref="T1206">LET(
    _xlpm.thresholds, XLOOKUP('2. Результаты'!$D1206, Sections!$A$3:$A$23, Sections!$B$3:$D$23),
    XLOOKUP('2. Результаты'!$S1206, _xlpm.thresholds, Sections!$B$2:$D$2, "Ниже базового", -1)
)</f>
        <v>Средний</v>
      </c>
      <c r="U1206" s="9">
        <v>10.0</v>
      </c>
      <c r="V1206" s="9" t="str">
        <f t="array" ref="V1206">LET(
    _xlpm.thresholds, XLOOKUP('2. Результаты'!$D1206, Sections!$A$27:$A$47, Sections!$B$27:$D$47),
    XLOOKUP('2. Результаты'!$U1206, _xlpm.thresholds, Sections!$B$26:$D$26, "Ниже базового", -1)
)</f>
        <v>Средний</v>
      </c>
      <c r="W1206" s="9">
        <v>17.0</v>
      </c>
      <c r="X1206" s="9" t="str">
        <f t="array" ref="X1206">LET(
    _xlpm.thresholds, XLOOKUP('2. Результаты'!$D1206, Sections!$K$3:$K$23, Sections!$L$3:$N$23),
    XLOOKUP('2. Результаты'!$W1206, _xlpm.thresholds, Sections!$L$2:$N$2, "Ниже базового", -1)
)</f>
        <v>Средний</v>
      </c>
    </row>
    <row r="1207" ht="15.75" customHeight="1">
      <c r="A1207" s="7">
        <v>5.42013592E8</v>
      </c>
      <c r="B1207" s="6" t="s">
        <v>220</v>
      </c>
      <c r="C1207" s="6" t="s">
        <v>243</v>
      </c>
      <c r="D1207" s="9">
        <v>1.0</v>
      </c>
      <c r="E1207" s="9">
        <v>175.0</v>
      </c>
      <c r="F1207" s="9">
        <v>213.0</v>
      </c>
      <c r="G1207" s="9">
        <v>4.0</v>
      </c>
      <c r="H1207" s="9" t="s">
        <v>1466</v>
      </c>
      <c r="I1207" s="9">
        <v>25.0</v>
      </c>
      <c r="J1207" s="9" t="str">
        <f t="array" ref="J1207">LET(
    _xlpm.thresholds, XLOOKUP('2. Результаты'!$D1207, Sections!$F$27:$F$47, Sections!$G$27:$I$47),
    XLOOKUP('2. Результаты'!$I1207, _xlpm.thresholds, Sections!$G$26:$I$26, "Ниже базового", -1)
)</f>
        <v>Средний</v>
      </c>
      <c r="K1207" s="9">
        <v>14.0</v>
      </c>
      <c r="L1207" s="9" t="str">
        <f t="array" ref="L1207">LET(
    _xlpm.thresholds, XLOOKUP('2. Результаты'!$D1207, Sections!$P$27:$P$47, Sections!$Q$27:$S$47),
    XLOOKUP('2. Результаты'!$K1207, _xlpm.thresholds, Sections!$Q$26:$S$26, "Ниже базового", -1)
)</f>
        <v>Средний</v>
      </c>
      <c r="M1207" s="9">
        <v>16.0</v>
      </c>
      <c r="N1207" s="9" t="str">
        <f t="array" ref="N1207">LET(
    _xlpm.thresholds, XLOOKUP('2. Результаты'!$D1207, Sections!$K$27:$K$47, Sections!$L$27:$N$47),
    XLOOKUP('2. Результаты'!$M1207, _xlpm.thresholds, Sections!$L$26:$N$26, "Ниже базового", -1)
)</f>
        <v>Средний</v>
      </c>
      <c r="O1207" s="9">
        <v>20.0</v>
      </c>
      <c r="P1207" s="9" t="str">
        <f t="array" ref="P1207">LET(
    _xlpm.thresholds, XLOOKUP('2. Результаты'!$D1207, Sections!$P$3:$P$23, Sections!$Q$3:$S$23),
    XLOOKUP('2. Результаты'!$O1207, _xlpm.thresholds, Sections!$Q$2:$S$2, "Ниже базового", -1)
)</f>
        <v>Высокий</v>
      </c>
      <c r="Q1207" s="9">
        <v>21.0</v>
      </c>
      <c r="R1207" s="9" t="str">
        <f t="array" ref="R1207">LET(
    _xlpm.thresholds, XLOOKUP('2. Результаты'!$D1207, Sections!$F$3:$F$23, Sections!$G$3:$I$23),
    XLOOKUP('2. Результаты'!$Q1207, _xlpm.thresholds, Sections!$G$2:$I$2, "Ниже базового", -1)
)</f>
        <v>Высокий</v>
      </c>
      <c r="S1207" s="9">
        <v>42.0</v>
      </c>
      <c r="T1207" s="9" t="str">
        <f t="array" ref="T1207">LET(
    _xlpm.thresholds, XLOOKUP('2. Результаты'!$D1207, Sections!$A$3:$A$23, Sections!$B$3:$D$23),
    XLOOKUP('2. Результаты'!$S1207, _xlpm.thresholds, Sections!$B$2:$D$2, "Ниже базового", -1)
)</f>
        <v>Высокий</v>
      </c>
      <c r="U1207" s="9">
        <v>13.0</v>
      </c>
      <c r="V1207" s="9" t="str">
        <f t="array" ref="V1207">LET(
    _xlpm.thresholds, XLOOKUP('2. Результаты'!$D1207, Sections!$A$27:$A$47, Sections!$B$27:$D$47),
    XLOOKUP('2. Результаты'!$U1207, _xlpm.thresholds, Sections!$B$26:$D$26, "Ниже базового", -1)
)</f>
        <v>Высокий</v>
      </c>
      <c r="W1207" s="9">
        <v>24.0</v>
      </c>
      <c r="X1207" s="9" t="str">
        <f t="array" ref="X1207">LET(
    _xlpm.thresholds, XLOOKUP('2. Результаты'!$D1207, Sections!$K$3:$K$23, Sections!$L$3:$N$23),
    XLOOKUP('2. Результаты'!$W1207, _xlpm.thresholds, Sections!$L$2:$N$2, "Ниже базового", -1)
)</f>
        <v>Средний</v>
      </c>
    </row>
    <row r="1208" ht="15.75" customHeight="1">
      <c r="A1208" s="7">
        <v>5.4201518E8</v>
      </c>
      <c r="B1208" s="6" t="s">
        <v>220</v>
      </c>
      <c r="C1208" s="6" t="s">
        <v>244</v>
      </c>
      <c r="D1208" s="9">
        <v>1.0</v>
      </c>
      <c r="E1208" s="9">
        <v>144.0</v>
      </c>
      <c r="F1208" s="9">
        <v>213.0</v>
      </c>
      <c r="G1208" s="9">
        <v>3.0</v>
      </c>
      <c r="H1208" s="9" t="s">
        <v>1465</v>
      </c>
      <c r="I1208" s="9">
        <v>21.0</v>
      </c>
      <c r="J1208" s="9" t="str">
        <f t="array" ref="J1208">LET(
    _xlpm.thresholds, XLOOKUP('2. Результаты'!$D1208, Sections!$F$27:$F$47, Sections!$G$27:$I$47),
    XLOOKUP('2. Результаты'!$I1208, _xlpm.thresholds, Sections!$G$26:$I$26, "Ниже базового", -1)
)</f>
        <v>Средний</v>
      </c>
      <c r="K1208" s="9">
        <v>14.0</v>
      </c>
      <c r="L1208" s="9" t="str">
        <f t="array" ref="L1208">LET(
    _xlpm.thresholds, XLOOKUP('2. Результаты'!$D1208, Sections!$P$27:$P$47, Sections!$Q$27:$S$47),
    XLOOKUP('2. Результаты'!$K1208, _xlpm.thresholds, Sections!$Q$26:$S$26, "Ниже базового", -1)
)</f>
        <v>Средний</v>
      </c>
      <c r="M1208" s="9">
        <v>14.0</v>
      </c>
      <c r="N1208" s="9" t="str">
        <f t="array" ref="N1208">LET(
    _xlpm.thresholds, XLOOKUP('2. Результаты'!$D1208, Sections!$K$27:$K$47, Sections!$L$27:$N$47),
    XLOOKUP('2. Результаты'!$M1208, _xlpm.thresholds, Sections!$L$26:$N$26, "Ниже базового", -1)
)</f>
        <v>Средний</v>
      </c>
      <c r="O1208" s="9">
        <v>18.0</v>
      </c>
      <c r="P1208" s="9" t="str">
        <f t="array" ref="P1208">LET(
    _xlpm.thresholds, XLOOKUP('2. Результаты'!$D1208, Sections!$P$3:$P$23, Sections!$Q$3:$S$23),
    XLOOKUP('2. Результаты'!$O1208, _xlpm.thresholds, Sections!$Q$2:$S$2, "Ниже базового", -1)
)</f>
        <v>Средний</v>
      </c>
      <c r="Q1208" s="9">
        <v>13.0</v>
      </c>
      <c r="R1208" s="9" t="str">
        <f t="array" ref="R1208">LET(
    _xlpm.thresholds, XLOOKUP('2. Результаты'!$D1208, Sections!$F$3:$F$23, Sections!$G$3:$I$23),
    XLOOKUP('2. Результаты'!$Q1208, _xlpm.thresholds, Sections!$G$2:$I$2, "Ниже базового", -1)
)</f>
        <v>Средний</v>
      </c>
      <c r="S1208" s="9">
        <v>28.0</v>
      </c>
      <c r="T1208" s="9" t="str">
        <f t="array" ref="T1208">LET(
    _xlpm.thresholds, XLOOKUP('2. Результаты'!$D1208, Sections!$A$3:$A$23, Sections!$B$3:$D$23),
    XLOOKUP('2. Результаты'!$S1208, _xlpm.thresholds, Sections!$B$2:$D$2, "Ниже базового", -1)
)</f>
        <v>Базовый</v>
      </c>
      <c r="U1208" s="9">
        <v>11.0</v>
      </c>
      <c r="V1208" s="9" t="str">
        <f t="array" ref="V1208">LET(
    _xlpm.thresholds, XLOOKUP('2. Результаты'!$D1208, Sections!$A$27:$A$47, Sections!$B$27:$D$47),
    XLOOKUP('2. Результаты'!$U1208, _xlpm.thresholds, Sections!$B$26:$D$26, "Ниже базового", -1)
)</f>
        <v>Средний</v>
      </c>
      <c r="W1208" s="9">
        <v>25.0</v>
      </c>
      <c r="X1208" s="9" t="str">
        <f t="array" ref="X1208">LET(
    _xlpm.thresholds, XLOOKUP('2. Результаты'!$D1208, Sections!$K$3:$K$23, Sections!$L$3:$N$23),
    XLOOKUP('2. Результаты'!$W1208, _xlpm.thresholds, Sections!$L$2:$N$2, "Ниже базового", -1)
)</f>
        <v>Высокий</v>
      </c>
    </row>
    <row r="1209" ht="15.75" customHeight="1">
      <c r="A1209" s="7">
        <v>5.4203009E8</v>
      </c>
      <c r="B1209" s="6" t="s">
        <v>220</v>
      </c>
      <c r="C1209" s="6" t="s">
        <v>245</v>
      </c>
      <c r="D1209" s="9">
        <v>3.0</v>
      </c>
      <c r="E1209" s="9">
        <v>123.0</v>
      </c>
      <c r="F1209" s="9">
        <v>182.0</v>
      </c>
      <c r="G1209" s="9">
        <v>3.0</v>
      </c>
      <c r="H1209" s="9" t="s">
        <v>1465</v>
      </c>
      <c r="I1209" s="9">
        <v>21.0</v>
      </c>
      <c r="J1209" s="9" t="str">
        <f t="array" ref="J1209">LET(
    _xlpm.thresholds, XLOOKUP('2. Результаты'!$D1209, Sections!$F$27:$F$47, Sections!$G$27:$I$47),
    XLOOKUP('2. Результаты'!$I1209, _xlpm.thresholds, Sections!$G$26:$I$26, "Ниже базового", -1)
)</f>
        <v>Средний</v>
      </c>
      <c r="K1209" s="9">
        <v>16.0</v>
      </c>
      <c r="L1209" s="9" t="str">
        <f t="array" ref="L1209">LET(
    _xlpm.thresholds, XLOOKUP('2. Результаты'!$D1209, Sections!$P$27:$P$47, Sections!$Q$27:$S$47),
    XLOOKUP('2. Результаты'!$K1209, _xlpm.thresholds, Sections!$Q$26:$S$26, "Ниже базового", -1)
)</f>
        <v>Высокий</v>
      </c>
      <c r="M1209" s="9">
        <v>10.0</v>
      </c>
      <c r="N1209" s="9" t="str">
        <f t="array" ref="N1209">LET(
    _xlpm.thresholds, XLOOKUP('2. Результаты'!$D1209, Sections!$K$27:$K$47, Sections!$L$27:$N$47),
    XLOOKUP('2. Результаты'!$M1209, _xlpm.thresholds, Sections!$L$26:$N$26, "Ниже базового", -1)
)</f>
        <v>Базовый</v>
      </c>
      <c r="O1209" s="9">
        <v>15.0</v>
      </c>
      <c r="P1209" s="9" t="str">
        <f t="array" ref="P1209">LET(
    _xlpm.thresholds, XLOOKUP('2. Результаты'!$D1209, Sections!$P$3:$P$23, Sections!$Q$3:$S$23),
    XLOOKUP('2. Результаты'!$O1209, _xlpm.thresholds, Sections!$Q$2:$S$2, "Ниже базового", -1)
)</f>
        <v>Средний</v>
      </c>
      <c r="Q1209" s="9">
        <v>17.0</v>
      </c>
      <c r="R1209" s="9" t="str">
        <f t="array" ref="R1209">LET(
    _xlpm.thresholds, XLOOKUP('2. Результаты'!$D1209, Sections!$F$3:$F$23, Sections!$G$3:$I$23),
    XLOOKUP('2. Результаты'!$Q1209, _xlpm.thresholds, Sections!$G$2:$I$2, "Ниже базового", -1)
)</f>
        <v>Средний</v>
      </c>
      <c r="S1209" s="9">
        <v>23.0</v>
      </c>
      <c r="T1209" s="9" t="str">
        <f t="array" ref="T1209">LET(
    _xlpm.thresholds, XLOOKUP('2. Результаты'!$D1209, Sections!$A$3:$A$23, Sections!$B$3:$D$23),
    XLOOKUP('2. Результаты'!$S1209, _xlpm.thresholds, Sections!$B$2:$D$2, "Ниже базового", -1)
)</f>
        <v>Средний</v>
      </c>
      <c r="U1209" s="9">
        <v>1.0</v>
      </c>
      <c r="V1209" s="9" t="str">
        <f t="array" ref="V1209">LET(
    _xlpm.thresholds, XLOOKUP('2. Результаты'!$D1209, Sections!$A$27:$A$47, Sections!$B$27:$D$47),
    XLOOKUP('2. Результаты'!$U1209, _xlpm.thresholds, Sections!$B$26:$D$26, "Ниже базового", -1)
)</f>
        <v>Высокий</v>
      </c>
      <c r="W1209" s="9">
        <v>20.0</v>
      </c>
      <c r="X1209" s="9" t="str">
        <f t="array" ref="X1209">LET(
    _xlpm.thresholds, XLOOKUP('2. Результаты'!$D1209, Sections!$K$3:$K$23, Sections!$L$3:$N$23),
    XLOOKUP('2. Результаты'!$W1209, _xlpm.thresholds, Sections!$L$2:$N$2, "Ниже базового", -1)
)</f>
        <v>Средний</v>
      </c>
    </row>
    <row r="1210" ht="15.75" customHeight="1">
      <c r="A1210" s="7">
        <v>5.48113628E8</v>
      </c>
      <c r="B1210" s="6" t="s">
        <v>246</v>
      </c>
      <c r="C1210" s="6" t="s">
        <v>247</v>
      </c>
      <c r="D1210" s="9">
        <v>1.0</v>
      </c>
      <c r="E1210" s="9">
        <v>168.0</v>
      </c>
      <c r="F1210" s="9">
        <v>213.0</v>
      </c>
      <c r="G1210" s="9">
        <v>3.0</v>
      </c>
      <c r="H1210" s="9" t="s">
        <v>1465</v>
      </c>
      <c r="I1210" s="9">
        <v>24.0</v>
      </c>
      <c r="J1210" s="9" t="str">
        <f t="array" ref="J1210">LET(
    _xlpm.thresholds, XLOOKUP('2. Результаты'!$D1210, Sections!$F$27:$F$47, Sections!$G$27:$I$47),
    XLOOKUP('2. Результаты'!$I1210, _xlpm.thresholds, Sections!$G$26:$I$26, "Ниже базового", -1)
)</f>
        <v>Средний</v>
      </c>
      <c r="K1210" s="9">
        <v>17.0</v>
      </c>
      <c r="L1210" s="9" t="str">
        <f t="array" ref="L1210">LET(
    _xlpm.thresholds, XLOOKUP('2. Результаты'!$D1210, Sections!$P$27:$P$47, Sections!$Q$27:$S$47),
    XLOOKUP('2. Результаты'!$K1210, _xlpm.thresholds, Sections!$Q$26:$S$26, "Ниже базового", -1)
)</f>
        <v>Высокий</v>
      </c>
      <c r="M1210" s="9">
        <v>16.0</v>
      </c>
      <c r="N1210" s="9" t="str">
        <f t="array" ref="N1210">LET(
    _xlpm.thresholds, XLOOKUP('2. Результаты'!$D1210, Sections!$K$27:$K$47, Sections!$L$27:$N$47),
    XLOOKUP('2. Результаты'!$M1210, _xlpm.thresholds, Sections!$L$26:$N$26, "Ниже базового", -1)
)</f>
        <v>Средний</v>
      </c>
      <c r="O1210" s="9">
        <v>20.0</v>
      </c>
      <c r="P1210" s="9" t="str">
        <f t="array" ref="P1210">LET(
    _xlpm.thresholds, XLOOKUP('2. Результаты'!$D1210, Sections!$P$3:$P$23, Sections!$Q$3:$S$23),
    XLOOKUP('2. Результаты'!$O1210, _xlpm.thresholds, Sections!$Q$2:$S$2, "Ниже базового", -1)
)</f>
        <v>Высокий</v>
      </c>
      <c r="Q1210" s="9">
        <v>21.0</v>
      </c>
      <c r="R1210" s="9" t="str">
        <f t="array" ref="R1210">LET(
    _xlpm.thresholds, XLOOKUP('2. Результаты'!$D1210, Sections!$F$3:$F$23, Sections!$G$3:$I$23),
    XLOOKUP('2. Результаты'!$Q1210, _xlpm.thresholds, Sections!$G$2:$I$2, "Ниже базового", -1)
)</f>
        <v>Высокий</v>
      </c>
      <c r="S1210" s="9">
        <v>32.0</v>
      </c>
      <c r="T1210" s="9" t="str">
        <f t="array" ref="T1210">LET(
    _xlpm.thresholds, XLOOKUP('2. Результаты'!$D1210, Sections!$A$3:$A$23, Sections!$B$3:$D$23),
    XLOOKUP('2. Результаты'!$S1210, _xlpm.thresholds, Sections!$B$2:$D$2, "Ниже базового", -1)
)</f>
        <v>Средний</v>
      </c>
      <c r="U1210" s="9">
        <v>13.0</v>
      </c>
      <c r="V1210" s="9" t="str">
        <f t="array" ref="V1210">LET(
    _xlpm.thresholds, XLOOKUP('2. Результаты'!$D1210, Sections!$A$27:$A$47, Sections!$B$27:$D$47),
    XLOOKUP('2. Результаты'!$U1210, _xlpm.thresholds, Sections!$B$26:$D$26, "Ниже базового", -1)
)</f>
        <v>Высокий</v>
      </c>
      <c r="W1210" s="9">
        <v>25.0</v>
      </c>
      <c r="X1210" s="9" t="str">
        <f t="array" ref="X1210">LET(
    _xlpm.thresholds, XLOOKUP('2. Результаты'!$D1210, Sections!$K$3:$K$23, Sections!$L$3:$N$23),
    XLOOKUP('2. Результаты'!$W1210, _xlpm.thresholds, Sections!$L$2:$N$2, "Ниже базового", -1)
)</f>
        <v>Высокий</v>
      </c>
    </row>
    <row r="1211" ht="15.75" customHeight="1">
      <c r="A1211" s="7">
        <v>5.48113258E8</v>
      </c>
      <c r="B1211" s="6" t="s">
        <v>246</v>
      </c>
      <c r="C1211" s="6" t="s">
        <v>248</v>
      </c>
      <c r="D1211" s="9">
        <v>1.0</v>
      </c>
      <c r="E1211" s="9">
        <v>169.0</v>
      </c>
      <c r="F1211" s="9">
        <v>213.0</v>
      </c>
      <c r="G1211" s="9">
        <v>3.0</v>
      </c>
      <c r="H1211" s="9" t="s">
        <v>1465</v>
      </c>
      <c r="I1211" s="9">
        <v>24.0</v>
      </c>
      <c r="J1211" s="9" t="str">
        <f t="array" ref="J1211">LET(
    _xlpm.thresholds, XLOOKUP('2. Результаты'!$D1211, Sections!$F$27:$F$47, Sections!$G$27:$I$47),
    XLOOKUP('2. Результаты'!$I1211, _xlpm.thresholds, Sections!$G$26:$I$26, "Ниже базового", -1)
)</f>
        <v>Средний</v>
      </c>
      <c r="K1211" s="9">
        <v>16.0</v>
      </c>
      <c r="L1211" s="9" t="str">
        <f t="array" ref="L1211">LET(
    _xlpm.thresholds, XLOOKUP('2. Результаты'!$D1211, Sections!$P$27:$P$47, Sections!$Q$27:$S$47),
    XLOOKUP('2. Результаты'!$K1211, _xlpm.thresholds, Sections!$Q$26:$S$26, "Ниже базового", -1)
)</f>
        <v>Высокий</v>
      </c>
      <c r="M1211" s="9">
        <v>17.0</v>
      </c>
      <c r="N1211" s="9" t="str">
        <f t="array" ref="N1211">LET(
    _xlpm.thresholds, XLOOKUP('2. Результаты'!$D1211, Sections!$K$27:$K$47, Sections!$L$27:$N$47),
    XLOOKUP('2. Результаты'!$M1211, _xlpm.thresholds, Sections!$L$26:$N$26, "Ниже базового", -1)
)</f>
        <v>Высокий</v>
      </c>
      <c r="O1211" s="9">
        <v>18.0</v>
      </c>
      <c r="P1211" s="9" t="str">
        <f t="array" ref="P1211">LET(
    _xlpm.thresholds, XLOOKUP('2. Результаты'!$D1211, Sections!$P$3:$P$23, Sections!$Q$3:$S$23),
    XLOOKUP('2. Результаты'!$O1211, _xlpm.thresholds, Sections!$Q$2:$S$2, "Ниже базового", -1)
)</f>
        <v>Средний</v>
      </c>
      <c r="Q1211" s="9">
        <v>22.0</v>
      </c>
      <c r="R1211" s="9" t="str">
        <f t="array" ref="R1211">LET(
    _xlpm.thresholds, XLOOKUP('2. Результаты'!$D1211, Sections!$F$3:$F$23, Sections!$G$3:$I$23),
    XLOOKUP('2. Результаты'!$Q1211, _xlpm.thresholds, Sections!$G$2:$I$2, "Ниже базового", -1)
)</f>
        <v>Высокий</v>
      </c>
      <c r="S1211" s="9">
        <v>37.0</v>
      </c>
      <c r="T1211" s="9" t="str">
        <f t="array" ref="T1211">LET(
    _xlpm.thresholds, XLOOKUP('2. Результаты'!$D1211, Sections!$A$3:$A$23, Sections!$B$3:$D$23),
    XLOOKUP('2. Результаты'!$S1211, _xlpm.thresholds, Sections!$B$2:$D$2, "Ниже базового", -1)
)</f>
        <v>Средний</v>
      </c>
      <c r="U1211" s="9">
        <v>14.0</v>
      </c>
      <c r="V1211" s="9" t="str">
        <f t="array" ref="V1211">LET(
    _xlpm.thresholds, XLOOKUP('2. Результаты'!$D1211, Sections!$A$27:$A$47, Sections!$B$27:$D$47),
    XLOOKUP('2. Результаты'!$U1211, _xlpm.thresholds, Sections!$B$26:$D$26, "Ниже базового", -1)
)</f>
        <v>Высокий</v>
      </c>
      <c r="W1211" s="9">
        <v>21.0</v>
      </c>
      <c r="X1211" s="9" t="str">
        <f t="array" ref="X1211">LET(
    _xlpm.thresholds, XLOOKUP('2. Результаты'!$D1211, Sections!$K$3:$K$23, Sections!$L$3:$N$23),
    XLOOKUP('2. Результаты'!$W1211, _xlpm.thresholds, Sections!$L$2:$N$2, "Ниже базового", -1)
)</f>
        <v>Средний</v>
      </c>
    </row>
    <row r="1212" ht="15.75" customHeight="1">
      <c r="A1212" s="7">
        <v>5.4800632E8</v>
      </c>
      <c r="B1212" s="6" t="s">
        <v>246</v>
      </c>
      <c r="C1212" s="6" t="s">
        <v>249</v>
      </c>
      <c r="D1212" s="9">
        <v>15.0</v>
      </c>
      <c r="E1212" s="9">
        <v>164.0</v>
      </c>
      <c r="F1212" s="9">
        <v>210.0</v>
      </c>
      <c r="G1212" s="9">
        <v>3.0</v>
      </c>
      <c r="H1212" s="9" t="s">
        <v>1465</v>
      </c>
      <c r="I1212" s="9">
        <v>27.0</v>
      </c>
      <c r="J1212" s="9" t="str">
        <f t="array" ref="J1212">LET(
    _xlpm.thresholds, XLOOKUP('2. Результаты'!$D1212, Sections!$F$27:$F$47, Sections!$G$27:$I$47),
    XLOOKUP('2. Результаты'!$I1212, _xlpm.thresholds, Sections!$G$26:$I$26, "Ниже базового", -1)
)</f>
        <v>Высокий</v>
      </c>
      <c r="K1212" s="9">
        <v>17.0</v>
      </c>
      <c r="L1212" s="9" t="str">
        <f t="array" ref="L1212">LET(
    _xlpm.thresholds, XLOOKUP('2. Результаты'!$D1212, Sections!$P$27:$P$47, Sections!$Q$27:$S$47),
    XLOOKUP('2. Результаты'!$K1212, _xlpm.thresholds, Sections!$Q$26:$S$26, "Ниже базового", -1)
)</f>
        <v>Высокий</v>
      </c>
      <c r="M1212" s="9">
        <v>15.0</v>
      </c>
      <c r="N1212" s="9" t="str">
        <f t="array" ref="N1212">LET(
    _xlpm.thresholds, XLOOKUP('2. Результаты'!$D1212, Sections!$K$27:$K$47, Sections!$L$27:$N$47),
    XLOOKUP('2. Результаты'!$M1212, _xlpm.thresholds, Sections!$L$26:$N$26, "Ниже базового", -1)
)</f>
        <v>Средний</v>
      </c>
      <c r="O1212" s="9">
        <v>16.0</v>
      </c>
      <c r="P1212" s="9" t="str">
        <f t="array" ref="P1212">LET(
    _xlpm.thresholds, XLOOKUP('2. Результаты'!$D1212, Sections!$P$3:$P$23, Sections!$Q$3:$S$23),
    XLOOKUP('2. Результаты'!$O1212, _xlpm.thresholds, Sections!$Q$2:$S$2, "Ниже базового", -1)
)</f>
        <v>Средний</v>
      </c>
      <c r="Q1212" s="9">
        <v>19.0</v>
      </c>
      <c r="R1212" s="9" t="str">
        <f t="array" ref="R1212">LET(
    _xlpm.thresholds, XLOOKUP('2. Результаты'!$D1212, Sections!$F$3:$F$23, Sections!$G$3:$I$23),
    XLOOKUP('2. Результаты'!$Q1212, _xlpm.thresholds, Sections!$G$2:$I$2, "Ниже базового", -1)
)</f>
        <v>Средний</v>
      </c>
      <c r="S1212" s="9">
        <v>39.0</v>
      </c>
      <c r="T1212" s="9" t="str">
        <f t="array" ref="T1212">LET(
    _xlpm.thresholds, XLOOKUP('2. Результаты'!$D1212, Sections!$A$3:$A$23, Sections!$B$3:$D$23),
    XLOOKUP('2. Результаты'!$S1212, _xlpm.thresholds, Sections!$B$2:$D$2, "Ниже базового", -1)
)</f>
        <v>Высокий</v>
      </c>
      <c r="U1212" s="9">
        <v>11.0</v>
      </c>
      <c r="V1212" s="9" t="str">
        <f t="array" ref="V1212">LET(
    _xlpm.thresholds, XLOOKUP('2. Результаты'!$D1212, Sections!$A$27:$A$47, Sections!$B$27:$D$47),
    XLOOKUP('2. Результаты'!$U1212, _xlpm.thresholds, Sections!$B$26:$D$26, "Ниже базового", -1)
)</f>
        <v>Средний</v>
      </c>
      <c r="W1212" s="9">
        <v>20.0</v>
      </c>
      <c r="X1212" s="9" t="str">
        <f t="array" ref="X1212">LET(
    _xlpm.thresholds, XLOOKUP('2. Результаты'!$D1212, Sections!$K$3:$K$23, Sections!$L$3:$N$23),
    XLOOKUP('2. Результаты'!$W1212, _xlpm.thresholds, Sections!$L$2:$N$2, "Ниже базового", -1)
)</f>
        <v>Средний</v>
      </c>
    </row>
    <row r="1213" ht="15.75" customHeight="1">
      <c r="A1213" s="7">
        <v>5.48113402E8</v>
      </c>
      <c r="B1213" s="6" t="s">
        <v>246</v>
      </c>
      <c r="C1213" s="6" t="s">
        <v>250</v>
      </c>
      <c r="D1213" s="9">
        <v>1.0</v>
      </c>
      <c r="E1213" s="9">
        <v>172.0</v>
      </c>
      <c r="F1213" s="9">
        <v>213.0</v>
      </c>
      <c r="G1213" s="9">
        <v>3.0</v>
      </c>
      <c r="H1213" s="9" t="s">
        <v>1465</v>
      </c>
      <c r="I1213" s="9">
        <v>24.0</v>
      </c>
      <c r="J1213" s="9" t="str">
        <f t="array" ref="J1213">LET(
    _xlpm.thresholds, XLOOKUP('2. Результаты'!$D1213, Sections!$F$27:$F$47, Sections!$G$27:$I$47),
    XLOOKUP('2. Результаты'!$I1213, _xlpm.thresholds, Sections!$G$26:$I$26, "Ниже базового", -1)
)</f>
        <v>Средний</v>
      </c>
      <c r="K1213" s="9">
        <v>18.0</v>
      </c>
      <c r="L1213" s="9" t="str">
        <f t="array" ref="L1213">LET(
    _xlpm.thresholds, XLOOKUP('2. Результаты'!$D1213, Sections!$P$27:$P$47, Sections!$Q$27:$S$47),
    XLOOKUP('2. Результаты'!$K1213, _xlpm.thresholds, Sections!$Q$26:$S$26, "Ниже базового", -1)
)</f>
        <v>Высокий</v>
      </c>
      <c r="M1213" s="9">
        <v>15.0</v>
      </c>
      <c r="N1213" s="9" t="str">
        <f t="array" ref="N1213">LET(
    _xlpm.thresholds, XLOOKUP('2. Результаты'!$D1213, Sections!$K$27:$K$47, Sections!$L$27:$N$47),
    XLOOKUP('2. Результаты'!$M1213, _xlpm.thresholds, Sections!$L$26:$N$26, "Ниже базового", -1)
)</f>
        <v>Средний</v>
      </c>
      <c r="O1213" s="9">
        <v>18.0</v>
      </c>
      <c r="P1213" s="9" t="str">
        <f t="array" ref="P1213">LET(
    _xlpm.thresholds, XLOOKUP('2. Результаты'!$D1213, Sections!$P$3:$P$23, Sections!$Q$3:$S$23),
    XLOOKUP('2. Результаты'!$O1213, _xlpm.thresholds, Sections!$Q$2:$S$2, "Ниже базового", -1)
)</f>
        <v>Средний</v>
      </c>
      <c r="Q1213" s="9">
        <v>21.0</v>
      </c>
      <c r="R1213" s="9" t="str">
        <f t="array" ref="R1213">LET(
    _xlpm.thresholds, XLOOKUP('2. Результаты'!$D1213, Sections!$F$3:$F$23, Sections!$G$3:$I$23),
    XLOOKUP('2. Результаты'!$Q1213, _xlpm.thresholds, Sections!$G$2:$I$2, "Ниже базового", -1)
)</f>
        <v>Высокий</v>
      </c>
      <c r="S1213" s="9">
        <v>38.0</v>
      </c>
      <c r="T1213" s="9" t="str">
        <f t="array" ref="T1213">LET(
    _xlpm.thresholds, XLOOKUP('2. Результаты'!$D1213, Sections!$A$3:$A$23, Sections!$B$3:$D$23),
    XLOOKUP('2. Результаты'!$S1213, _xlpm.thresholds, Sections!$B$2:$D$2, "Ниже базового", -1)
)</f>
        <v>Средний</v>
      </c>
      <c r="U1213" s="9">
        <v>13.0</v>
      </c>
      <c r="V1213" s="9" t="str">
        <f t="array" ref="V1213">LET(
    _xlpm.thresholds, XLOOKUP('2. Результаты'!$D1213, Sections!$A$27:$A$47, Sections!$B$27:$D$47),
    XLOOKUP('2. Результаты'!$U1213, _xlpm.thresholds, Sections!$B$26:$D$26, "Ниже базового", -1)
)</f>
        <v>Высокий</v>
      </c>
      <c r="W1213" s="9">
        <v>25.0</v>
      </c>
      <c r="X1213" s="9" t="str">
        <f t="array" ref="X1213">LET(
    _xlpm.thresholds, XLOOKUP('2. Результаты'!$D1213, Sections!$K$3:$K$23, Sections!$L$3:$N$23),
    XLOOKUP('2. Результаты'!$W1213, _xlpm.thresholds, Sections!$L$2:$N$2, "Ниже базового", -1)
)</f>
        <v>Высокий</v>
      </c>
    </row>
    <row r="1214" ht="15.75" customHeight="1">
      <c r="A1214" s="7">
        <v>5.4811353E8</v>
      </c>
      <c r="B1214" s="6" t="s">
        <v>246</v>
      </c>
      <c r="C1214" s="6" t="s">
        <v>251</v>
      </c>
      <c r="D1214" s="9">
        <v>1.0</v>
      </c>
      <c r="E1214" s="9">
        <v>177.0</v>
      </c>
      <c r="F1214" s="9">
        <v>213.0</v>
      </c>
      <c r="G1214" s="9">
        <v>4.0</v>
      </c>
      <c r="H1214" s="9" t="s">
        <v>1466</v>
      </c>
      <c r="I1214" s="9">
        <v>24.0</v>
      </c>
      <c r="J1214" s="9" t="str">
        <f t="array" ref="J1214">LET(
    _xlpm.thresholds, XLOOKUP('2. Результаты'!$D1214, Sections!$F$27:$F$47, Sections!$G$27:$I$47),
    XLOOKUP('2. Результаты'!$I1214, _xlpm.thresholds, Sections!$G$26:$I$26, "Ниже базового", -1)
)</f>
        <v>Средний</v>
      </c>
      <c r="K1214" s="9">
        <v>18.0</v>
      </c>
      <c r="L1214" s="9" t="str">
        <f t="array" ref="L1214">LET(
    _xlpm.thresholds, XLOOKUP('2. Результаты'!$D1214, Sections!$P$27:$P$47, Sections!$Q$27:$S$47),
    XLOOKUP('2. Результаты'!$K1214, _xlpm.thresholds, Sections!$Q$26:$S$26, "Ниже базового", -1)
)</f>
        <v>Высокий</v>
      </c>
      <c r="M1214" s="9">
        <v>17.0</v>
      </c>
      <c r="N1214" s="9" t="str">
        <f t="array" ref="N1214">LET(
    _xlpm.thresholds, XLOOKUP('2. Результаты'!$D1214, Sections!$K$27:$K$47, Sections!$L$27:$N$47),
    XLOOKUP('2. Результаты'!$M1214, _xlpm.thresholds, Sections!$L$26:$N$26, "Ниже базового", -1)
)</f>
        <v>Высокий</v>
      </c>
      <c r="O1214" s="9">
        <v>20.0</v>
      </c>
      <c r="P1214" s="9" t="str">
        <f t="array" ref="P1214">LET(
    _xlpm.thresholds, XLOOKUP('2. Результаты'!$D1214, Sections!$P$3:$P$23, Sections!$Q$3:$S$23),
    XLOOKUP('2. Результаты'!$O1214, _xlpm.thresholds, Sections!$Q$2:$S$2, "Ниже базового", -1)
)</f>
        <v>Высокий</v>
      </c>
      <c r="Q1214" s="9">
        <v>19.0</v>
      </c>
      <c r="R1214" s="9" t="str">
        <f t="array" ref="R1214">LET(
    _xlpm.thresholds, XLOOKUP('2. Результаты'!$D1214, Sections!$F$3:$F$23, Sections!$G$3:$I$23),
    XLOOKUP('2. Результаты'!$Q1214, _xlpm.thresholds, Sections!$G$2:$I$2, "Ниже базового", -1)
)</f>
        <v>Средний</v>
      </c>
      <c r="S1214" s="9">
        <v>39.0</v>
      </c>
      <c r="T1214" s="9" t="str">
        <f t="array" ref="T1214">LET(
    _xlpm.thresholds, XLOOKUP('2. Результаты'!$D1214, Sections!$A$3:$A$23, Sections!$B$3:$D$23),
    XLOOKUP('2. Результаты'!$S1214, _xlpm.thresholds, Sections!$B$2:$D$2, "Ниже базового", -1)
)</f>
        <v>Средний</v>
      </c>
      <c r="U1214" s="9">
        <v>14.0</v>
      </c>
      <c r="V1214" s="9" t="str">
        <f t="array" ref="V1214">LET(
    _xlpm.thresholds, XLOOKUP('2. Результаты'!$D1214, Sections!$A$27:$A$47, Sections!$B$27:$D$47),
    XLOOKUP('2. Результаты'!$U1214, _xlpm.thresholds, Sections!$B$26:$D$26, "Ниже базового", -1)
)</f>
        <v>Высокий</v>
      </c>
      <c r="W1214" s="9">
        <v>26.0</v>
      </c>
      <c r="X1214" s="9" t="str">
        <f t="array" ref="X1214">LET(
    _xlpm.thresholds, XLOOKUP('2. Результаты'!$D1214, Sections!$K$3:$K$23, Sections!$L$3:$N$23),
    XLOOKUP('2. Результаты'!$W1214, _xlpm.thresholds, Sections!$L$2:$N$2, "Ниже базового", -1)
)</f>
        <v>Высокий</v>
      </c>
    </row>
    <row r="1215" ht="15.75" customHeight="1">
      <c r="A1215" s="7">
        <v>5.48113667E8</v>
      </c>
      <c r="B1215" s="6" t="s">
        <v>246</v>
      </c>
      <c r="C1215" s="6" t="s">
        <v>252</v>
      </c>
      <c r="D1215" s="9">
        <v>1.0</v>
      </c>
      <c r="E1215" s="9">
        <v>170.0</v>
      </c>
      <c r="F1215" s="9">
        <v>213.0</v>
      </c>
      <c r="G1215" s="9">
        <v>3.0</v>
      </c>
      <c r="H1215" s="9" t="s">
        <v>1465</v>
      </c>
      <c r="I1215" s="9">
        <v>24.0</v>
      </c>
      <c r="J1215" s="9" t="str">
        <f t="array" ref="J1215">LET(
    _xlpm.thresholds, XLOOKUP('2. Результаты'!$D1215, Sections!$F$27:$F$47, Sections!$G$27:$I$47),
    XLOOKUP('2. Результаты'!$I1215, _xlpm.thresholds, Sections!$G$26:$I$26, "Ниже базового", -1)
)</f>
        <v>Средний</v>
      </c>
      <c r="K1215" s="9">
        <v>17.0</v>
      </c>
      <c r="L1215" s="9" t="str">
        <f t="array" ref="L1215">LET(
    _xlpm.thresholds, XLOOKUP('2. Результаты'!$D1215, Sections!$P$27:$P$47, Sections!$Q$27:$S$47),
    XLOOKUP('2. Результаты'!$K1215, _xlpm.thresholds, Sections!$Q$26:$S$26, "Ниже базового", -1)
)</f>
        <v>Высокий</v>
      </c>
      <c r="M1215" s="9">
        <v>13.0</v>
      </c>
      <c r="N1215" s="9" t="str">
        <f t="array" ref="N1215">LET(
    _xlpm.thresholds, XLOOKUP('2. Результаты'!$D1215, Sections!$K$27:$K$47, Sections!$L$27:$N$47),
    XLOOKUP('2. Результаты'!$M1215, _xlpm.thresholds, Sections!$L$26:$N$26, "Ниже базового", -1)
)</f>
        <v>Базовый</v>
      </c>
      <c r="O1215" s="9">
        <v>18.0</v>
      </c>
      <c r="P1215" s="9" t="str">
        <f t="array" ref="P1215">LET(
    _xlpm.thresholds, XLOOKUP('2. Результаты'!$D1215, Sections!$P$3:$P$23, Sections!$Q$3:$S$23),
    XLOOKUP('2. Результаты'!$O1215, _xlpm.thresholds, Sections!$Q$2:$S$2, "Ниже базового", -1)
)</f>
        <v>Средний</v>
      </c>
      <c r="Q1215" s="9">
        <v>21.0</v>
      </c>
      <c r="R1215" s="9" t="str">
        <f t="array" ref="R1215">LET(
    _xlpm.thresholds, XLOOKUP('2. Результаты'!$D1215, Sections!$F$3:$F$23, Sections!$G$3:$I$23),
    XLOOKUP('2. Результаты'!$Q1215, _xlpm.thresholds, Sections!$G$2:$I$2, "Ниже базового", -1)
)</f>
        <v>Высокий</v>
      </c>
      <c r="S1215" s="9">
        <v>42.0</v>
      </c>
      <c r="T1215" s="9" t="str">
        <f t="array" ref="T1215">LET(
    _xlpm.thresholds, XLOOKUP('2. Результаты'!$D1215, Sections!$A$3:$A$23, Sections!$B$3:$D$23),
    XLOOKUP('2. Результаты'!$S1215, _xlpm.thresholds, Sections!$B$2:$D$2, "Ниже базового", -1)
)</f>
        <v>Высокий</v>
      </c>
      <c r="U1215" s="9">
        <v>11.0</v>
      </c>
      <c r="V1215" s="9" t="str">
        <f t="array" ref="V1215">LET(
    _xlpm.thresholds, XLOOKUP('2. Результаты'!$D1215, Sections!$A$27:$A$47, Sections!$B$27:$D$47),
    XLOOKUP('2. Результаты'!$U1215, _xlpm.thresholds, Sections!$B$26:$D$26, "Ниже базового", -1)
)</f>
        <v>Средний</v>
      </c>
      <c r="W1215" s="9">
        <v>24.0</v>
      </c>
      <c r="X1215" s="9" t="str">
        <f t="array" ref="X1215">LET(
    _xlpm.thresholds, XLOOKUP('2. Результаты'!$D1215, Sections!$K$3:$K$23, Sections!$L$3:$N$23),
    XLOOKUP('2. Результаты'!$W1215, _xlpm.thresholds, Sections!$L$2:$N$2, "Ниже базового", -1)
)</f>
        <v>Средний</v>
      </c>
    </row>
    <row r="1216" ht="15.75" customHeight="1">
      <c r="A1216" s="7">
        <v>5.48113699E8</v>
      </c>
      <c r="B1216" s="6" t="s">
        <v>246</v>
      </c>
      <c r="C1216" s="6" t="s">
        <v>253</v>
      </c>
      <c r="D1216" s="9">
        <v>1.0</v>
      </c>
      <c r="E1216" s="9">
        <v>148.0</v>
      </c>
      <c r="F1216" s="9">
        <v>213.0</v>
      </c>
      <c r="G1216" s="9">
        <v>3.0</v>
      </c>
      <c r="H1216" s="9" t="s">
        <v>1465</v>
      </c>
      <c r="I1216" s="9">
        <v>25.0</v>
      </c>
      <c r="J1216" s="9" t="str">
        <f t="array" ref="J1216">LET(
    _xlpm.thresholds, XLOOKUP('2. Результаты'!$D1216, Sections!$F$27:$F$47, Sections!$G$27:$I$47),
    XLOOKUP('2. Результаты'!$I1216, _xlpm.thresholds, Sections!$G$26:$I$26, "Ниже базового", -1)
)</f>
        <v>Средний</v>
      </c>
      <c r="K1216" s="9">
        <v>16.0</v>
      </c>
      <c r="L1216" s="9" t="str">
        <f t="array" ref="L1216">LET(
    _xlpm.thresholds, XLOOKUP('2. Результаты'!$D1216, Sections!$P$27:$P$47, Sections!$Q$27:$S$47),
    XLOOKUP('2. Результаты'!$K1216, _xlpm.thresholds, Sections!$Q$26:$S$26, "Ниже базового", -1)
)</f>
        <v>Высокий</v>
      </c>
      <c r="M1216" s="9">
        <v>14.0</v>
      </c>
      <c r="N1216" s="9" t="str">
        <f t="array" ref="N1216">LET(
    _xlpm.thresholds, XLOOKUP('2. Результаты'!$D1216, Sections!$K$27:$K$47, Sections!$L$27:$N$47),
    XLOOKUP('2. Результаты'!$M1216, _xlpm.thresholds, Sections!$L$26:$N$26, "Ниже базового", -1)
)</f>
        <v>Средний</v>
      </c>
      <c r="O1216" s="9">
        <v>17.0</v>
      </c>
      <c r="P1216" s="9" t="str">
        <f t="array" ref="P1216">LET(
    _xlpm.thresholds, XLOOKUP('2. Результаты'!$D1216, Sections!$P$3:$P$23, Sections!$Q$3:$S$23),
    XLOOKUP('2. Результаты'!$O1216, _xlpm.thresholds, Sections!$Q$2:$S$2, "Ниже базового", -1)
)</f>
        <v>Средний</v>
      </c>
      <c r="Q1216" s="9">
        <v>15.0</v>
      </c>
      <c r="R1216" s="9" t="str">
        <f t="array" ref="R1216">LET(
    _xlpm.thresholds, XLOOKUP('2. Результаты'!$D1216, Sections!$F$3:$F$23, Sections!$G$3:$I$23),
    XLOOKUP('2. Результаты'!$Q1216, _xlpm.thresholds, Sections!$G$2:$I$2, "Ниже базового", -1)
)</f>
        <v>Средний</v>
      </c>
      <c r="S1216" s="9">
        <v>33.0</v>
      </c>
      <c r="T1216" s="9" t="str">
        <f t="array" ref="T1216">LET(
    _xlpm.thresholds, XLOOKUP('2. Результаты'!$D1216, Sections!$A$3:$A$23, Sections!$B$3:$D$23),
    XLOOKUP('2. Результаты'!$S1216, _xlpm.thresholds, Sections!$B$2:$D$2, "Ниже базового", -1)
)</f>
        <v>Средний</v>
      </c>
      <c r="U1216" s="9">
        <v>9.0</v>
      </c>
      <c r="V1216" s="9" t="str">
        <f t="array" ref="V1216">LET(
    _xlpm.thresholds, XLOOKUP('2. Результаты'!$D1216, Sections!$A$27:$A$47, Sections!$B$27:$D$47),
    XLOOKUP('2. Результаты'!$U1216, _xlpm.thresholds, Sections!$B$26:$D$26, "Ниже базового", -1)
)</f>
        <v>Средний</v>
      </c>
      <c r="W1216" s="9">
        <v>19.0</v>
      </c>
      <c r="X1216" s="9" t="str">
        <f t="array" ref="X1216">LET(
    _xlpm.thresholds, XLOOKUP('2. Результаты'!$D1216, Sections!$K$3:$K$23, Sections!$L$3:$N$23),
    XLOOKUP('2. Результаты'!$W1216, _xlpm.thresholds, Sections!$L$2:$N$2, "Ниже базового", -1)
)</f>
        <v>Средний</v>
      </c>
    </row>
    <row r="1217" ht="15.75" customHeight="1">
      <c r="A1217" s="7">
        <v>5.48113635E8</v>
      </c>
      <c r="B1217" s="6" t="s">
        <v>246</v>
      </c>
      <c r="C1217" s="6" t="s">
        <v>254</v>
      </c>
      <c r="D1217" s="9">
        <v>1.0</v>
      </c>
      <c r="E1217" s="9">
        <v>127.0</v>
      </c>
      <c r="F1217" s="9">
        <v>213.0</v>
      </c>
      <c r="G1217" s="9">
        <v>1.0</v>
      </c>
      <c r="H1217" s="9" t="s">
        <v>1468</v>
      </c>
      <c r="I1217" s="9">
        <v>28.0</v>
      </c>
      <c r="J1217" s="9" t="str">
        <f t="array" ref="J1217">LET(
    _xlpm.thresholds, XLOOKUP('2. Результаты'!$D1217, Sections!$F$27:$F$47, Sections!$G$27:$I$47),
    XLOOKUP('2. Результаты'!$I1217, _xlpm.thresholds, Sections!$G$26:$I$26, "Ниже базового", -1)
)</f>
        <v>Высокий</v>
      </c>
      <c r="K1217" s="9">
        <v>14.0</v>
      </c>
      <c r="L1217" s="9" t="str">
        <f t="array" ref="L1217">LET(
    _xlpm.thresholds, XLOOKUP('2. Результаты'!$D1217, Sections!$P$27:$P$47, Sections!$Q$27:$S$47),
    XLOOKUP('2. Результаты'!$K1217, _xlpm.thresholds, Sections!$Q$26:$S$26, "Ниже базового", -1)
)</f>
        <v>Средний</v>
      </c>
      <c r="M1217" s="9">
        <v>13.0</v>
      </c>
      <c r="N1217" s="9" t="str">
        <f t="array" ref="N1217">LET(
    _xlpm.thresholds, XLOOKUP('2. Результаты'!$D1217, Sections!$K$27:$K$47, Sections!$L$27:$N$47),
    XLOOKUP('2. Результаты'!$M1217, _xlpm.thresholds, Sections!$L$26:$N$26, "Ниже базового", -1)
)</f>
        <v>Базовый</v>
      </c>
      <c r="O1217" s="9">
        <v>19.0</v>
      </c>
      <c r="P1217" s="9" t="str">
        <f t="array" ref="P1217">LET(
    _xlpm.thresholds, XLOOKUP('2. Результаты'!$D1217, Sections!$P$3:$P$23, Sections!$Q$3:$S$23),
    XLOOKUP('2. Результаты'!$O1217, _xlpm.thresholds, Sections!$Q$2:$S$2, "Ниже базового", -1)
)</f>
        <v>Средний</v>
      </c>
      <c r="Q1217" s="9">
        <v>18.0</v>
      </c>
      <c r="R1217" s="9" t="str">
        <f t="array" ref="R1217">LET(
    _xlpm.thresholds, XLOOKUP('2. Результаты'!$D1217, Sections!$F$3:$F$23, Sections!$G$3:$I$23),
    XLOOKUP('2. Результаты'!$Q1217, _xlpm.thresholds, Sections!$G$2:$I$2, "Ниже базового", -1)
)</f>
        <v>Средний</v>
      </c>
      <c r="S1217" s="9">
        <v>0.0</v>
      </c>
      <c r="T1217" s="9" t="str">
        <f t="array" ref="T1217">LET(
    _xlpm.thresholds, XLOOKUP('2. Результаты'!$D1217, Sections!$A$3:$A$23, Sections!$B$3:$D$23),
    XLOOKUP('2. Результаты'!$S1217, _xlpm.thresholds, Sections!$B$2:$D$2, "Ниже базового", -1)
)</f>
        <v>Ниже базового</v>
      </c>
      <c r="U1217" s="9">
        <v>13.0</v>
      </c>
      <c r="V1217" s="9" t="str">
        <f t="array" ref="V1217">LET(
    _xlpm.thresholds, XLOOKUP('2. Результаты'!$D1217, Sections!$A$27:$A$47, Sections!$B$27:$D$47),
    XLOOKUP('2. Результаты'!$U1217, _xlpm.thresholds, Sections!$B$26:$D$26, "Ниже базового", -1)
)</f>
        <v>Высокий</v>
      </c>
      <c r="W1217" s="9">
        <v>22.0</v>
      </c>
      <c r="X1217" s="9" t="str">
        <f t="array" ref="X1217">LET(
    _xlpm.thresholds, XLOOKUP('2. Результаты'!$D1217, Sections!$K$3:$K$23, Sections!$L$3:$N$23),
    XLOOKUP('2. Результаты'!$W1217, _xlpm.thresholds, Sections!$L$2:$N$2, "Ниже базового", -1)
)</f>
        <v>Средний</v>
      </c>
    </row>
    <row r="1218" ht="15.75" customHeight="1">
      <c r="A1218" s="7">
        <v>5.54005652E8</v>
      </c>
      <c r="B1218" s="6" t="s">
        <v>255</v>
      </c>
      <c r="C1218" s="6" t="s">
        <v>256</v>
      </c>
      <c r="D1218" s="9">
        <v>1.0</v>
      </c>
      <c r="E1218" s="9">
        <v>171.0</v>
      </c>
      <c r="F1218" s="9">
        <v>213.0</v>
      </c>
      <c r="G1218" s="9">
        <v>3.0</v>
      </c>
      <c r="H1218" s="9" t="s">
        <v>1465</v>
      </c>
      <c r="I1218" s="9">
        <v>25.0</v>
      </c>
      <c r="J1218" s="9" t="str">
        <f t="array" ref="J1218">LET(
    _xlpm.thresholds, XLOOKUP('2. Результаты'!$D1218, Sections!$F$27:$F$47, Sections!$G$27:$I$47),
    XLOOKUP('2. Результаты'!$I1218, _xlpm.thresholds, Sections!$G$26:$I$26, "Ниже базового", -1)
)</f>
        <v>Средний</v>
      </c>
      <c r="K1218" s="9">
        <v>17.0</v>
      </c>
      <c r="L1218" s="9" t="str">
        <f t="array" ref="L1218">LET(
    _xlpm.thresholds, XLOOKUP('2. Результаты'!$D1218, Sections!$P$27:$P$47, Sections!$Q$27:$S$47),
    XLOOKUP('2. Результаты'!$K1218, _xlpm.thresholds, Sections!$Q$26:$S$26, "Ниже базового", -1)
)</f>
        <v>Высокий</v>
      </c>
      <c r="M1218" s="9">
        <v>17.0</v>
      </c>
      <c r="N1218" s="9" t="str">
        <f t="array" ref="N1218">LET(
    _xlpm.thresholds, XLOOKUP('2. Результаты'!$D1218, Sections!$K$27:$K$47, Sections!$L$27:$N$47),
    XLOOKUP('2. Результаты'!$M1218, _xlpm.thresholds, Sections!$L$26:$N$26, "Ниже базового", -1)
)</f>
        <v>Высокий</v>
      </c>
      <c r="O1218" s="9">
        <v>19.0</v>
      </c>
      <c r="P1218" s="9" t="str">
        <f t="array" ref="P1218">LET(
    _xlpm.thresholds, XLOOKUP('2. Результаты'!$D1218, Sections!$P$3:$P$23, Sections!$Q$3:$S$23),
    XLOOKUP('2. Результаты'!$O1218, _xlpm.thresholds, Sections!$Q$2:$S$2, "Ниже базового", -1)
)</f>
        <v>Средний</v>
      </c>
      <c r="Q1218" s="9">
        <v>21.0</v>
      </c>
      <c r="R1218" s="9" t="str">
        <f t="array" ref="R1218">LET(
    _xlpm.thresholds, XLOOKUP('2. Результаты'!$D1218, Sections!$F$3:$F$23, Sections!$G$3:$I$23),
    XLOOKUP('2. Результаты'!$Q1218, _xlpm.thresholds, Sections!$G$2:$I$2, "Ниже базового", -1)
)</f>
        <v>Высокий</v>
      </c>
      <c r="S1218" s="9">
        <v>34.0</v>
      </c>
      <c r="T1218" s="9" t="str">
        <f t="array" ref="T1218">LET(
    _xlpm.thresholds, XLOOKUP('2. Результаты'!$D1218, Sections!$A$3:$A$23, Sections!$B$3:$D$23),
    XLOOKUP('2. Результаты'!$S1218, _xlpm.thresholds, Sections!$B$2:$D$2, "Ниже базового", -1)
)</f>
        <v>Средний</v>
      </c>
      <c r="U1218" s="9">
        <v>13.0</v>
      </c>
      <c r="V1218" s="9" t="str">
        <f t="array" ref="V1218">LET(
    _xlpm.thresholds, XLOOKUP('2. Результаты'!$D1218, Sections!$A$27:$A$47, Sections!$B$27:$D$47),
    XLOOKUP('2. Результаты'!$U1218, _xlpm.thresholds, Sections!$B$26:$D$26, "Ниже базового", -1)
)</f>
        <v>Высокий</v>
      </c>
      <c r="W1218" s="9">
        <v>25.0</v>
      </c>
      <c r="X1218" s="9" t="str">
        <f t="array" ref="X1218">LET(
    _xlpm.thresholds, XLOOKUP('2. Результаты'!$D1218, Sections!$K$3:$K$23, Sections!$L$3:$N$23),
    XLOOKUP('2. Результаты'!$W1218, _xlpm.thresholds, Sections!$L$2:$N$2, "Ниже базового", -1)
)</f>
        <v>Высокий</v>
      </c>
    </row>
    <row r="1219" ht="15.75" customHeight="1">
      <c r="A1219" s="7">
        <v>5.45018905E8</v>
      </c>
      <c r="B1219" s="6" t="s">
        <v>255</v>
      </c>
      <c r="C1219" s="6" t="s">
        <v>258</v>
      </c>
      <c r="D1219" s="9">
        <v>1.0</v>
      </c>
      <c r="E1219" s="9">
        <v>136.0</v>
      </c>
      <c r="F1219" s="9">
        <v>213.0</v>
      </c>
      <c r="G1219" s="9">
        <v>1.0</v>
      </c>
      <c r="H1219" s="9" t="s">
        <v>1468</v>
      </c>
      <c r="I1219" s="9">
        <v>25.0</v>
      </c>
      <c r="J1219" s="9" t="str">
        <f t="array" ref="J1219">LET(
    _xlpm.thresholds, XLOOKUP('2. Результаты'!$D1219, Sections!$F$27:$F$47, Sections!$G$27:$I$47),
    XLOOKUP('2. Результаты'!$I1219, _xlpm.thresholds, Sections!$G$26:$I$26, "Ниже базового", -1)
)</f>
        <v>Средний</v>
      </c>
      <c r="K1219" s="9">
        <v>18.0</v>
      </c>
      <c r="L1219" s="9" t="str">
        <f t="array" ref="L1219">LET(
    _xlpm.thresholds, XLOOKUP('2. Результаты'!$D1219, Sections!$P$27:$P$47, Sections!$Q$27:$S$47),
    XLOOKUP('2. Результаты'!$K1219, _xlpm.thresholds, Sections!$Q$26:$S$26, "Ниже базового", -1)
)</f>
        <v>Высокий</v>
      </c>
      <c r="M1219" s="9">
        <v>18.0</v>
      </c>
      <c r="N1219" s="9" t="str">
        <f t="array" ref="N1219">LET(
    _xlpm.thresholds, XLOOKUP('2. Результаты'!$D1219, Sections!$K$27:$K$47, Sections!$L$27:$N$47),
    XLOOKUP('2. Результаты'!$M1219, _xlpm.thresholds, Sections!$L$26:$N$26, "Ниже базового", -1)
)</f>
        <v>Высокий</v>
      </c>
      <c r="O1219" s="9">
        <v>19.0</v>
      </c>
      <c r="P1219" s="9" t="str">
        <f t="array" ref="P1219">LET(
    _xlpm.thresholds, XLOOKUP('2. Результаты'!$D1219, Sections!$P$3:$P$23, Sections!$Q$3:$S$23),
    XLOOKUP('2. Результаты'!$O1219, _xlpm.thresholds, Sections!$Q$2:$S$2, "Ниже базового", -1)
)</f>
        <v>Средний</v>
      </c>
      <c r="Q1219" s="9">
        <v>21.0</v>
      </c>
      <c r="R1219" s="9" t="str">
        <f t="array" ref="R1219">LET(
    _xlpm.thresholds, XLOOKUP('2. Результаты'!$D1219, Sections!$F$3:$F$23, Sections!$G$3:$I$23),
    XLOOKUP('2. Результаты'!$Q1219, _xlpm.thresholds, Sections!$G$2:$I$2, "Ниже базового", -1)
)</f>
        <v>Высокий</v>
      </c>
      <c r="S1219" s="9">
        <v>0.0</v>
      </c>
      <c r="T1219" s="9" t="str">
        <f t="array" ref="T1219">LET(
    _xlpm.thresholds, XLOOKUP('2. Результаты'!$D1219, Sections!$A$3:$A$23, Sections!$B$3:$D$23),
    XLOOKUP('2. Результаты'!$S1219, _xlpm.thresholds, Sections!$B$2:$D$2, "Ниже базового", -1)
)</f>
        <v>Ниже базового</v>
      </c>
      <c r="U1219" s="9">
        <v>13.0</v>
      </c>
      <c r="V1219" s="9" t="str">
        <f t="array" ref="V1219">LET(
    _xlpm.thresholds, XLOOKUP('2. Результаты'!$D1219, Sections!$A$27:$A$47, Sections!$B$27:$D$47),
    XLOOKUP('2. Результаты'!$U1219, _xlpm.thresholds, Sections!$B$26:$D$26, "Ниже базового", -1)
)</f>
        <v>Высокий</v>
      </c>
      <c r="W1219" s="9">
        <v>22.0</v>
      </c>
      <c r="X1219" s="9" t="str">
        <f t="array" ref="X1219">LET(
    _xlpm.thresholds, XLOOKUP('2. Результаты'!$D1219, Sections!$K$3:$K$23, Sections!$L$3:$N$23),
    XLOOKUP('2. Результаты'!$W1219, _xlpm.thresholds, Sections!$L$2:$N$2, "Ниже базового", -1)
)</f>
        <v>Средний</v>
      </c>
    </row>
    <row r="1220" ht="15.75" customHeight="1">
      <c r="A1220" s="7">
        <v>5.54004553E8</v>
      </c>
      <c r="B1220" s="6" t="s">
        <v>255</v>
      </c>
      <c r="C1220" s="6" t="s">
        <v>257</v>
      </c>
      <c r="D1220" s="9">
        <v>1.0</v>
      </c>
      <c r="E1220" s="9">
        <v>168.0</v>
      </c>
      <c r="F1220" s="9">
        <v>213.0</v>
      </c>
      <c r="G1220" s="9">
        <v>3.0</v>
      </c>
      <c r="H1220" s="9" t="s">
        <v>1465</v>
      </c>
      <c r="I1220" s="9">
        <v>21.0</v>
      </c>
      <c r="J1220" s="9" t="str">
        <f t="array" ref="J1220">LET(
    _xlpm.thresholds, XLOOKUP('2. Результаты'!$D1220, Sections!$F$27:$F$47, Sections!$G$27:$I$47),
    XLOOKUP('2. Результаты'!$I1220, _xlpm.thresholds, Sections!$G$26:$I$26, "Ниже базового", -1)
)</f>
        <v>Средний</v>
      </c>
      <c r="K1220" s="9">
        <v>17.0</v>
      </c>
      <c r="L1220" s="9" t="str">
        <f t="array" ref="L1220">LET(
    _xlpm.thresholds, XLOOKUP('2. Результаты'!$D1220, Sections!$P$27:$P$47, Sections!$Q$27:$S$47),
    XLOOKUP('2. Результаты'!$K1220, _xlpm.thresholds, Sections!$Q$26:$S$26, "Ниже базового", -1)
)</f>
        <v>Высокий</v>
      </c>
      <c r="M1220" s="9">
        <v>15.0</v>
      </c>
      <c r="N1220" s="9" t="str">
        <f t="array" ref="N1220">LET(
    _xlpm.thresholds, XLOOKUP('2. Результаты'!$D1220, Sections!$K$27:$K$47, Sections!$L$27:$N$47),
    XLOOKUP('2. Результаты'!$M1220, _xlpm.thresholds, Sections!$L$26:$N$26, "Ниже базового", -1)
)</f>
        <v>Средний</v>
      </c>
      <c r="O1220" s="9">
        <v>19.0</v>
      </c>
      <c r="P1220" s="9" t="str">
        <f t="array" ref="P1220">LET(
    _xlpm.thresholds, XLOOKUP('2. Результаты'!$D1220, Sections!$P$3:$P$23, Sections!$Q$3:$S$23),
    XLOOKUP('2. Результаты'!$O1220, _xlpm.thresholds, Sections!$Q$2:$S$2, "Ниже базового", -1)
)</f>
        <v>Средний</v>
      </c>
      <c r="Q1220" s="9">
        <v>21.0</v>
      </c>
      <c r="R1220" s="9" t="str">
        <f t="array" ref="R1220">LET(
    _xlpm.thresholds, XLOOKUP('2. Результаты'!$D1220, Sections!$F$3:$F$23, Sections!$G$3:$I$23),
    XLOOKUP('2. Результаты'!$Q1220, _xlpm.thresholds, Sections!$G$2:$I$2, "Ниже базового", -1)
)</f>
        <v>Высокий</v>
      </c>
      <c r="S1220" s="9">
        <v>37.0</v>
      </c>
      <c r="T1220" s="9" t="str">
        <f t="array" ref="T1220">LET(
    _xlpm.thresholds, XLOOKUP('2. Результаты'!$D1220, Sections!$A$3:$A$23, Sections!$B$3:$D$23),
    XLOOKUP('2. Результаты'!$S1220, _xlpm.thresholds, Sections!$B$2:$D$2, "Ниже базового", -1)
)</f>
        <v>Средний</v>
      </c>
      <c r="U1220" s="9">
        <v>13.0</v>
      </c>
      <c r="V1220" s="9" t="str">
        <f t="array" ref="V1220">LET(
    _xlpm.thresholds, XLOOKUP('2. Результаты'!$D1220, Sections!$A$27:$A$47, Sections!$B$27:$D$47),
    XLOOKUP('2. Результаты'!$U1220, _xlpm.thresholds, Sections!$B$26:$D$26, "Ниже базового", -1)
)</f>
        <v>Высокий</v>
      </c>
      <c r="W1220" s="9">
        <v>25.0</v>
      </c>
      <c r="X1220" s="9" t="str">
        <f t="array" ref="X1220">LET(
    _xlpm.thresholds, XLOOKUP('2. Результаты'!$D1220, Sections!$K$3:$K$23, Sections!$L$3:$N$23),
    XLOOKUP('2. Результаты'!$W1220, _xlpm.thresholds, Sections!$L$2:$N$2, "Ниже базового", -1)
)</f>
        <v>Высокий</v>
      </c>
    </row>
    <row r="1221" ht="15.75" customHeight="1">
      <c r="A1221" s="7">
        <v>5.4501863E8</v>
      </c>
      <c r="B1221" s="6" t="s">
        <v>255</v>
      </c>
      <c r="C1221" s="6" t="s">
        <v>259</v>
      </c>
      <c r="D1221" s="9">
        <v>1.0</v>
      </c>
      <c r="E1221" s="9">
        <v>162.0</v>
      </c>
      <c r="F1221" s="9">
        <v>213.0</v>
      </c>
      <c r="G1221" s="9">
        <v>3.0</v>
      </c>
      <c r="H1221" s="9" t="s">
        <v>1465</v>
      </c>
      <c r="I1221" s="9">
        <v>19.0</v>
      </c>
      <c r="J1221" s="9" t="str">
        <f t="array" ref="J1221">LET(
    _xlpm.thresholds, XLOOKUP('2. Результаты'!$D1221, Sections!$F$27:$F$47, Sections!$G$27:$I$47),
    XLOOKUP('2. Результаты'!$I1221, _xlpm.thresholds, Sections!$G$26:$I$26, "Ниже базового", -1)
)</f>
        <v>Средний</v>
      </c>
      <c r="K1221" s="9">
        <v>21.0</v>
      </c>
      <c r="L1221" s="9" t="str">
        <f t="array" ref="L1221">LET(
    _xlpm.thresholds, XLOOKUP('2. Результаты'!$D1221, Sections!$P$27:$P$47, Sections!$Q$27:$S$47),
    XLOOKUP('2. Результаты'!$K1221, _xlpm.thresholds, Sections!$Q$26:$S$26, "Ниже базового", -1)
)</f>
        <v>Высокий</v>
      </c>
      <c r="M1221" s="9">
        <v>16.0</v>
      </c>
      <c r="N1221" s="9" t="str">
        <f t="array" ref="N1221">LET(
    _xlpm.thresholds, XLOOKUP('2. Результаты'!$D1221, Sections!$K$27:$K$47, Sections!$L$27:$N$47),
    XLOOKUP('2. Результаты'!$M1221, _xlpm.thresholds, Sections!$L$26:$N$26, "Ниже базового", -1)
)</f>
        <v>Средний</v>
      </c>
      <c r="O1221" s="9">
        <v>18.0</v>
      </c>
      <c r="P1221" s="9" t="str">
        <f t="array" ref="P1221">LET(
    _xlpm.thresholds, XLOOKUP('2. Результаты'!$D1221, Sections!$P$3:$P$23, Sections!$Q$3:$S$23),
    XLOOKUP('2. Результаты'!$O1221, _xlpm.thresholds, Sections!$Q$2:$S$2, "Ниже базового", -1)
)</f>
        <v>Средний</v>
      </c>
      <c r="Q1221" s="9">
        <v>18.0</v>
      </c>
      <c r="R1221" s="9" t="str">
        <f t="array" ref="R1221">LET(
    _xlpm.thresholds, XLOOKUP('2. Результаты'!$D1221, Sections!$F$3:$F$23, Sections!$G$3:$I$23),
    XLOOKUP('2. Результаты'!$Q1221, _xlpm.thresholds, Sections!$G$2:$I$2, "Ниже базового", -1)
)</f>
        <v>Средний</v>
      </c>
      <c r="S1221" s="9">
        <v>34.0</v>
      </c>
      <c r="T1221" s="9" t="str">
        <f t="array" ref="T1221">LET(
    _xlpm.thresholds, XLOOKUP('2. Результаты'!$D1221, Sections!$A$3:$A$23, Sections!$B$3:$D$23),
    XLOOKUP('2. Результаты'!$S1221, _xlpm.thresholds, Sections!$B$2:$D$2, "Ниже базового", -1)
)</f>
        <v>Средний</v>
      </c>
      <c r="U1221" s="9">
        <v>13.0</v>
      </c>
      <c r="V1221" s="9" t="str">
        <f t="array" ref="V1221">LET(
    _xlpm.thresholds, XLOOKUP('2. Результаты'!$D1221, Sections!$A$27:$A$47, Sections!$B$27:$D$47),
    XLOOKUP('2. Результаты'!$U1221, _xlpm.thresholds, Sections!$B$26:$D$26, "Ниже базового", -1)
)</f>
        <v>Высокий</v>
      </c>
      <c r="W1221" s="9">
        <v>23.0</v>
      </c>
      <c r="X1221" s="9" t="str">
        <f t="array" ref="X1221">LET(
    _xlpm.thresholds, XLOOKUP('2. Результаты'!$D1221, Sections!$K$3:$K$23, Sections!$L$3:$N$23),
    XLOOKUP('2. Результаты'!$W1221, _xlpm.thresholds, Sections!$L$2:$N$2, "Ниже базового", -1)
)</f>
        <v>Средний</v>
      </c>
    </row>
    <row r="1222" ht="15.75" customHeight="1">
      <c r="A1222" s="7">
        <v>5.54005564E8</v>
      </c>
      <c r="B1222" s="6" t="s">
        <v>255</v>
      </c>
      <c r="C1222" s="6" t="s">
        <v>260</v>
      </c>
      <c r="D1222" s="9">
        <v>1.0</v>
      </c>
      <c r="E1222" s="9">
        <v>159.0</v>
      </c>
      <c r="F1222" s="9">
        <v>213.0</v>
      </c>
      <c r="G1222" s="9">
        <v>3.0</v>
      </c>
      <c r="H1222" s="9" t="s">
        <v>1465</v>
      </c>
      <c r="I1222" s="9">
        <v>20.0</v>
      </c>
      <c r="J1222" s="9" t="str">
        <f t="array" ref="J1222">LET(
    _xlpm.thresholds, XLOOKUP('2. Результаты'!$D1222, Sections!$F$27:$F$47, Sections!$G$27:$I$47),
    XLOOKUP('2. Результаты'!$I1222, _xlpm.thresholds, Sections!$G$26:$I$26, "Ниже базового", -1)
)</f>
        <v>Средний</v>
      </c>
      <c r="K1222" s="9">
        <v>19.0</v>
      </c>
      <c r="L1222" s="9" t="str">
        <f t="array" ref="L1222">LET(
    _xlpm.thresholds, XLOOKUP('2. Результаты'!$D1222, Sections!$P$27:$P$47, Sections!$Q$27:$S$47),
    XLOOKUP('2. Результаты'!$K1222, _xlpm.thresholds, Sections!$Q$26:$S$26, "Ниже базового", -1)
)</f>
        <v>Высокий</v>
      </c>
      <c r="M1222" s="9">
        <v>17.0</v>
      </c>
      <c r="N1222" s="9" t="str">
        <f t="array" ref="N1222">LET(
    _xlpm.thresholds, XLOOKUP('2. Результаты'!$D1222, Sections!$K$27:$K$47, Sections!$L$27:$N$47),
    XLOOKUP('2. Результаты'!$M1222, _xlpm.thresholds, Sections!$L$26:$N$26, "Ниже базового", -1)
)</f>
        <v>Высокий</v>
      </c>
      <c r="O1222" s="9">
        <v>20.0</v>
      </c>
      <c r="P1222" s="9" t="str">
        <f t="array" ref="P1222">LET(
    _xlpm.thresholds, XLOOKUP('2. Результаты'!$D1222, Sections!$P$3:$P$23, Sections!$Q$3:$S$23),
    XLOOKUP('2. Результаты'!$O1222, _xlpm.thresholds, Sections!$Q$2:$S$2, "Ниже базового", -1)
)</f>
        <v>Высокий</v>
      </c>
      <c r="Q1222" s="9">
        <v>19.0</v>
      </c>
      <c r="R1222" s="9" t="str">
        <f t="array" ref="R1222">LET(
    _xlpm.thresholds, XLOOKUP('2. Результаты'!$D1222, Sections!$F$3:$F$23, Sections!$G$3:$I$23),
    XLOOKUP('2. Результаты'!$Q1222, _xlpm.thresholds, Sections!$G$2:$I$2, "Ниже базового", -1)
)</f>
        <v>Средний</v>
      </c>
      <c r="S1222" s="9">
        <v>29.0</v>
      </c>
      <c r="T1222" s="9" t="str">
        <f t="array" ref="T1222">LET(
    _xlpm.thresholds, XLOOKUP('2. Результаты'!$D1222, Sections!$A$3:$A$23, Sections!$B$3:$D$23),
    XLOOKUP('2. Результаты'!$S1222, _xlpm.thresholds, Sections!$B$2:$D$2, "Ниже базового", -1)
)</f>
        <v>Средний</v>
      </c>
      <c r="U1222" s="9">
        <v>13.0</v>
      </c>
      <c r="V1222" s="9" t="str">
        <f t="array" ref="V1222">LET(
    _xlpm.thresholds, XLOOKUP('2. Результаты'!$D1222, Sections!$A$27:$A$47, Sections!$B$27:$D$47),
    XLOOKUP('2. Результаты'!$U1222, _xlpm.thresholds, Sections!$B$26:$D$26, "Ниже базового", -1)
)</f>
        <v>Высокий</v>
      </c>
      <c r="W1222" s="9">
        <v>22.0</v>
      </c>
      <c r="X1222" s="9" t="str">
        <f t="array" ref="X1222">LET(
    _xlpm.thresholds, XLOOKUP('2. Результаты'!$D1222, Sections!$K$3:$K$23, Sections!$L$3:$N$23),
    XLOOKUP('2. Результаты'!$W1222, _xlpm.thresholds, Sections!$L$2:$N$2, "Ниже базового", -1)
)</f>
        <v>Средний</v>
      </c>
    </row>
    <row r="1223" ht="15.75" customHeight="1">
      <c r="A1223" s="7">
        <v>5.4502058E8</v>
      </c>
      <c r="B1223" s="6" t="s">
        <v>255</v>
      </c>
      <c r="C1223" s="6" t="s">
        <v>261</v>
      </c>
      <c r="D1223" s="9">
        <v>1.0</v>
      </c>
      <c r="E1223" s="9">
        <v>175.0</v>
      </c>
      <c r="F1223" s="9">
        <v>213.0</v>
      </c>
      <c r="G1223" s="9">
        <v>4.0</v>
      </c>
      <c r="H1223" s="9" t="s">
        <v>1466</v>
      </c>
      <c r="I1223" s="9">
        <v>26.0</v>
      </c>
      <c r="J1223" s="9" t="str">
        <f t="array" ref="J1223">LET(
    _xlpm.thresholds, XLOOKUP('2. Результаты'!$D1223, Sections!$F$27:$F$47, Sections!$G$27:$I$47),
    XLOOKUP('2. Результаты'!$I1223, _xlpm.thresholds, Sections!$G$26:$I$26, "Ниже базового", -1)
)</f>
        <v>Средний</v>
      </c>
      <c r="K1223" s="9">
        <v>18.0</v>
      </c>
      <c r="L1223" s="9" t="str">
        <f t="array" ref="L1223">LET(
    _xlpm.thresholds, XLOOKUP('2. Результаты'!$D1223, Sections!$P$27:$P$47, Sections!$Q$27:$S$47),
    XLOOKUP('2. Результаты'!$K1223, _xlpm.thresholds, Sections!$Q$26:$S$26, "Ниже базового", -1)
)</f>
        <v>Высокий</v>
      </c>
      <c r="M1223" s="9">
        <v>16.0</v>
      </c>
      <c r="N1223" s="9" t="str">
        <f t="array" ref="N1223">LET(
    _xlpm.thresholds, XLOOKUP('2. Результаты'!$D1223, Sections!$K$27:$K$47, Sections!$L$27:$N$47),
    XLOOKUP('2. Результаты'!$M1223, _xlpm.thresholds, Sections!$L$26:$N$26, "Ниже базового", -1)
)</f>
        <v>Средний</v>
      </c>
      <c r="O1223" s="9">
        <v>20.0</v>
      </c>
      <c r="P1223" s="9" t="str">
        <f t="array" ref="P1223">LET(
    _xlpm.thresholds, XLOOKUP('2. Результаты'!$D1223, Sections!$P$3:$P$23, Sections!$Q$3:$S$23),
    XLOOKUP('2. Результаты'!$O1223, _xlpm.thresholds, Sections!$Q$2:$S$2, "Ниже базового", -1)
)</f>
        <v>Высокий</v>
      </c>
      <c r="Q1223" s="9">
        <v>20.0</v>
      </c>
      <c r="R1223" s="9" t="str">
        <f t="array" ref="R1223">LET(
    _xlpm.thresholds, XLOOKUP('2. Результаты'!$D1223, Sections!$F$3:$F$23, Sections!$G$3:$I$23),
    XLOOKUP('2. Результаты'!$Q1223, _xlpm.thresholds, Sections!$G$2:$I$2, "Ниже базового", -1)
)</f>
        <v>Средний</v>
      </c>
      <c r="S1223" s="9">
        <v>36.0</v>
      </c>
      <c r="T1223" s="9" t="str">
        <f t="array" ref="T1223">LET(
    _xlpm.thresholds, XLOOKUP('2. Результаты'!$D1223, Sections!$A$3:$A$23, Sections!$B$3:$D$23),
    XLOOKUP('2. Результаты'!$S1223, _xlpm.thresholds, Sections!$B$2:$D$2, "Ниже базового", -1)
)</f>
        <v>Средний</v>
      </c>
      <c r="U1223" s="9">
        <v>13.0</v>
      </c>
      <c r="V1223" s="9" t="str">
        <f t="array" ref="V1223">LET(
    _xlpm.thresholds, XLOOKUP('2. Результаты'!$D1223, Sections!$A$27:$A$47, Sections!$B$27:$D$47),
    XLOOKUP('2. Результаты'!$U1223, _xlpm.thresholds, Sections!$B$26:$D$26, "Ниже базового", -1)
)</f>
        <v>Высокий</v>
      </c>
      <c r="W1223" s="9">
        <v>26.0</v>
      </c>
      <c r="X1223" s="9" t="str">
        <f t="array" ref="X1223">LET(
    _xlpm.thresholds, XLOOKUP('2. Результаты'!$D1223, Sections!$K$3:$K$23, Sections!$L$3:$N$23),
    XLOOKUP('2. Результаты'!$W1223, _xlpm.thresholds, Sections!$L$2:$N$2, "Ниже базового", -1)
)</f>
        <v>Высокий</v>
      </c>
    </row>
    <row r="1224" ht="15.75" customHeight="1">
      <c r="A1224" s="7">
        <v>5.45018944E8</v>
      </c>
      <c r="B1224" s="6" t="s">
        <v>255</v>
      </c>
      <c r="C1224" s="6" t="s">
        <v>262</v>
      </c>
      <c r="D1224" s="9">
        <v>1.0</v>
      </c>
      <c r="E1224" s="9">
        <v>164.0</v>
      </c>
      <c r="F1224" s="9">
        <v>213.0</v>
      </c>
      <c r="G1224" s="9">
        <v>3.0</v>
      </c>
      <c r="H1224" s="9" t="s">
        <v>1465</v>
      </c>
      <c r="I1224" s="9">
        <v>23.0</v>
      </c>
      <c r="J1224" s="9" t="str">
        <f t="array" ref="J1224">LET(
    _xlpm.thresholds, XLOOKUP('2. Результаты'!$D1224, Sections!$F$27:$F$47, Sections!$G$27:$I$47),
    XLOOKUP('2. Результаты'!$I1224, _xlpm.thresholds, Sections!$G$26:$I$26, "Ниже базового", -1)
)</f>
        <v>Средний</v>
      </c>
      <c r="K1224" s="9">
        <v>15.0</v>
      </c>
      <c r="L1224" s="9" t="str">
        <f t="array" ref="L1224">LET(
    _xlpm.thresholds, XLOOKUP('2. Результаты'!$D1224, Sections!$P$27:$P$47, Sections!$Q$27:$S$47),
    XLOOKUP('2. Результаты'!$K1224, _xlpm.thresholds, Sections!$Q$26:$S$26, "Ниже базового", -1)
)</f>
        <v>Средний</v>
      </c>
      <c r="M1224" s="9">
        <v>17.0</v>
      </c>
      <c r="N1224" s="9" t="str">
        <f t="array" ref="N1224">LET(
    _xlpm.thresholds, XLOOKUP('2. Результаты'!$D1224, Sections!$K$27:$K$47, Sections!$L$27:$N$47),
    XLOOKUP('2. Результаты'!$M1224, _xlpm.thresholds, Sections!$L$26:$N$26, "Ниже базового", -1)
)</f>
        <v>Высокий</v>
      </c>
      <c r="O1224" s="9">
        <v>18.0</v>
      </c>
      <c r="P1224" s="9" t="str">
        <f t="array" ref="P1224">LET(
    _xlpm.thresholds, XLOOKUP('2. Результаты'!$D1224, Sections!$P$3:$P$23, Sections!$Q$3:$S$23),
    XLOOKUP('2. Результаты'!$O1224, _xlpm.thresholds, Sections!$Q$2:$S$2, "Ниже базового", -1)
)</f>
        <v>Средний</v>
      </c>
      <c r="Q1224" s="9">
        <v>22.0</v>
      </c>
      <c r="R1224" s="9" t="str">
        <f t="array" ref="R1224">LET(
    _xlpm.thresholds, XLOOKUP('2. Результаты'!$D1224, Sections!$F$3:$F$23, Sections!$G$3:$I$23),
    XLOOKUP('2. Результаты'!$Q1224, _xlpm.thresholds, Sections!$G$2:$I$2, "Ниже базового", -1)
)</f>
        <v>Высокий</v>
      </c>
      <c r="S1224" s="9">
        <v>38.0</v>
      </c>
      <c r="T1224" s="9" t="str">
        <f t="array" ref="T1224">LET(
    _xlpm.thresholds, XLOOKUP('2. Результаты'!$D1224, Sections!$A$3:$A$23, Sections!$B$3:$D$23),
    XLOOKUP('2. Результаты'!$S1224, _xlpm.thresholds, Sections!$B$2:$D$2, "Ниже базового", -1)
)</f>
        <v>Средний</v>
      </c>
      <c r="U1224" s="9">
        <v>12.0</v>
      </c>
      <c r="V1224" s="9" t="str">
        <f t="array" ref="V1224">LET(
    _xlpm.thresholds, XLOOKUP('2. Результаты'!$D1224, Sections!$A$27:$A$47, Sections!$B$27:$D$47),
    XLOOKUP('2. Результаты'!$U1224, _xlpm.thresholds, Sections!$B$26:$D$26, "Ниже базового", -1)
)</f>
        <v>Высокий</v>
      </c>
      <c r="W1224" s="9">
        <v>19.0</v>
      </c>
      <c r="X1224" s="9" t="str">
        <f t="array" ref="X1224">LET(
    _xlpm.thresholds, XLOOKUP('2. Результаты'!$D1224, Sections!$K$3:$K$23, Sections!$L$3:$N$23),
    XLOOKUP('2. Результаты'!$W1224, _xlpm.thresholds, Sections!$L$2:$N$2, "Ниже базового", -1)
)</f>
        <v>Средний</v>
      </c>
    </row>
    <row r="1225" ht="15.75" customHeight="1">
      <c r="A1225" s="7">
        <v>5.4502051E8</v>
      </c>
      <c r="B1225" s="6" t="s">
        <v>255</v>
      </c>
      <c r="C1225" s="6" t="s">
        <v>263</v>
      </c>
      <c r="D1225" s="9">
        <v>1.0</v>
      </c>
      <c r="E1225" s="9">
        <v>161.0</v>
      </c>
      <c r="F1225" s="9">
        <v>213.0</v>
      </c>
      <c r="G1225" s="9">
        <v>3.0</v>
      </c>
      <c r="H1225" s="9" t="s">
        <v>1465</v>
      </c>
      <c r="I1225" s="9">
        <v>23.0</v>
      </c>
      <c r="J1225" s="9" t="str">
        <f t="array" ref="J1225">LET(
    _xlpm.thresholds, XLOOKUP('2. Результаты'!$D1225, Sections!$F$27:$F$47, Sections!$G$27:$I$47),
    XLOOKUP('2. Результаты'!$I1225, _xlpm.thresholds, Sections!$G$26:$I$26, "Ниже базового", -1)
)</f>
        <v>Средний</v>
      </c>
      <c r="K1225" s="9">
        <v>20.0</v>
      </c>
      <c r="L1225" s="9" t="str">
        <f t="array" ref="L1225">LET(
    _xlpm.thresholds, XLOOKUP('2. Результаты'!$D1225, Sections!$P$27:$P$47, Sections!$Q$27:$S$47),
    XLOOKUP('2. Результаты'!$K1225, _xlpm.thresholds, Sections!$Q$26:$S$26, "Ниже базового", -1)
)</f>
        <v>Высокий</v>
      </c>
      <c r="M1225" s="9">
        <v>15.0</v>
      </c>
      <c r="N1225" s="9" t="str">
        <f t="array" ref="N1225">LET(
    _xlpm.thresholds, XLOOKUP('2. Результаты'!$D1225, Sections!$K$27:$K$47, Sections!$L$27:$N$47),
    XLOOKUP('2. Результаты'!$M1225, _xlpm.thresholds, Sections!$L$26:$N$26, "Ниже базового", -1)
)</f>
        <v>Средний</v>
      </c>
      <c r="O1225" s="9">
        <v>17.0</v>
      </c>
      <c r="P1225" s="9" t="str">
        <f t="array" ref="P1225">LET(
    _xlpm.thresholds, XLOOKUP('2. Результаты'!$D1225, Sections!$P$3:$P$23, Sections!$Q$3:$S$23),
    XLOOKUP('2. Результаты'!$O1225, _xlpm.thresholds, Sections!$Q$2:$S$2, "Ниже базового", -1)
)</f>
        <v>Средний</v>
      </c>
      <c r="Q1225" s="9">
        <v>16.0</v>
      </c>
      <c r="R1225" s="9" t="str">
        <f t="array" ref="R1225">LET(
    _xlpm.thresholds, XLOOKUP('2. Результаты'!$D1225, Sections!$F$3:$F$23, Sections!$G$3:$I$23),
    XLOOKUP('2. Результаты'!$Q1225, _xlpm.thresholds, Sections!$G$2:$I$2, "Ниже базового", -1)
)</f>
        <v>Средний</v>
      </c>
      <c r="S1225" s="9">
        <v>35.0</v>
      </c>
      <c r="T1225" s="9" t="str">
        <f t="array" ref="T1225">LET(
    _xlpm.thresholds, XLOOKUP('2. Результаты'!$D1225, Sections!$A$3:$A$23, Sections!$B$3:$D$23),
    XLOOKUP('2. Результаты'!$S1225, _xlpm.thresholds, Sections!$B$2:$D$2, "Ниже базового", -1)
)</f>
        <v>Средний</v>
      </c>
      <c r="U1225" s="9">
        <v>12.0</v>
      </c>
      <c r="V1225" s="9" t="str">
        <f t="array" ref="V1225">LET(
    _xlpm.thresholds, XLOOKUP('2. Результаты'!$D1225, Sections!$A$27:$A$47, Sections!$B$27:$D$47),
    XLOOKUP('2. Результаты'!$U1225, _xlpm.thresholds, Sections!$B$26:$D$26, "Ниже базового", -1)
)</f>
        <v>Высокий</v>
      </c>
      <c r="W1225" s="9">
        <v>23.0</v>
      </c>
      <c r="X1225" s="9" t="str">
        <f t="array" ref="X1225">LET(
    _xlpm.thresholds, XLOOKUP('2. Результаты'!$D1225, Sections!$K$3:$K$23, Sections!$L$3:$N$23),
    XLOOKUP('2. Результаты'!$W1225, _xlpm.thresholds, Sections!$L$2:$N$2, "Ниже базового", -1)
)</f>
        <v>Средний</v>
      </c>
    </row>
    <row r="1226" ht="15.75" customHeight="1">
      <c r="A1226" s="7">
        <v>5.45019948E8</v>
      </c>
      <c r="B1226" s="6" t="s">
        <v>255</v>
      </c>
      <c r="C1226" s="6" t="s">
        <v>264</v>
      </c>
      <c r="D1226" s="9">
        <v>1.0</v>
      </c>
      <c r="E1226" s="9">
        <v>181.0</v>
      </c>
      <c r="F1226" s="9">
        <v>213.0</v>
      </c>
      <c r="G1226" s="9">
        <v>4.0</v>
      </c>
      <c r="H1226" s="9" t="s">
        <v>1466</v>
      </c>
      <c r="I1226" s="9">
        <v>24.0</v>
      </c>
      <c r="J1226" s="9" t="str">
        <f t="array" ref="J1226">LET(
    _xlpm.thresholds, XLOOKUP('2. Результаты'!$D1226, Sections!$F$27:$F$47, Sections!$G$27:$I$47),
    XLOOKUP('2. Результаты'!$I1226, _xlpm.thresholds, Sections!$G$26:$I$26, "Ниже базового", -1)
)</f>
        <v>Средний</v>
      </c>
      <c r="K1226" s="9">
        <v>18.0</v>
      </c>
      <c r="L1226" s="9" t="str">
        <f t="array" ref="L1226">LET(
    _xlpm.thresholds, XLOOKUP('2. Результаты'!$D1226, Sections!$P$27:$P$47, Sections!$Q$27:$S$47),
    XLOOKUP('2. Результаты'!$K1226, _xlpm.thresholds, Sections!$Q$26:$S$26, "Ниже базового", -1)
)</f>
        <v>Высокий</v>
      </c>
      <c r="M1226" s="9">
        <v>18.0</v>
      </c>
      <c r="N1226" s="9" t="str">
        <f t="array" ref="N1226">LET(
    _xlpm.thresholds, XLOOKUP('2. Результаты'!$D1226, Sections!$K$27:$K$47, Sections!$L$27:$N$47),
    XLOOKUP('2. Результаты'!$M1226, _xlpm.thresholds, Sections!$L$26:$N$26, "Ниже базового", -1)
)</f>
        <v>Высокий</v>
      </c>
      <c r="O1226" s="9">
        <v>20.0</v>
      </c>
      <c r="P1226" s="9" t="str">
        <f t="array" ref="P1226">LET(
    _xlpm.thresholds, XLOOKUP('2. Результаты'!$D1226, Sections!$P$3:$P$23, Sections!$Q$3:$S$23),
    XLOOKUP('2. Результаты'!$O1226, _xlpm.thresholds, Sections!$Q$2:$S$2, "Ниже базового", -1)
)</f>
        <v>Высокий</v>
      </c>
      <c r="Q1226" s="9">
        <v>21.0</v>
      </c>
      <c r="R1226" s="9" t="str">
        <f t="array" ref="R1226">LET(
    _xlpm.thresholds, XLOOKUP('2. Результаты'!$D1226, Sections!$F$3:$F$23, Sections!$G$3:$I$23),
    XLOOKUP('2. Результаты'!$Q1226, _xlpm.thresholds, Sections!$G$2:$I$2, "Ниже базового", -1)
)</f>
        <v>Высокий</v>
      </c>
      <c r="S1226" s="9">
        <v>43.0</v>
      </c>
      <c r="T1226" s="9" t="str">
        <f t="array" ref="T1226">LET(
    _xlpm.thresholds, XLOOKUP('2. Результаты'!$D1226, Sections!$A$3:$A$23, Sections!$B$3:$D$23),
    XLOOKUP('2. Результаты'!$S1226, _xlpm.thresholds, Sections!$B$2:$D$2, "Ниже базового", -1)
)</f>
        <v>Высокий</v>
      </c>
      <c r="U1226" s="9">
        <v>13.0</v>
      </c>
      <c r="V1226" s="9" t="str">
        <f t="array" ref="V1226">LET(
    _xlpm.thresholds, XLOOKUP('2. Результаты'!$D1226, Sections!$A$27:$A$47, Sections!$B$27:$D$47),
    XLOOKUP('2. Результаты'!$U1226, _xlpm.thresholds, Sections!$B$26:$D$26, "Ниже базового", -1)
)</f>
        <v>Высокий</v>
      </c>
      <c r="W1226" s="9">
        <v>24.0</v>
      </c>
      <c r="X1226" s="9" t="str">
        <f t="array" ref="X1226">LET(
    _xlpm.thresholds, XLOOKUP('2. Результаты'!$D1226, Sections!$K$3:$K$23, Sections!$L$3:$N$23),
    XLOOKUP('2. Результаты'!$W1226, _xlpm.thresholds, Sections!$L$2:$N$2, "Ниже базового", -1)
)</f>
        <v>Средний</v>
      </c>
    </row>
    <row r="1227" ht="15.75" customHeight="1">
      <c r="A1227" s="7">
        <v>5.4502046E8</v>
      </c>
      <c r="B1227" s="6" t="s">
        <v>255</v>
      </c>
      <c r="C1227" s="6" t="s">
        <v>265</v>
      </c>
      <c r="D1227" s="9">
        <v>1.0</v>
      </c>
      <c r="E1227" s="9">
        <v>163.0</v>
      </c>
      <c r="F1227" s="9">
        <v>213.0</v>
      </c>
      <c r="G1227" s="9">
        <v>3.0</v>
      </c>
      <c r="H1227" s="9" t="s">
        <v>1465</v>
      </c>
      <c r="I1227" s="9">
        <v>23.0</v>
      </c>
      <c r="J1227" s="9" t="str">
        <f t="array" ref="J1227">LET(
    _xlpm.thresholds, XLOOKUP('2. Результаты'!$D1227, Sections!$F$27:$F$47, Sections!$G$27:$I$47),
    XLOOKUP('2. Результаты'!$I1227, _xlpm.thresholds, Sections!$G$26:$I$26, "Ниже базового", -1)
)</f>
        <v>Средний</v>
      </c>
      <c r="K1227" s="9">
        <v>14.0</v>
      </c>
      <c r="L1227" s="9" t="str">
        <f t="array" ref="L1227">LET(
    _xlpm.thresholds, XLOOKUP('2. Результаты'!$D1227, Sections!$P$27:$P$47, Sections!$Q$27:$S$47),
    XLOOKUP('2. Результаты'!$K1227, _xlpm.thresholds, Sections!$Q$26:$S$26, "Ниже базового", -1)
)</f>
        <v>Средний</v>
      </c>
      <c r="M1227" s="9">
        <v>16.0</v>
      </c>
      <c r="N1227" s="9" t="str">
        <f t="array" ref="N1227">LET(
    _xlpm.thresholds, XLOOKUP('2. Результаты'!$D1227, Sections!$K$27:$K$47, Sections!$L$27:$N$47),
    XLOOKUP('2. Результаты'!$M1227, _xlpm.thresholds, Sections!$L$26:$N$26, "Ниже базового", -1)
)</f>
        <v>Средний</v>
      </c>
      <c r="O1227" s="9">
        <v>20.0</v>
      </c>
      <c r="P1227" s="9" t="str">
        <f t="array" ref="P1227">LET(
    _xlpm.thresholds, XLOOKUP('2. Результаты'!$D1227, Sections!$P$3:$P$23, Sections!$Q$3:$S$23),
    XLOOKUP('2. Результаты'!$O1227, _xlpm.thresholds, Sections!$Q$2:$S$2, "Ниже базового", -1)
)</f>
        <v>Высокий</v>
      </c>
      <c r="Q1227" s="9">
        <v>20.0</v>
      </c>
      <c r="R1227" s="9" t="str">
        <f t="array" ref="R1227">LET(
    _xlpm.thresholds, XLOOKUP('2. Результаты'!$D1227, Sections!$F$3:$F$23, Sections!$G$3:$I$23),
    XLOOKUP('2. Результаты'!$Q1227, _xlpm.thresholds, Sections!$G$2:$I$2, "Ниже базового", -1)
)</f>
        <v>Средний</v>
      </c>
      <c r="S1227" s="9">
        <v>37.0</v>
      </c>
      <c r="T1227" s="9" t="str">
        <f t="array" ref="T1227">LET(
    _xlpm.thresholds, XLOOKUP('2. Результаты'!$D1227, Sections!$A$3:$A$23, Sections!$B$3:$D$23),
    XLOOKUP('2. Результаты'!$S1227, _xlpm.thresholds, Sections!$B$2:$D$2, "Ниже базового", -1)
)</f>
        <v>Средний</v>
      </c>
      <c r="U1227" s="9">
        <v>13.0</v>
      </c>
      <c r="V1227" s="9" t="str">
        <f t="array" ref="V1227">LET(
    _xlpm.thresholds, XLOOKUP('2. Результаты'!$D1227, Sections!$A$27:$A$47, Sections!$B$27:$D$47),
    XLOOKUP('2. Результаты'!$U1227, _xlpm.thresholds, Sections!$B$26:$D$26, "Ниже базового", -1)
)</f>
        <v>Высокий</v>
      </c>
      <c r="W1227" s="9">
        <v>20.0</v>
      </c>
      <c r="X1227" s="9" t="str">
        <f t="array" ref="X1227">LET(
    _xlpm.thresholds, XLOOKUP('2. Результаты'!$D1227, Sections!$K$3:$K$23, Sections!$L$3:$N$23),
    XLOOKUP('2. Результаты'!$W1227, _xlpm.thresholds, Sections!$L$2:$N$2, "Ниже базового", -1)
)</f>
        <v>Средний</v>
      </c>
    </row>
    <row r="1228" ht="15.75" customHeight="1">
      <c r="A1228" s="7">
        <v>5.45019137E8</v>
      </c>
      <c r="B1228" s="6" t="s">
        <v>255</v>
      </c>
      <c r="C1228" s="6" t="s">
        <v>266</v>
      </c>
      <c r="D1228" s="9">
        <v>1.0</v>
      </c>
      <c r="E1228" s="9">
        <v>177.0</v>
      </c>
      <c r="F1228" s="9">
        <v>213.0</v>
      </c>
      <c r="G1228" s="9">
        <v>4.0</v>
      </c>
      <c r="H1228" s="9" t="s">
        <v>1466</v>
      </c>
      <c r="I1228" s="9">
        <v>27.0</v>
      </c>
      <c r="J1228" s="9" t="str">
        <f t="array" ref="J1228">LET(
    _xlpm.thresholds, XLOOKUP('2. Результаты'!$D1228, Sections!$F$27:$F$47, Sections!$G$27:$I$47),
    XLOOKUP('2. Результаты'!$I1228, _xlpm.thresholds, Sections!$G$26:$I$26, "Ниже базового", -1)
)</f>
        <v>Высокий</v>
      </c>
      <c r="K1228" s="9">
        <v>18.0</v>
      </c>
      <c r="L1228" s="9" t="str">
        <f t="array" ref="L1228">LET(
    _xlpm.thresholds, XLOOKUP('2. Результаты'!$D1228, Sections!$P$27:$P$47, Sections!$Q$27:$S$47),
    XLOOKUP('2. Результаты'!$K1228, _xlpm.thresholds, Sections!$Q$26:$S$26, "Ниже базового", -1)
)</f>
        <v>Высокий</v>
      </c>
      <c r="M1228" s="9">
        <v>17.0</v>
      </c>
      <c r="N1228" s="9" t="str">
        <f t="array" ref="N1228">LET(
    _xlpm.thresholds, XLOOKUP('2. Результаты'!$D1228, Sections!$K$27:$K$47, Sections!$L$27:$N$47),
    XLOOKUP('2. Результаты'!$M1228, _xlpm.thresholds, Sections!$L$26:$N$26, "Ниже базового", -1)
)</f>
        <v>Высокий</v>
      </c>
      <c r="O1228" s="9">
        <v>18.0</v>
      </c>
      <c r="P1228" s="9" t="str">
        <f t="array" ref="P1228">LET(
    _xlpm.thresholds, XLOOKUP('2. Результаты'!$D1228, Sections!$P$3:$P$23, Sections!$Q$3:$S$23),
    XLOOKUP('2. Результаты'!$O1228, _xlpm.thresholds, Sections!$Q$2:$S$2, "Ниже базового", -1)
)</f>
        <v>Средний</v>
      </c>
      <c r="Q1228" s="9">
        <v>22.0</v>
      </c>
      <c r="R1228" s="9" t="str">
        <f t="array" ref="R1228">LET(
    _xlpm.thresholds, XLOOKUP('2. Результаты'!$D1228, Sections!$F$3:$F$23, Sections!$G$3:$I$23),
    XLOOKUP('2. Результаты'!$Q1228, _xlpm.thresholds, Sections!$G$2:$I$2, "Ниже базового", -1)
)</f>
        <v>Высокий</v>
      </c>
      <c r="S1228" s="9">
        <v>38.0</v>
      </c>
      <c r="T1228" s="9" t="str">
        <f t="array" ref="T1228">LET(
    _xlpm.thresholds, XLOOKUP('2. Результаты'!$D1228, Sections!$A$3:$A$23, Sections!$B$3:$D$23),
    XLOOKUP('2. Результаты'!$S1228, _xlpm.thresholds, Sections!$B$2:$D$2, "Ниже базового", -1)
)</f>
        <v>Средний</v>
      </c>
      <c r="U1228" s="9">
        <v>13.0</v>
      </c>
      <c r="V1228" s="9" t="str">
        <f t="array" ref="V1228">LET(
    _xlpm.thresholds, XLOOKUP('2. Результаты'!$D1228, Sections!$A$27:$A$47, Sections!$B$27:$D$47),
    XLOOKUP('2. Результаты'!$U1228, _xlpm.thresholds, Sections!$B$26:$D$26, "Ниже базового", -1)
)</f>
        <v>Высокий</v>
      </c>
      <c r="W1228" s="9">
        <v>24.0</v>
      </c>
      <c r="X1228" s="9" t="str">
        <f t="array" ref="X1228">LET(
    _xlpm.thresholds, XLOOKUP('2. Результаты'!$D1228, Sections!$K$3:$K$23, Sections!$L$3:$N$23),
    XLOOKUP('2. Результаты'!$W1228, _xlpm.thresholds, Sections!$L$2:$N$2, "Ниже базового", -1)
)</f>
        <v>Средний</v>
      </c>
    </row>
    <row r="1229" ht="15.75" customHeight="1">
      <c r="A1229" s="7">
        <v>5.4502176E8</v>
      </c>
      <c r="B1229" s="6" t="s">
        <v>255</v>
      </c>
      <c r="C1229" s="6" t="s">
        <v>267</v>
      </c>
      <c r="D1229" s="9">
        <v>1.0</v>
      </c>
      <c r="E1229" s="9">
        <v>167.0</v>
      </c>
      <c r="F1229" s="9">
        <v>213.0</v>
      </c>
      <c r="G1229" s="9">
        <v>3.0</v>
      </c>
      <c r="H1229" s="9" t="s">
        <v>1465</v>
      </c>
      <c r="I1229" s="9">
        <v>26.0</v>
      </c>
      <c r="J1229" s="9" t="str">
        <f t="array" ref="J1229">LET(
    _xlpm.thresholds, XLOOKUP('2. Результаты'!$D1229, Sections!$F$27:$F$47, Sections!$G$27:$I$47),
    XLOOKUP('2. Результаты'!$I1229, _xlpm.thresholds, Sections!$G$26:$I$26, "Ниже базового", -1)
)</f>
        <v>Средний</v>
      </c>
      <c r="K1229" s="9">
        <v>16.0</v>
      </c>
      <c r="L1229" s="9" t="str">
        <f t="array" ref="L1229">LET(
    _xlpm.thresholds, XLOOKUP('2. Результаты'!$D1229, Sections!$P$27:$P$47, Sections!$Q$27:$S$47),
    XLOOKUP('2. Результаты'!$K1229, _xlpm.thresholds, Sections!$Q$26:$S$26, "Ниже базового", -1)
)</f>
        <v>Высокий</v>
      </c>
      <c r="M1229" s="9">
        <v>16.0</v>
      </c>
      <c r="N1229" s="9" t="str">
        <f t="array" ref="N1229">LET(
    _xlpm.thresholds, XLOOKUP('2. Результаты'!$D1229, Sections!$K$27:$K$47, Sections!$L$27:$N$47),
    XLOOKUP('2. Результаты'!$M1229, _xlpm.thresholds, Sections!$L$26:$N$26, "Ниже базового", -1)
)</f>
        <v>Средний</v>
      </c>
      <c r="O1229" s="9">
        <v>20.0</v>
      </c>
      <c r="P1229" s="9" t="str">
        <f t="array" ref="P1229">LET(
    _xlpm.thresholds, XLOOKUP('2. Результаты'!$D1229, Sections!$P$3:$P$23, Sections!$Q$3:$S$23),
    XLOOKUP('2. Результаты'!$O1229, _xlpm.thresholds, Sections!$Q$2:$S$2, "Ниже базового", -1)
)</f>
        <v>Высокий</v>
      </c>
      <c r="Q1229" s="9">
        <v>21.0</v>
      </c>
      <c r="R1229" s="9" t="str">
        <f t="array" ref="R1229">LET(
    _xlpm.thresholds, XLOOKUP('2. Результаты'!$D1229, Sections!$F$3:$F$23, Sections!$G$3:$I$23),
    XLOOKUP('2. Результаты'!$Q1229, _xlpm.thresholds, Sections!$G$2:$I$2, "Ниже базового", -1)
)</f>
        <v>Высокий</v>
      </c>
      <c r="S1229" s="9">
        <v>31.0</v>
      </c>
      <c r="T1229" s="9" t="str">
        <f t="array" ref="T1229">LET(
    _xlpm.thresholds, XLOOKUP('2. Результаты'!$D1229, Sections!$A$3:$A$23, Sections!$B$3:$D$23),
    XLOOKUP('2. Результаты'!$S1229, _xlpm.thresholds, Sections!$B$2:$D$2, "Ниже базового", -1)
)</f>
        <v>Средний</v>
      </c>
      <c r="U1229" s="9">
        <v>14.0</v>
      </c>
      <c r="V1229" s="9" t="str">
        <f t="array" ref="V1229">LET(
    _xlpm.thresholds, XLOOKUP('2. Результаты'!$D1229, Sections!$A$27:$A$47, Sections!$B$27:$D$47),
    XLOOKUP('2. Результаты'!$U1229, _xlpm.thresholds, Sections!$B$26:$D$26, "Ниже базового", -1)
)</f>
        <v>Высокий</v>
      </c>
      <c r="W1229" s="9">
        <v>23.0</v>
      </c>
      <c r="X1229" s="9" t="str">
        <f t="array" ref="X1229">LET(
    _xlpm.thresholds, XLOOKUP('2. Результаты'!$D1229, Sections!$K$3:$K$23, Sections!$L$3:$N$23),
    XLOOKUP('2. Результаты'!$W1229, _xlpm.thresholds, Sections!$L$2:$N$2, "Ниже базового", -1)
)</f>
        <v>Средний</v>
      </c>
    </row>
    <row r="1230" ht="15.75" customHeight="1">
      <c r="A1230" s="7">
        <v>5.00000915E8</v>
      </c>
      <c r="B1230" s="6" t="s">
        <v>255</v>
      </c>
      <c r="C1230" s="6" t="s">
        <v>268</v>
      </c>
      <c r="D1230" s="9">
        <v>1.0</v>
      </c>
      <c r="E1230" s="9">
        <v>179.0</v>
      </c>
      <c r="F1230" s="9">
        <v>213.0</v>
      </c>
      <c r="G1230" s="9">
        <v>4.0</v>
      </c>
      <c r="H1230" s="9" t="s">
        <v>1466</v>
      </c>
      <c r="I1230" s="9">
        <v>24.0</v>
      </c>
      <c r="J1230" s="9" t="str">
        <f t="array" ref="J1230">LET(
    _xlpm.thresholds, XLOOKUP('2. Результаты'!$D1230, Sections!$F$27:$F$47, Sections!$G$27:$I$47),
    XLOOKUP('2. Результаты'!$I1230, _xlpm.thresholds, Sections!$G$26:$I$26, "Ниже базового", -1)
)</f>
        <v>Средний</v>
      </c>
      <c r="K1230" s="9">
        <v>18.0</v>
      </c>
      <c r="L1230" s="9" t="str">
        <f t="array" ref="L1230">LET(
    _xlpm.thresholds, XLOOKUP('2. Результаты'!$D1230, Sections!$P$27:$P$47, Sections!$Q$27:$S$47),
    XLOOKUP('2. Результаты'!$K1230, _xlpm.thresholds, Sections!$Q$26:$S$26, "Ниже базового", -1)
)</f>
        <v>Высокий</v>
      </c>
      <c r="M1230" s="9">
        <v>17.0</v>
      </c>
      <c r="N1230" s="9" t="str">
        <f t="array" ref="N1230">LET(
    _xlpm.thresholds, XLOOKUP('2. Результаты'!$D1230, Sections!$K$27:$K$47, Sections!$L$27:$N$47),
    XLOOKUP('2. Результаты'!$M1230, _xlpm.thresholds, Sections!$L$26:$N$26, "Ниже базового", -1)
)</f>
        <v>Высокий</v>
      </c>
      <c r="O1230" s="9">
        <v>19.0</v>
      </c>
      <c r="P1230" s="9" t="str">
        <f t="array" ref="P1230">LET(
    _xlpm.thresholds, XLOOKUP('2. Результаты'!$D1230, Sections!$P$3:$P$23, Sections!$Q$3:$S$23),
    XLOOKUP('2. Результаты'!$O1230, _xlpm.thresholds, Sections!$Q$2:$S$2, "Ниже базового", -1)
)</f>
        <v>Средний</v>
      </c>
      <c r="Q1230" s="9">
        <v>19.0</v>
      </c>
      <c r="R1230" s="9" t="str">
        <f t="array" ref="R1230">LET(
    _xlpm.thresholds, XLOOKUP('2. Результаты'!$D1230, Sections!$F$3:$F$23, Sections!$G$3:$I$23),
    XLOOKUP('2. Результаты'!$Q1230, _xlpm.thresholds, Sections!$G$2:$I$2, "Ниже базового", -1)
)</f>
        <v>Средний</v>
      </c>
      <c r="S1230" s="9">
        <v>42.0</v>
      </c>
      <c r="T1230" s="9" t="str">
        <f t="array" ref="T1230">LET(
    _xlpm.thresholds, XLOOKUP('2. Результаты'!$D1230, Sections!$A$3:$A$23, Sections!$B$3:$D$23),
    XLOOKUP('2. Результаты'!$S1230, _xlpm.thresholds, Sections!$B$2:$D$2, "Ниже базового", -1)
)</f>
        <v>Высокий</v>
      </c>
      <c r="U1230" s="9">
        <v>14.0</v>
      </c>
      <c r="V1230" s="9" t="str">
        <f t="array" ref="V1230">LET(
    _xlpm.thresholds, XLOOKUP('2. Результаты'!$D1230, Sections!$A$27:$A$47, Sections!$B$27:$D$47),
    XLOOKUP('2. Результаты'!$U1230, _xlpm.thresholds, Sections!$B$26:$D$26, "Ниже базового", -1)
)</f>
        <v>Высокий</v>
      </c>
      <c r="W1230" s="9">
        <v>26.0</v>
      </c>
      <c r="X1230" s="9" t="str">
        <f t="array" ref="X1230">LET(
    _xlpm.thresholds, XLOOKUP('2. Результаты'!$D1230, Sections!$K$3:$K$23, Sections!$L$3:$N$23),
    XLOOKUP('2. Результаты'!$W1230, _xlpm.thresholds, Sections!$L$2:$N$2, "Ниже базового", -1)
)</f>
        <v>Высокий</v>
      </c>
    </row>
    <row r="1231" ht="15.75" customHeight="1">
      <c r="A1231" s="7">
        <v>5.4501639E8</v>
      </c>
      <c r="B1231" s="6" t="s">
        <v>255</v>
      </c>
      <c r="C1231" s="6" t="s">
        <v>269</v>
      </c>
      <c r="D1231" s="9">
        <v>10.0</v>
      </c>
      <c r="E1231" s="9">
        <v>173.0</v>
      </c>
      <c r="F1231" s="9">
        <v>195.0</v>
      </c>
      <c r="G1231" s="9">
        <v>4.0</v>
      </c>
      <c r="H1231" s="9" t="s">
        <v>1466</v>
      </c>
      <c r="I1231" s="9">
        <v>24.0</v>
      </c>
      <c r="J1231" s="9" t="str">
        <f t="array" ref="J1231">LET(
    _xlpm.thresholds, XLOOKUP('2. Результаты'!$D1231, Sections!$F$27:$F$47, Sections!$G$27:$I$47),
    XLOOKUP('2. Результаты'!$I1231, _xlpm.thresholds, Sections!$G$26:$I$26, "Ниже базового", -1)
)</f>
        <v>Средний</v>
      </c>
      <c r="K1231" s="9">
        <v>20.0</v>
      </c>
      <c r="L1231" s="9" t="str">
        <f t="array" ref="L1231">LET(
    _xlpm.thresholds, XLOOKUP('2. Результаты'!$D1231, Sections!$P$27:$P$47, Sections!$Q$27:$S$47),
    XLOOKUP('2. Результаты'!$K1231, _xlpm.thresholds, Sections!$Q$26:$S$26, "Ниже базового", -1)
)</f>
        <v>Высокий</v>
      </c>
      <c r="M1231" s="9">
        <v>17.0</v>
      </c>
      <c r="N1231" s="9" t="str">
        <f t="array" ref="N1231">LET(
    _xlpm.thresholds, XLOOKUP('2. Результаты'!$D1231, Sections!$K$27:$K$47, Sections!$L$27:$N$47),
    XLOOKUP('2. Результаты'!$M1231, _xlpm.thresholds, Sections!$L$26:$N$26, "Ниже базового", -1)
)</f>
        <v>Высокий</v>
      </c>
      <c r="O1231" s="9">
        <v>18.0</v>
      </c>
      <c r="P1231" s="9" t="str">
        <f t="array" ref="P1231">LET(
    _xlpm.thresholds, XLOOKUP('2. Результаты'!$D1231, Sections!$P$3:$P$23, Sections!$Q$3:$S$23),
    XLOOKUP('2. Результаты'!$O1231, _xlpm.thresholds, Sections!$Q$2:$S$2, "Ниже базового", -1)
)</f>
        <v>Средний</v>
      </c>
      <c r="Q1231" s="9">
        <v>20.0</v>
      </c>
      <c r="R1231" s="9" t="str">
        <f t="array" ref="R1231">LET(
    _xlpm.thresholds, XLOOKUP('2. Результаты'!$D1231, Sections!$F$3:$F$23, Sections!$G$3:$I$23),
    XLOOKUP('2. Результаты'!$Q1231, _xlpm.thresholds, Sections!$G$2:$I$2, "Ниже базового", -1)
)</f>
        <v>Высокий</v>
      </c>
      <c r="S1231" s="9">
        <v>36.0</v>
      </c>
      <c r="T1231" s="9" t="str">
        <f t="array" ref="T1231">LET(
    _xlpm.thresholds, XLOOKUP('2. Результаты'!$D1231, Sections!$A$3:$A$23, Sections!$B$3:$D$23),
    XLOOKUP('2. Результаты'!$S1231, _xlpm.thresholds, Sections!$B$2:$D$2, "Ниже базового", -1)
)</f>
        <v>Высокий</v>
      </c>
      <c r="U1231" s="9">
        <v>12.0</v>
      </c>
      <c r="V1231" s="9" t="str">
        <f t="array" ref="V1231">LET(
    _xlpm.thresholds, XLOOKUP('2. Результаты'!$D1231, Sections!$A$27:$A$47, Sections!$B$27:$D$47),
    XLOOKUP('2. Результаты'!$U1231, _xlpm.thresholds, Sections!$B$26:$D$26, "Ниже базового", -1)
)</f>
        <v>Высокий</v>
      </c>
      <c r="W1231" s="9">
        <v>26.0</v>
      </c>
      <c r="X1231" s="9" t="str">
        <f t="array" ref="X1231">LET(
    _xlpm.thresholds, XLOOKUP('2. Результаты'!$D1231, Sections!$K$3:$K$23, Sections!$L$3:$N$23),
    XLOOKUP('2. Результаты'!$W1231, _xlpm.thresholds, Sections!$L$2:$N$2, "Ниже базового", -1)
)</f>
        <v>Высокий</v>
      </c>
    </row>
    <row r="1232" ht="15.75" customHeight="1">
      <c r="A1232" s="7">
        <v>5.54007882E8</v>
      </c>
      <c r="B1232" s="6" t="s">
        <v>255</v>
      </c>
      <c r="C1232" s="6" t="s">
        <v>270</v>
      </c>
      <c r="D1232" s="9">
        <v>1.0</v>
      </c>
      <c r="E1232" s="9">
        <v>163.0</v>
      </c>
      <c r="F1232" s="9">
        <v>213.0</v>
      </c>
      <c r="G1232" s="9">
        <v>3.0</v>
      </c>
      <c r="H1232" s="9" t="s">
        <v>1465</v>
      </c>
      <c r="I1232" s="9">
        <v>21.0</v>
      </c>
      <c r="J1232" s="9" t="str">
        <f t="array" ref="J1232">LET(
    _xlpm.thresholds, XLOOKUP('2. Результаты'!$D1232, Sections!$F$27:$F$47, Sections!$G$27:$I$47),
    XLOOKUP('2. Результаты'!$I1232, _xlpm.thresholds, Sections!$G$26:$I$26, "Ниже базового", -1)
)</f>
        <v>Средний</v>
      </c>
      <c r="K1232" s="9">
        <v>17.0</v>
      </c>
      <c r="L1232" s="9" t="str">
        <f t="array" ref="L1232">LET(
    _xlpm.thresholds, XLOOKUP('2. Результаты'!$D1232, Sections!$P$27:$P$47, Sections!$Q$27:$S$47),
    XLOOKUP('2. Результаты'!$K1232, _xlpm.thresholds, Sections!$Q$26:$S$26, "Ниже базового", -1)
)</f>
        <v>Высокий</v>
      </c>
      <c r="M1232" s="9">
        <v>15.0</v>
      </c>
      <c r="N1232" s="9" t="str">
        <f t="array" ref="N1232">LET(
    _xlpm.thresholds, XLOOKUP('2. Результаты'!$D1232, Sections!$K$27:$K$47, Sections!$L$27:$N$47),
    XLOOKUP('2. Результаты'!$M1232, _xlpm.thresholds, Sections!$L$26:$N$26, "Ниже базового", -1)
)</f>
        <v>Средний</v>
      </c>
      <c r="O1232" s="9">
        <v>20.0</v>
      </c>
      <c r="P1232" s="9" t="str">
        <f t="array" ref="P1232">LET(
    _xlpm.thresholds, XLOOKUP('2. Результаты'!$D1232, Sections!$P$3:$P$23, Sections!$Q$3:$S$23),
    XLOOKUP('2. Результаты'!$O1232, _xlpm.thresholds, Sections!$Q$2:$S$2, "Ниже базового", -1)
)</f>
        <v>Высокий</v>
      </c>
      <c r="Q1232" s="9">
        <v>19.0</v>
      </c>
      <c r="R1232" s="9" t="str">
        <f t="array" ref="R1232">LET(
    _xlpm.thresholds, XLOOKUP('2. Результаты'!$D1232, Sections!$F$3:$F$23, Sections!$G$3:$I$23),
    XLOOKUP('2. Результаты'!$Q1232, _xlpm.thresholds, Sections!$G$2:$I$2, "Ниже базового", -1)
)</f>
        <v>Средний</v>
      </c>
      <c r="S1232" s="9">
        <v>36.0</v>
      </c>
      <c r="T1232" s="9" t="str">
        <f t="array" ref="T1232">LET(
    _xlpm.thresholds, XLOOKUP('2. Результаты'!$D1232, Sections!$A$3:$A$23, Sections!$B$3:$D$23),
    XLOOKUP('2. Результаты'!$S1232, _xlpm.thresholds, Sections!$B$2:$D$2, "Ниже базового", -1)
)</f>
        <v>Средний</v>
      </c>
      <c r="U1232" s="9">
        <v>14.0</v>
      </c>
      <c r="V1232" s="9" t="str">
        <f t="array" ref="V1232">LET(
    _xlpm.thresholds, XLOOKUP('2. Результаты'!$D1232, Sections!$A$27:$A$47, Sections!$B$27:$D$47),
    XLOOKUP('2. Результаты'!$U1232, _xlpm.thresholds, Sections!$B$26:$D$26, "Ниже базового", -1)
)</f>
        <v>Высокий</v>
      </c>
      <c r="W1232" s="9">
        <v>21.0</v>
      </c>
      <c r="X1232" s="9" t="str">
        <f t="array" ref="X1232">LET(
    _xlpm.thresholds, XLOOKUP('2. Результаты'!$D1232, Sections!$K$3:$K$23, Sections!$L$3:$N$23),
    XLOOKUP('2. Результаты'!$W1232, _xlpm.thresholds, Sections!$L$2:$N$2, "Ниже базового", -1)
)</f>
        <v>Средний</v>
      </c>
    </row>
    <row r="1233" ht="15.75" customHeight="1">
      <c r="A1233" s="7">
        <v>5.45021915E8</v>
      </c>
      <c r="B1233" s="6" t="s">
        <v>255</v>
      </c>
      <c r="C1233" s="6" t="s">
        <v>271</v>
      </c>
      <c r="D1233" s="9">
        <v>17.0</v>
      </c>
      <c r="E1233" s="9">
        <v>153.0</v>
      </c>
      <c r="F1233" s="9">
        <v>208.0</v>
      </c>
      <c r="G1233" s="9">
        <v>2.0</v>
      </c>
      <c r="H1233" s="9" t="s">
        <v>1467</v>
      </c>
      <c r="I1233" s="9">
        <v>27.0</v>
      </c>
      <c r="J1233" s="9" t="str">
        <f t="array" ref="J1233">LET(
    _xlpm.thresholds, XLOOKUP('2. Результаты'!$D1233, Sections!$F$27:$F$47, Sections!$G$27:$I$47),
    XLOOKUP('2. Результаты'!$I1233, _xlpm.thresholds, Sections!$G$26:$I$26, "Ниже базового", -1)
)</f>
        <v>Высокий</v>
      </c>
      <c r="K1233" s="9">
        <v>17.0</v>
      </c>
      <c r="L1233" s="9" t="str">
        <f t="array" ref="L1233">LET(
    _xlpm.thresholds, XLOOKUP('2. Результаты'!$D1233, Sections!$P$27:$P$47, Sections!$Q$27:$S$47),
    XLOOKUP('2. Результаты'!$K1233, _xlpm.thresholds, Sections!$Q$26:$S$26, "Ниже базового", -1)
)</f>
        <v>Высокий</v>
      </c>
      <c r="M1233" s="9">
        <v>16.0</v>
      </c>
      <c r="N1233" s="9" t="str">
        <f t="array" ref="N1233">LET(
    _xlpm.thresholds, XLOOKUP('2. Результаты'!$D1233, Sections!$K$27:$K$47, Sections!$L$27:$N$47),
    XLOOKUP('2. Результаты'!$M1233, _xlpm.thresholds, Sections!$L$26:$N$26, "Ниже базового", -1)
)</f>
        <v>Средний</v>
      </c>
      <c r="O1233" s="9">
        <v>10.0</v>
      </c>
      <c r="P1233" s="9" t="str">
        <f t="array" ref="P1233">LET(
    _xlpm.thresholds, XLOOKUP('2. Результаты'!$D1233, Sections!$P$3:$P$23, Sections!$Q$3:$S$23),
    XLOOKUP('2. Результаты'!$O1233, _xlpm.thresholds, Sections!$Q$2:$S$2, "Ниже базового", -1)
)</f>
        <v>Базовый</v>
      </c>
      <c r="Q1233" s="9">
        <v>15.0</v>
      </c>
      <c r="R1233" s="9" t="str">
        <f t="array" ref="R1233">LET(
    _xlpm.thresholds, XLOOKUP('2. Результаты'!$D1233, Sections!$F$3:$F$23, Sections!$G$3:$I$23),
    XLOOKUP('2. Результаты'!$Q1233, _xlpm.thresholds, Sections!$G$2:$I$2, "Ниже базового", -1)
)</f>
        <v>Средний</v>
      </c>
      <c r="S1233" s="9">
        <v>40.0</v>
      </c>
      <c r="T1233" s="9" t="str">
        <f t="array" ref="T1233">LET(
    _xlpm.thresholds, XLOOKUP('2. Результаты'!$D1233, Sections!$A$3:$A$23, Sections!$B$3:$D$23),
    XLOOKUP('2. Результаты'!$S1233, _xlpm.thresholds, Sections!$B$2:$D$2, "Ниже базового", -1)
)</f>
        <v>Высокий</v>
      </c>
      <c r="U1233" s="9">
        <v>6.0</v>
      </c>
      <c r="V1233" s="9" t="str">
        <f t="array" ref="V1233">LET(
    _xlpm.thresholds, XLOOKUP('2. Результаты'!$D1233, Sections!$A$27:$A$47, Sections!$B$27:$D$47),
    XLOOKUP('2. Результаты'!$U1233, _xlpm.thresholds, Sections!$B$26:$D$26, "Ниже базового", -1)
)</f>
        <v>Базовый</v>
      </c>
      <c r="W1233" s="9">
        <v>22.0</v>
      </c>
      <c r="X1233" s="9" t="str">
        <f t="array" ref="X1233">LET(
    _xlpm.thresholds, XLOOKUP('2. Результаты'!$D1233, Sections!$K$3:$K$23, Sections!$L$3:$N$23),
    XLOOKUP('2. Результаты'!$W1233, _xlpm.thresholds, Sections!$L$2:$N$2, "Ниже базового", -1)
)</f>
        <v>Средний</v>
      </c>
    </row>
    <row r="1234" ht="15.75" customHeight="1">
      <c r="A1234" s="7">
        <v>5.46013875E8</v>
      </c>
      <c r="B1234" s="6" t="s">
        <v>272</v>
      </c>
      <c r="C1234" s="6" t="s">
        <v>273</v>
      </c>
      <c r="D1234" s="9">
        <v>1.0</v>
      </c>
      <c r="E1234" s="9">
        <v>194.0</v>
      </c>
      <c r="F1234" s="9">
        <v>213.0</v>
      </c>
      <c r="G1234" s="9">
        <v>4.0</v>
      </c>
      <c r="H1234" s="9" t="s">
        <v>1466</v>
      </c>
      <c r="I1234" s="9">
        <v>28.0</v>
      </c>
      <c r="J1234" s="9" t="str">
        <f t="array" ref="J1234">LET(
    _xlpm.thresholds, XLOOKUP('2. Результаты'!$D1234, Sections!$F$27:$F$47, Sections!$G$27:$I$47),
    XLOOKUP('2. Результаты'!$I1234, _xlpm.thresholds, Sections!$G$26:$I$26, "Ниже базового", -1)
)</f>
        <v>Высокий</v>
      </c>
      <c r="K1234" s="9">
        <v>21.0</v>
      </c>
      <c r="L1234" s="9" t="str">
        <f t="array" ref="L1234">LET(
    _xlpm.thresholds, XLOOKUP('2. Результаты'!$D1234, Sections!$P$27:$P$47, Sections!$Q$27:$S$47),
    XLOOKUP('2. Результаты'!$K1234, _xlpm.thresholds, Sections!$Q$26:$S$26, "Ниже базового", -1)
)</f>
        <v>Высокий</v>
      </c>
      <c r="M1234" s="9">
        <v>19.0</v>
      </c>
      <c r="N1234" s="9" t="str">
        <f t="array" ref="N1234">LET(
    _xlpm.thresholds, XLOOKUP('2. Результаты'!$D1234, Sections!$K$27:$K$47, Sections!$L$27:$N$47),
    XLOOKUP('2. Результаты'!$M1234, _xlpm.thresholds, Sections!$L$26:$N$26, "Ниже базового", -1)
)</f>
        <v>Высокий</v>
      </c>
      <c r="O1234" s="9">
        <v>21.0</v>
      </c>
      <c r="P1234" s="9" t="str">
        <f t="array" ref="P1234">LET(
    _xlpm.thresholds, XLOOKUP('2. Результаты'!$D1234, Sections!$P$3:$P$23, Sections!$Q$3:$S$23),
    XLOOKUP('2. Результаты'!$O1234, _xlpm.thresholds, Sections!$Q$2:$S$2, "Ниже базового", -1)
)</f>
        <v>Высокий</v>
      </c>
      <c r="Q1234" s="9">
        <v>22.0</v>
      </c>
      <c r="R1234" s="9" t="str">
        <f t="array" ref="R1234">LET(
    _xlpm.thresholds, XLOOKUP('2. Результаты'!$D1234, Sections!$F$3:$F$23, Sections!$G$3:$I$23),
    XLOOKUP('2. Результаты'!$Q1234, _xlpm.thresholds, Sections!$G$2:$I$2, "Ниже базового", -1)
)</f>
        <v>Высокий</v>
      </c>
      <c r="S1234" s="9">
        <v>45.0</v>
      </c>
      <c r="T1234" s="9" t="str">
        <f t="array" ref="T1234">LET(
    _xlpm.thresholds, XLOOKUP('2. Результаты'!$D1234, Sections!$A$3:$A$23, Sections!$B$3:$D$23),
    XLOOKUP('2. Результаты'!$S1234, _xlpm.thresholds, Sections!$B$2:$D$2, "Ниже базового", -1)
)</f>
        <v>Высокий</v>
      </c>
      <c r="U1234" s="9">
        <v>13.0</v>
      </c>
      <c r="V1234" s="9" t="str">
        <f t="array" ref="V1234">LET(
    _xlpm.thresholds, XLOOKUP('2. Результаты'!$D1234, Sections!$A$27:$A$47, Sections!$B$27:$D$47),
    XLOOKUP('2. Результаты'!$U1234, _xlpm.thresholds, Sections!$B$26:$D$26, "Ниже базового", -1)
)</f>
        <v>Высокий</v>
      </c>
      <c r="W1234" s="9">
        <v>25.0</v>
      </c>
      <c r="X1234" s="9" t="str">
        <f t="array" ref="X1234">LET(
    _xlpm.thresholds, XLOOKUP('2. Результаты'!$D1234, Sections!$K$3:$K$23, Sections!$L$3:$N$23),
    XLOOKUP('2. Результаты'!$W1234, _xlpm.thresholds, Sections!$L$2:$N$2, "Ниже базового", -1)
)</f>
        <v>Высокий</v>
      </c>
    </row>
    <row r="1235" ht="15.75" customHeight="1">
      <c r="A1235" s="7">
        <v>5.460139E8</v>
      </c>
      <c r="B1235" s="6" t="s">
        <v>272</v>
      </c>
      <c r="C1235" s="6" t="s">
        <v>274</v>
      </c>
      <c r="D1235" s="9">
        <v>1.0</v>
      </c>
      <c r="E1235" s="9">
        <v>155.0</v>
      </c>
      <c r="F1235" s="9">
        <v>213.0</v>
      </c>
      <c r="G1235" s="9">
        <v>3.0</v>
      </c>
      <c r="H1235" s="9" t="s">
        <v>1465</v>
      </c>
      <c r="I1235" s="9">
        <v>18.0</v>
      </c>
      <c r="J1235" s="9" t="str">
        <f t="array" ref="J1235">LET(
    _xlpm.thresholds, XLOOKUP('2. Результаты'!$D1235, Sections!$F$27:$F$47, Sections!$G$27:$I$47),
    XLOOKUP('2. Результаты'!$I1235, _xlpm.thresholds, Sections!$G$26:$I$26, "Ниже базового", -1)
)</f>
        <v>Средний</v>
      </c>
      <c r="K1235" s="9">
        <v>14.0</v>
      </c>
      <c r="L1235" s="9" t="str">
        <f t="array" ref="L1235">LET(
    _xlpm.thresholds, XLOOKUP('2. Результаты'!$D1235, Sections!$P$27:$P$47, Sections!$Q$27:$S$47),
    XLOOKUP('2. Результаты'!$K1235, _xlpm.thresholds, Sections!$Q$26:$S$26, "Ниже базового", -1)
)</f>
        <v>Средний</v>
      </c>
      <c r="M1235" s="9">
        <v>17.0</v>
      </c>
      <c r="N1235" s="9" t="str">
        <f t="array" ref="N1235">LET(
    _xlpm.thresholds, XLOOKUP('2. Результаты'!$D1235, Sections!$K$27:$K$47, Sections!$L$27:$N$47),
    XLOOKUP('2. Результаты'!$M1235, _xlpm.thresholds, Sections!$L$26:$N$26, "Ниже базового", -1)
)</f>
        <v>Высокий</v>
      </c>
      <c r="O1235" s="9">
        <v>19.0</v>
      </c>
      <c r="P1235" s="9" t="str">
        <f t="array" ref="P1235">LET(
    _xlpm.thresholds, XLOOKUP('2. Результаты'!$D1235, Sections!$P$3:$P$23, Sections!$Q$3:$S$23),
    XLOOKUP('2. Результаты'!$O1235, _xlpm.thresholds, Sections!$Q$2:$S$2, "Ниже базового", -1)
)</f>
        <v>Средний</v>
      </c>
      <c r="Q1235" s="9">
        <v>17.0</v>
      </c>
      <c r="R1235" s="9" t="str">
        <f t="array" ref="R1235">LET(
    _xlpm.thresholds, XLOOKUP('2. Результаты'!$D1235, Sections!$F$3:$F$23, Sections!$G$3:$I$23),
    XLOOKUP('2. Результаты'!$Q1235, _xlpm.thresholds, Sections!$G$2:$I$2, "Ниже базового", -1)
)</f>
        <v>Средний</v>
      </c>
      <c r="S1235" s="9">
        <v>33.0</v>
      </c>
      <c r="T1235" s="9" t="str">
        <f t="array" ref="T1235">LET(
    _xlpm.thresholds, XLOOKUP('2. Результаты'!$D1235, Sections!$A$3:$A$23, Sections!$B$3:$D$23),
    XLOOKUP('2. Результаты'!$S1235, _xlpm.thresholds, Sections!$B$2:$D$2, "Ниже базового", -1)
)</f>
        <v>Средний</v>
      </c>
      <c r="U1235" s="9">
        <v>12.0</v>
      </c>
      <c r="V1235" s="9" t="str">
        <f t="array" ref="V1235">LET(
    _xlpm.thresholds, XLOOKUP('2. Результаты'!$D1235, Sections!$A$27:$A$47, Sections!$B$27:$D$47),
    XLOOKUP('2. Результаты'!$U1235, _xlpm.thresholds, Sections!$B$26:$D$26, "Ниже базового", -1)
)</f>
        <v>Высокий</v>
      </c>
      <c r="W1235" s="9">
        <v>25.0</v>
      </c>
      <c r="X1235" s="9" t="str">
        <f t="array" ref="X1235">LET(
    _xlpm.thresholds, XLOOKUP('2. Результаты'!$D1235, Sections!$K$3:$K$23, Sections!$L$3:$N$23),
    XLOOKUP('2. Результаты'!$W1235, _xlpm.thresholds, Sections!$L$2:$N$2, "Ниже базового", -1)
)</f>
        <v>Высокий</v>
      </c>
    </row>
    <row r="1236" ht="15.75" customHeight="1">
      <c r="A1236" s="7">
        <v>5.4601389E8</v>
      </c>
      <c r="B1236" s="6" t="s">
        <v>272</v>
      </c>
      <c r="C1236" s="6" t="s">
        <v>275</v>
      </c>
      <c r="D1236" s="9">
        <v>1.0</v>
      </c>
      <c r="E1236" s="9">
        <v>173.0</v>
      </c>
      <c r="F1236" s="9">
        <v>213.0</v>
      </c>
      <c r="G1236" s="9">
        <v>3.0</v>
      </c>
      <c r="H1236" s="9" t="s">
        <v>1465</v>
      </c>
      <c r="I1236" s="9">
        <v>24.0</v>
      </c>
      <c r="J1236" s="9" t="str">
        <f t="array" ref="J1236">LET(
    _xlpm.thresholds, XLOOKUP('2. Результаты'!$D1236, Sections!$F$27:$F$47, Sections!$G$27:$I$47),
    XLOOKUP('2. Результаты'!$I1236, _xlpm.thresholds, Sections!$G$26:$I$26, "Ниже базового", -1)
)</f>
        <v>Средний</v>
      </c>
      <c r="K1236" s="9">
        <v>21.0</v>
      </c>
      <c r="L1236" s="9" t="str">
        <f t="array" ref="L1236">LET(
    _xlpm.thresholds, XLOOKUP('2. Результаты'!$D1236, Sections!$P$27:$P$47, Sections!$Q$27:$S$47),
    XLOOKUP('2. Результаты'!$K1236, _xlpm.thresholds, Sections!$Q$26:$S$26, "Ниже базового", -1)
)</f>
        <v>Высокий</v>
      </c>
      <c r="M1236" s="9">
        <v>16.0</v>
      </c>
      <c r="N1236" s="9" t="str">
        <f t="array" ref="N1236">LET(
    _xlpm.thresholds, XLOOKUP('2. Результаты'!$D1236, Sections!$K$27:$K$47, Sections!$L$27:$N$47),
    XLOOKUP('2. Результаты'!$M1236, _xlpm.thresholds, Sections!$L$26:$N$26, "Ниже базового", -1)
)</f>
        <v>Средний</v>
      </c>
      <c r="O1236" s="9">
        <v>20.0</v>
      </c>
      <c r="P1236" s="9" t="str">
        <f t="array" ref="P1236">LET(
    _xlpm.thresholds, XLOOKUP('2. Результаты'!$D1236, Sections!$P$3:$P$23, Sections!$Q$3:$S$23),
    XLOOKUP('2. Результаты'!$O1236, _xlpm.thresholds, Sections!$Q$2:$S$2, "Ниже базового", -1)
)</f>
        <v>Высокий</v>
      </c>
      <c r="Q1236" s="9">
        <v>19.0</v>
      </c>
      <c r="R1236" s="9" t="str">
        <f t="array" ref="R1236">LET(
    _xlpm.thresholds, XLOOKUP('2. Результаты'!$D1236, Sections!$F$3:$F$23, Sections!$G$3:$I$23),
    XLOOKUP('2. Результаты'!$Q1236, _xlpm.thresholds, Sections!$G$2:$I$2, "Ниже базового", -1)
)</f>
        <v>Средний</v>
      </c>
      <c r="S1236" s="9">
        <v>39.0</v>
      </c>
      <c r="T1236" s="9" t="str">
        <f t="array" ref="T1236">LET(
    _xlpm.thresholds, XLOOKUP('2. Результаты'!$D1236, Sections!$A$3:$A$23, Sections!$B$3:$D$23),
    XLOOKUP('2. Результаты'!$S1236, _xlpm.thresholds, Sections!$B$2:$D$2, "Ниже базового", -1)
)</f>
        <v>Средний</v>
      </c>
      <c r="U1236" s="9">
        <v>14.0</v>
      </c>
      <c r="V1236" s="9" t="str">
        <f t="array" ref="V1236">LET(
    _xlpm.thresholds, XLOOKUP('2. Результаты'!$D1236, Sections!$A$27:$A$47, Sections!$B$27:$D$47),
    XLOOKUP('2. Результаты'!$U1236, _xlpm.thresholds, Sections!$B$26:$D$26, "Ниже базового", -1)
)</f>
        <v>Высокий</v>
      </c>
      <c r="W1236" s="9">
        <v>20.0</v>
      </c>
      <c r="X1236" s="9" t="str">
        <f t="array" ref="X1236">LET(
    _xlpm.thresholds, XLOOKUP('2. Результаты'!$D1236, Sections!$K$3:$K$23, Sections!$L$3:$N$23),
    XLOOKUP('2. Результаты'!$W1236, _xlpm.thresholds, Sections!$L$2:$N$2, "Ниже базового", -1)
)</f>
        <v>Средний</v>
      </c>
    </row>
    <row r="1237" ht="15.75" customHeight="1">
      <c r="A1237" s="7">
        <v>5.46020368E8</v>
      </c>
      <c r="B1237" s="6" t="s">
        <v>272</v>
      </c>
      <c r="C1237" s="6" t="s">
        <v>276</v>
      </c>
      <c r="D1237" s="9">
        <v>1.0</v>
      </c>
      <c r="E1237" s="9">
        <v>168.0</v>
      </c>
      <c r="F1237" s="9">
        <v>213.0</v>
      </c>
      <c r="G1237" s="9">
        <v>3.0</v>
      </c>
      <c r="H1237" s="9" t="s">
        <v>1465</v>
      </c>
      <c r="I1237" s="9">
        <v>29.0</v>
      </c>
      <c r="J1237" s="9" t="str">
        <f t="array" ref="J1237">LET(
    _xlpm.thresholds, XLOOKUP('2. Результаты'!$D1237, Sections!$F$27:$F$47, Sections!$G$27:$I$47),
    XLOOKUP('2. Результаты'!$I1237, _xlpm.thresholds, Sections!$G$26:$I$26, "Ниже базового", -1)
)</f>
        <v>Высокий</v>
      </c>
      <c r="K1237" s="9">
        <v>20.0</v>
      </c>
      <c r="L1237" s="9" t="str">
        <f t="array" ref="L1237">LET(
    _xlpm.thresholds, XLOOKUP('2. Результаты'!$D1237, Sections!$P$27:$P$47, Sections!$Q$27:$S$47),
    XLOOKUP('2. Результаты'!$K1237, _xlpm.thresholds, Sections!$Q$26:$S$26, "Ниже базового", -1)
)</f>
        <v>Высокий</v>
      </c>
      <c r="M1237" s="9">
        <v>14.0</v>
      </c>
      <c r="N1237" s="9" t="str">
        <f t="array" ref="N1237">LET(
    _xlpm.thresholds, XLOOKUP('2. Результаты'!$D1237, Sections!$K$27:$K$47, Sections!$L$27:$N$47),
    XLOOKUP('2. Результаты'!$M1237, _xlpm.thresholds, Sections!$L$26:$N$26, "Ниже базового", -1)
)</f>
        <v>Средний</v>
      </c>
      <c r="O1237" s="9">
        <v>17.0</v>
      </c>
      <c r="P1237" s="9" t="str">
        <f t="array" ref="P1237">LET(
    _xlpm.thresholds, XLOOKUP('2. Результаты'!$D1237, Sections!$P$3:$P$23, Sections!$Q$3:$S$23),
    XLOOKUP('2. Результаты'!$O1237, _xlpm.thresholds, Sections!$Q$2:$S$2, "Ниже базового", -1)
)</f>
        <v>Средний</v>
      </c>
      <c r="Q1237" s="9">
        <v>19.0</v>
      </c>
      <c r="R1237" s="9" t="str">
        <f t="array" ref="R1237">LET(
    _xlpm.thresholds, XLOOKUP('2. Результаты'!$D1237, Sections!$F$3:$F$23, Sections!$G$3:$I$23),
    XLOOKUP('2. Результаты'!$Q1237, _xlpm.thresholds, Sections!$G$2:$I$2, "Ниже базового", -1)
)</f>
        <v>Средний</v>
      </c>
      <c r="S1237" s="9">
        <v>35.0</v>
      </c>
      <c r="T1237" s="9" t="str">
        <f t="array" ref="T1237">LET(
    _xlpm.thresholds, XLOOKUP('2. Результаты'!$D1237, Sections!$A$3:$A$23, Sections!$B$3:$D$23),
    XLOOKUP('2. Результаты'!$S1237, _xlpm.thresholds, Sections!$B$2:$D$2, "Ниже базового", -1)
)</f>
        <v>Средний</v>
      </c>
      <c r="U1237" s="9">
        <v>12.0</v>
      </c>
      <c r="V1237" s="9" t="str">
        <f t="array" ref="V1237">LET(
    _xlpm.thresholds, XLOOKUP('2. Результаты'!$D1237, Sections!$A$27:$A$47, Sections!$B$27:$D$47),
    XLOOKUP('2. Результаты'!$U1237, _xlpm.thresholds, Sections!$B$26:$D$26, "Ниже базового", -1)
)</f>
        <v>Высокий</v>
      </c>
      <c r="W1237" s="9">
        <v>22.0</v>
      </c>
      <c r="X1237" s="9" t="str">
        <f t="array" ref="X1237">LET(
    _xlpm.thresholds, XLOOKUP('2. Результаты'!$D1237, Sections!$K$3:$K$23, Sections!$L$3:$N$23),
    XLOOKUP('2. Результаты'!$W1237, _xlpm.thresholds, Sections!$L$2:$N$2, "Ниже базового", -1)
)</f>
        <v>Средний</v>
      </c>
    </row>
    <row r="1238" ht="15.75" customHeight="1">
      <c r="A1238" s="7">
        <v>5.46013836E8</v>
      </c>
      <c r="B1238" s="6" t="s">
        <v>272</v>
      </c>
      <c r="C1238" s="6" t="s">
        <v>277</v>
      </c>
      <c r="D1238" s="9">
        <v>1.0</v>
      </c>
      <c r="E1238" s="9">
        <v>191.0</v>
      </c>
      <c r="F1238" s="9">
        <v>213.0</v>
      </c>
      <c r="G1238" s="9">
        <v>4.0</v>
      </c>
      <c r="H1238" s="9" t="s">
        <v>1466</v>
      </c>
      <c r="I1238" s="9">
        <v>29.0</v>
      </c>
      <c r="J1238" s="9" t="str">
        <f t="array" ref="J1238">LET(
    _xlpm.thresholds, XLOOKUP('2. Результаты'!$D1238, Sections!$F$27:$F$47, Sections!$G$27:$I$47),
    XLOOKUP('2. Результаты'!$I1238, _xlpm.thresholds, Sections!$G$26:$I$26, "Ниже базового", -1)
)</f>
        <v>Высокий</v>
      </c>
      <c r="K1238" s="9">
        <v>21.0</v>
      </c>
      <c r="L1238" s="9" t="str">
        <f t="array" ref="L1238">LET(
    _xlpm.thresholds, XLOOKUP('2. Результаты'!$D1238, Sections!$P$27:$P$47, Sections!$Q$27:$S$47),
    XLOOKUP('2. Результаты'!$K1238, _xlpm.thresholds, Sections!$Q$26:$S$26, "Ниже базового", -1)
)</f>
        <v>Высокий</v>
      </c>
      <c r="M1238" s="9">
        <v>18.0</v>
      </c>
      <c r="N1238" s="9" t="str">
        <f t="array" ref="N1238">LET(
    _xlpm.thresholds, XLOOKUP('2. Результаты'!$D1238, Sections!$K$27:$K$47, Sections!$L$27:$N$47),
    XLOOKUP('2. Результаты'!$M1238, _xlpm.thresholds, Sections!$L$26:$N$26, "Ниже базового", -1)
)</f>
        <v>Высокий</v>
      </c>
      <c r="O1238" s="9">
        <v>19.0</v>
      </c>
      <c r="P1238" s="9" t="str">
        <f t="array" ref="P1238">LET(
    _xlpm.thresholds, XLOOKUP('2. Результаты'!$D1238, Sections!$P$3:$P$23, Sections!$Q$3:$S$23),
    XLOOKUP('2. Результаты'!$O1238, _xlpm.thresholds, Sections!$Q$2:$S$2, "Ниже базового", -1)
)</f>
        <v>Средний</v>
      </c>
      <c r="Q1238" s="9">
        <v>22.0</v>
      </c>
      <c r="R1238" s="9" t="str">
        <f t="array" ref="R1238">LET(
    _xlpm.thresholds, XLOOKUP('2. Результаты'!$D1238, Sections!$F$3:$F$23, Sections!$G$3:$I$23),
    XLOOKUP('2. Результаты'!$Q1238, _xlpm.thresholds, Sections!$G$2:$I$2, "Ниже базового", -1)
)</f>
        <v>Высокий</v>
      </c>
      <c r="S1238" s="9">
        <v>43.0</v>
      </c>
      <c r="T1238" s="9" t="str">
        <f t="array" ref="T1238">LET(
    _xlpm.thresholds, XLOOKUP('2. Результаты'!$D1238, Sections!$A$3:$A$23, Sections!$B$3:$D$23),
    XLOOKUP('2. Результаты'!$S1238, _xlpm.thresholds, Sections!$B$2:$D$2, "Ниже базового", -1)
)</f>
        <v>Высокий</v>
      </c>
      <c r="U1238" s="9">
        <v>12.0</v>
      </c>
      <c r="V1238" s="9" t="str">
        <f t="array" ref="V1238">LET(
    _xlpm.thresholds, XLOOKUP('2. Результаты'!$D1238, Sections!$A$27:$A$47, Sections!$B$27:$D$47),
    XLOOKUP('2. Результаты'!$U1238, _xlpm.thresholds, Sections!$B$26:$D$26, "Ниже базового", -1)
)</f>
        <v>Высокий</v>
      </c>
      <c r="W1238" s="9">
        <v>27.0</v>
      </c>
      <c r="X1238" s="9" t="str">
        <f t="array" ref="X1238">LET(
    _xlpm.thresholds, XLOOKUP('2. Результаты'!$D1238, Sections!$K$3:$K$23, Sections!$L$3:$N$23),
    XLOOKUP('2. Результаты'!$W1238, _xlpm.thresholds, Sections!$L$2:$N$2, "Ниже базового", -1)
)</f>
        <v>Высокий</v>
      </c>
    </row>
    <row r="1239" ht="15.75" customHeight="1">
      <c r="A1239" s="7">
        <v>5.46013868E8</v>
      </c>
      <c r="B1239" s="6" t="s">
        <v>272</v>
      </c>
      <c r="C1239" s="6" t="s">
        <v>278</v>
      </c>
      <c r="D1239" s="9">
        <v>1.0</v>
      </c>
      <c r="E1239" s="9">
        <v>166.0</v>
      </c>
      <c r="F1239" s="9">
        <v>213.0</v>
      </c>
      <c r="G1239" s="9">
        <v>3.0</v>
      </c>
      <c r="H1239" s="9" t="s">
        <v>1465</v>
      </c>
      <c r="I1239" s="9">
        <v>25.0</v>
      </c>
      <c r="J1239" s="9" t="str">
        <f t="array" ref="J1239">LET(
    _xlpm.thresholds, XLOOKUP('2. Результаты'!$D1239, Sections!$F$27:$F$47, Sections!$G$27:$I$47),
    XLOOKUP('2. Результаты'!$I1239, _xlpm.thresholds, Sections!$G$26:$I$26, "Ниже базового", -1)
)</f>
        <v>Средний</v>
      </c>
      <c r="K1239" s="9">
        <v>18.0</v>
      </c>
      <c r="L1239" s="9" t="str">
        <f t="array" ref="L1239">LET(
    _xlpm.thresholds, XLOOKUP('2. Результаты'!$D1239, Sections!$P$27:$P$47, Sections!$Q$27:$S$47),
    XLOOKUP('2. Результаты'!$K1239, _xlpm.thresholds, Sections!$Q$26:$S$26, "Ниже базового", -1)
)</f>
        <v>Высокий</v>
      </c>
      <c r="M1239" s="9">
        <v>15.0</v>
      </c>
      <c r="N1239" s="9" t="str">
        <f t="array" ref="N1239">LET(
    _xlpm.thresholds, XLOOKUP('2. Результаты'!$D1239, Sections!$K$27:$K$47, Sections!$L$27:$N$47),
    XLOOKUP('2. Результаты'!$M1239, _xlpm.thresholds, Sections!$L$26:$N$26, "Ниже базового", -1)
)</f>
        <v>Средний</v>
      </c>
      <c r="O1239" s="9">
        <v>17.0</v>
      </c>
      <c r="P1239" s="9" t="str">
        <f t="array" ref="P1239">LET(
    _xlpm.thresholds, XLOOKUP('2. Результаты'!$D1239, Sections!$P$3:$P$23, Sections!$Q$3:$S$23),
    XLOOKUP('2. Результаты'!$O1239, _xlpm.thresholds, Sections!$Q$2:$S$2, "Ниже базового", -1)
)</f>
        <v>Средний</v>
      </c>
      <c r="Q1239" s="9">
        <v>18.0</v>
      </c>
      <c r="R1239" s="9" t="str">
        <f t="array" ref="R1239">LET(
    _xlpm.thresholds, XLOOKUP('2. Результаты'!$D1239, Sections!$F$3:$F$23, Sections!$G$3:$I$23),
    XLOOKUP('2. Результаты'!$Q1239, _xlpm.thresholds, Sections!$G$2:$I$2, "Ниже базового", -1)
)</f>
        <v>Средний</v>
      </c>
      <c r="S1239" s="9">
        <v>39.0</v>
      </c>
      <c r="T1239" s="9" t="str">
        <f t="array" ref="T1239">LET(
    _xlpm.thresholds, XLOOKUP('2. Результаты'!$D1239, Sections!$A$3:$A$23, Sections!$B$3:$D$23),
    XLOOKUP('2. Результаты'!$S1239, _xlpm.thresholds, Sections!$B$2:$D$2, "Ниже базового", -1)
)</f>
        <v>Средний</v>
      </c>
      <c r="U1239" s="9">
        <v>11.0</v>
      </c>
      <c r="V1239" s="9" t="str">
        <f t="array" ref="V1239">LET(
    _xlpm.thresholds, XLOOKUP('2. Результаты'!$D1239, Sections!$A$27:$A$47, Sections!$B$27:$D$47),
    XLOOKUP('2. Результаты'!$U1239, _xlpm.thresholds, Sections!$B$26:$D$26, "Ниже базового", -1)
)</f>
        <v>Средний</v>
      </c>
      <c r="W1239" s="9">
        <v>23.0</v>
      </c>
      <c r="X1239" s="9" t="str">
        <f t="array" ref="X1239">LET(
    _xlpm.thresholds, XLOOKUP('2. Результаты'!$D1239, Sections!$K$3:$K$23, Sections!$L$3:$N$23),
    XLOOKUP('2. Результаты'!$W1239, _xlpm.thresholds, Sections!$L$2:$N$2, "Ниже базового", -1)
)</f>
        <v>Средний</v>
      </c>
    </row>
    <row r="1240" ht="15.75" customHeight="1">
      <c r="A1240" s="7">
        <v>5.46013843E8</v>
      </c>
      <c r="B1240" s="6" t="s">
        <v>272</v>
      </c>
      <c r="C1240" s="6" t="s">
        <v>279</v>
      </c>
      <c r="D1240" s="9">
        <v>1.0</v>
      </c>
      <c r="E1240" s="9">
        <v>160.0</v>
      </c>
      <c r="F1240" s="9">
        <v>213.0</v>
      </c>
      <c r="G1240" s="9">
        <v>3.0</v>
      </c>
      <c r="H1240" s="9" t="s">
        <v>1465</v>
      </c>
      <c r="I1240" s="9">
        <v>27.0</v>
      </c>
      <c r="J1240" s="9" t="str">
        <f t="array" ref="J1240">LET(
    _xlpm.thresholds, XLOOKUP('2. Результаты'!$D1240, Sections!$F$27:$F$47, Sections!$G$27:$I$47),
    XLOOKUP('2. Результаты'!$I1240, _xlpm.thresholds, Sections!$G$26:$I$26, "Ниже базового", -1)
)</f>
        <v>Высокий</v>
      </c>
      <c r="K1240" s="9">
        <v>15.0</v>
      </c>
      <c r="L1240" s="9" t="str">
        <f t="array" ref="L1240">LET(
    _xlpm.thresholds, XLOOKUP('2. Результаты'!$D1240, Sections!$P$27:$P$47, Sections!$Q$27:$S$47),
    XLOOKUP('2. Результаты'!$K1240, _xlpm.thresholds, Sections!$Q$26:$S$26, "Ниже базового", -1)
)</f>
        <v>Средний</v>
      </c>
      <c r="M1240" s="9">
        <v>15.0</v>
      </c>
      <c r="N1240" s="9" t="str">
        <f t="array" ref="N1240">LET(
    _xlpm.thresholds, XLOOKUP('2. Результаты'!$D1240, Sections!$K$27:$K$47, Sections!$L$27:$N$47),
    XLOOKUP('2. Результаты'!$M1240, _xlpm.thresholds, Sections!$L$26:$N$26, "Ниже базового", -1)
)</f>
        <v>Средний</v>
      </c>
      <c r="O1240" s="9">
        <v>19.0</v>
      </c>
      <c r="P1240" s="9" t="str">
        <f t="array" ref="P1240">LET(
    _xlpm.thresholds, XLOOKUP('2. Результаты'!$D1240, Sections!$P$3:$P$23, Sections!$Q$3:$S$23),
    XLOOKUP('2. Результаты'!$O1240, _xlpm.thresholds, Sections!$Q$2:$S$2, "Ниже базового", -1)
)</f>
        <v>Средний</v>
      </c>
      <c r="Q1240" s="9">
        <v>18.0</v>
      </c>
      <c r="R1240" s="9" t="str">
        <f t="array" ref="R1240">LET(
    _xlpm.thresholds, XLOOKUP('2. Результаты'!$D1240, Sections!$F$3:$F$23, Sections!$G$3:$I$23),
    XLOOKUP('2. Результаты'!$Q1240, _xlpm.thresholds, Sections!$G$2:$I$2, "Ниже базового", -1)
)</f>
        <v>Средний</v>
      </c>
      <c r="S1240" s="9">
        <v>32.0</v>
      </c>
      <c r="T1240" s="9" t="str">
        <f t="array" ref="T1240">LET(
    _xlpm.thresholds, XLOOKUP('2. Результаты'!$D1240, Sections!$A$3:$A$23, Sections!$B$3:$D$23),
    XLOOKUP('2. Результаты'!$S1240, _xlpm.thresholds, Sections!$B$2:$D$2, "Ниже базового", -1)
)</f>
        <v>Средний</v>
      </c>
      <c r="U1240" s="9">
        <v>11.0</v>
      </c>
      <c r="V1240" s="9" t="str">
        <f t="array" ref="V1240">LET(
    _xlpm.thresholds, XLOOKUP('2. Результаты'!$D1240, Sections!$A$27:$A$47, Sections!$B$27:$D$47),
    XLOOKUP('2. Результаты'!$U1240, _xlpm.thresholds, Sections!$B$26:$D$26, "Ниже базового", -1)
)</f>
        <v>Средний</v>
      </c>
      <c r="W1240" s="9">
        <v>23.0</v>
      </c>
      <c r="X1240" s="9" t="str">
        <f t="array" ref="X1240">LET(
    _xlpm.thresholds, XLOOKUP('2. Результаты'!$D1240, Sections!$K$3:$K$23, Sections!$L$3:$N$23),
    XLOOKUP('2. Результаты'!$W1240, _xlpm.thresholds, Sections!$L$2:$N$2, "Ниже базового", -1)
)</f>
        <v>Средний</v>
      </c>
    </row>
    <row r="1241" ht="15.75" customHeight="1">
      <c r="A1241" s="7">
        <v>5.46013882E8</v>
      </c>
      <c r="B1241" s="6" t="s">
        <v>272</v>
      </c>
      <c r="C1241" s="6" t="s">
        <v>280</v>
      </c>
      <c r="D1241" s="9">
        <v>1.0</v>
      </c>
      <c r="E1241" s="9">
        <v>128.0</v>
      </c>
      <c r="F1241" s="9">
        <v>213.0</v>
      </c>
      <c r="G1241" s="9">
        <v>2.0</v>
      </c>
      <c r="H1241" s="9" t="s">
        <v>1467</v>
      </c>
      <c r="I1241" s="9">
        <v>17.0</v>
      </c>
      <c r="J1241" s="9" t="str">
        <f t="array" ref="J1241">LET(
    _xlpm.thresholds, XLOOKUP('2. Результаты'!$D1241, Sections!$F$27:$F$47, Sections!$G$27:$I$47),
    XLOOKUP('2. Результаты'!$I1241, _xlpm.thresholds, Sections!$G$26:$I$26, "Ниже базового", -1)
)</f>
        <v>Средний</v>
      </c>
      <c r="K1241" s="9">
        <v>13.0</v>
      </c>
      <c r="L1241" s="9" t="str">
        <f t="array" ref="L1241">LET(
    _xlpm.thresholds, XLOOKUP('2. Результаты'!$D1241, Sections!$P$27:$P$47, Sections!$Q$27:$S$47),
    XLOOKUP('2. Результаты'!$K1241, _xlpm.thresholds, Sections!$Q$26:$S$26, "Ниже базового", -1)
)</f>
        <v>Средний</v>
      </c>
      <c r="M1241" s="9">
        <v>13.0</v>
      </c>
      <c r="N1241" s="9" t="str">
        <f t="array" ref="N1241">LET(
    _xlpm.thresholds, XLOOKUP('2. Результаты'!$D1241, Sections!$K$27:$K$47, Sections!$L$27:$N$47),
    XLOOKUP('2. Результаты'!$M1241, _xlpm.thresholds, Sections!$L$26:$N$26, "Ниже базового", -1)
)</f>
        <v>Базовый</v>
      </c>
      <c r="O1241" s="9">
        <v>18.0</v>
      </c>
      <c r="P1241" s="9" t="str">
        <f t="array" ref="P1241">LET(
    _xlpm.thresholds, XLOOKUP('2. Результаты'!$D1241, Sections!$P$3:$P$23, Sections!$Q$3:$S$23),
    XLOOKUP('2. Результаты'!$O1241, _xlpm.thresholds, Sections!$Q$2:$S$2, "Ниже базового", -1)
)</f>
        <v>Средний</v>
      </c>
      <c r="Q1241" s="9">
        <v>15.0</v>
      </c>
      <c r="R1241" s="9" t="str">
        <f t="array" ref="R1241">LET(
    _xlpm.thresholds, XLOOKUP('2. Результаты'!$D1241, Sections!$F$3:$F$23, Sections!$G$3:$I$23),
    XLOOKUP('2. Результаты'!$Q1241, _xlpm.thresholds, Sections!$G$2:$I$2, "Ниже базового", -1)
)</f>
        <v>Средний</v>
      </c>
      <c r="S1241" s="9">
        <v>29.0</v>
      </c>
      <c r="T1241" s="9" t="str">
        <f t="array" ref="T1241">LET(
    _xlpm.thresholds, XLOOKUP('2. Результаты'!$D1241, Sections!$A$3:$A$23, Sections!$B$3:$D$23),
    XLOOKUP('2. Результаты'!$S1241, _xlpm.thresholds, Sections!$B$2:$D$2, "Ниже базового", -1)
)</f>
        <v>Средний</v>
      </c>
      <c r="U1241" s="9">
        <v>6.0</v>
      </c>
      <c r="V1241" s="9" t="str">
        <f t="array" ref="V1241">LET(
    _xlpm.thresholds, XLOOKUP('2. Результаты'!$D1241, Sections!$A$27:$A$47, Sections!$B$27:$D$47),
    XLOOKUP('2. Результаты'!$U1241, _xlpm.thresholds, Sections!$B$26:$D$26, "Ниже базового", -1)
)</f>
        <v>Базовый</v>
      </c>
      <c r="W1241" s="9">
        <v>17.0</v>
      </c>
      <c r="X1241" s="9" t="str">
        <f t="array" ref="X1241">LET(
    _xlpm.thresholds, XLOOKUP('2. Результаты'!$D1241, Sections!$K$3:$K$23, Sections!$L$3:$N$23),
    XLOOKUP('2. Результаты'!$W1241, _xlpm.thresholds, Sections!$L$2:$N$2, "Ниже базового", -1)
)</f>
        <v>Средний</v>
      </c>
    </row>
    <row r="1242" ht="15.75" customHeight="1">
      <c r="A1242" s="7">
        <v>5.47001801E8</v>
      </c>
      <c r="B1242" s="6" t="s">
        <v>281</v>
      </c>
      <c r="C1242" s="6" t="s">
        <v>282</v>
      </c>
      <c r="D1242" s="9">
        <v>1.0</v>
      </c>
      <c r="E1242" s="9">
        <v>162.0</v>
      </c>
      <c r="F1242" s="9">
        <v>213.0</v>
      </c>
      <c r="G1242" s="9">
        <v>3.0</v>
      </c>
      <c r="H1242" s="9" t="s">
        <v>1465</v>
      </c>
      <c r="I1242" s="9">
        <v>21.0</v>
      </c>
      <c r="J1242" s="9" t="str">
        <f t="array" ref="J1242">LET(
    _xlpm.thresholds, XLOOKUP('2. Результаты'!$D1242, Sections!$F$27:$F$47, Sections!$G$27:$I$47),
    XLOOKUP('2. Результаты'!$I1242, _xlpm.thresholds, Sections!$G$26:$I$26, "Ниже базового", -1)
)</f>
        <v>Средний</v>
      </c>
      <c r="K1242" s="9">
        <v>21.0</v>
      </c>
      <c r="L1242" s="9" t="str">
        <f t="array" ref="L1242">LET(
    _xlpm.thresholds, XLOOKUP('2. Результаты'!$D1242, Sections!$P$27:$P$47, Sections!$Q$27:$S$47),
    XLOOKUP('2. Результаты'!$K1242, _xlpm.thresholds, Sections!$Q$26:$S$26, "Ниже базового", -1)
)</f>
        <v>Высокий</v>
      </c>
      <c r="M1242" s="9">
        <v>15.0</v>
      </c>
      <c r="N1242" s="9" t="str">
        <f t="array" ref="N1242">LET(
    _xlpm.thresholds, XLOOKUP('2. Результаты'!$D1242, Sections!$K$27:$K$47, Sections!$L$27:$N$47),
    XLOOKUP('2. Результаты'!$M1242, _xlpm.thresholds, Sections!$L$26:$N$26, "Ниже базового", -1)
)</f>
        <v>Средний</v>
      </c>
      <c r="O1242" s="9">
        <v>17.0</v>
      </c>
      <c r="P1242" s="9" t="str">
        <f t="array" ref="P1242">LET(
    _xlpm.thresholds, XLOOKUP('2. Результаты'!$D1242, Sections!$P$3:$P$23, Sections!$Q$3:$S$23),
    XLOOKUP('2. Результаты'!$O1242, _xlpm.thresholds, Sections!$Q$2:$S$2, "Ниже базового", -1)
)</f>
        <v>Средний</v>
      </c>
      <c r="Q1242" s="9">
        <v>17.0</v>
      </c>
      <c r="R1242" s="9" t="str">
        <f t="array" ref="R1242">LET(
    _xlpm.thresholds, XLOOKUP('2. Результаты'!$D1242, Sections!$F$3:$F$23, Sections!$G$3:$I$23),
    XLOOKUP('2. Результаты'!$Q1242, _xlpm.thresholds, Sections!$G$2:$I$2, "Ниже базового", -1)
)</f>
        <v>Средний</v>
      </c>
      <c r="S1242" s="9">
        <v>39.0</v>
      </c>
      <c r="T1242" s="9" t="str">
        <f t="array" ref="T1242">LET(
    _xlpm.thresholds, XLOOKUP('2. Результаты'!$D1242, Sections!$A$3:$A$23, Sections!$B$3:$D$23),
    XLOOKUP('2. Результаты'!$S1242, _xlpm.thresholds, Sections!$B$2:$D$2, "Ниже базового", -1)
)</f>
        <v>Средний</v>
      </c>
      <c r="U1242" s="9">
        <v>11.0</v>
      </c>
      <c r="V1242" s="9" t="str">
        <f t="array" ref="V1242">LET(
    _xlpm.thresholds, XLOOKUP('2. Результаты'!$D1242, Sections!$A$27:$A$47, Sections!$B$27:$D$47),
    XLOOKUP('2. Результаты'!$U1242, _xlpm.thresholds, Sections!$B$26:$D$26, "Ниже базового", -1)
)</f>
        <v>Средний</v>
      </c>
      <c r="W1242" s="9">
        <v>21.0</v>
      </c>
      <c r="X1242" s="9" t="str">
        <f t="array" ref="X1242">LET(
    _xlpm.thresholds, XLOOKUP('2. Результаты'!$D1242, Sections!$K$3:$K$23, Sections!$L$3:$N$23),
    XLOOKUP('2. Результаты'!$W1242, _xlpm.thresholds, Sections!$L$2:$N$2, "Ниже базового", -1)
)</f>
        <v>Средний</v>
      </c>
    </row>
    <row r="1243" ht="15.75" customHeight="1">
      <c r="A1243" s="7">
        <v>5.47004859E8</v>
      </c>
      <c r="B1243" s="6" t="s">
        <v>281</v>
      </c>
      <c r="C1243" s="6" t="s">
        <v>283</v>
      </c>
      <c r="D1243" s="9">
        <v>3.0</v>
      </c>
      <c r="E1243" s="9">
        <v>125.0</v>
      </c>
      <c r="F1243" s="9">
        <v>182.0</v>
      </c>
      <c r="G1243" s="9">
        <v>2.0</v>
      </c>
      <c r="H1243" s="9" t="s">
        <v>1467</v>
      </c>
      <c r="I1243" s="9">
        <v>24.0</v>
      </c>
      <c r="J1243" s="9" t="str">
        <f t="array" ref="J1243">LET(
    _xlpm.thresholds, XLOOKUP('2. Результаты'!$D1243, Sections!$F$27:$F$47, Sections!$G$27:$I$47),
    XLOOKUP('2. Результаты'!$I1243, _xlpm.thresholds, Sections!$G$26:$I$26, "Ниже базового", -1)
)</f>
        <v>Средний</v>
      </c>
      <c r="K1243" s="9">
        <v>19.0</v>
      </c>
      <c r="L1243" s="9" t="str">
        <f t="array" ref="L1243">LET(
    _xlpm.thresholds, XLOOKUP('2. Результаты'!$D1243, Sections!$P$27:$P$47, Sections!$Q$27:$S$47),
    XLOOKUP('2. Результаты'!$K1243, _xlpm.thresholds, Sections!$Q$26:$S$26, "Ниже базового", -1)
)</f>
        <v>Высокий</v>
      </c>
      <c r="M1243" s="9">
        <v>13.0</v>
      </c>
      <c r="N1243" s="9" t="str">
        <f t="array" ref="N1243">LET(
    _xlpm.thresholds, XLOOKUP('2. Результаты'!$D1243, Sections!$K$27:$K$47, Sections!$L$27:$N$47),
    XLOOKUP('2. Результаты'!$M1243, _xlpm.thresholds, Sections!$L$26:$N$26, "Ниже базового", -1)
)</f>
        <v>Средний</v>
      </c>
      <c r="O1243" s="9">
        <v>12.0</v>
      </c>
      <c r="P1243" s="9" t="str">
        <f t="array" ref="P1243">LET(
    _xlpm.thresholds, XLOOKUP('2. Результаты'!$D1243, Sections!$P$3:$P$23, Sections!$Q$3:$S$23),
    XLOOKUP('2. Результаты'!$O1243, _xlpm.thresholds, Sections!$Q$2:$S$2, "Ниже базового", -1)
)</f>
        <v>Базовый</v>
      </c>
      <c r="Q1243" s="9">
        <v>13.0</v>
      </c>
      <c r="R1243" s="9" t="str">
        <f t="array" ref="R1243">LET(
    _xlpm.thresholds, XLOOKUP('2. Результаты'!$D1243, Sections!$F$3:$F$23, Sections!$G$3:$I$23),
    XLOOKUP('2. Результаты'!$Q1243, _xlpm.thresholds, Sections!$G$2:$I$2, "Ниже базового", -1)
)</f>
        <v>Средний</v>
      </c>
      <c r="S1243" s="9">
        <v>23.0</v>
      </c>
      <c r="T1243" s="9" t="str">
        <f t="array" ref="T1243">LET(
    _xlpm.thresholds, XLOOKUP('2. Результаты'!$D1243, Sections!$A$3:$A$23, Sections!$B$3:$D$23),
    XLOOKUP('2. Результаты'!$S1243, _xlpm.thresholds, Sections!$B$2:$D$2, "Ниже базового", -1)
)</f>
        <v>Средний</v>
      </c>
      <c r="U1243" s="9">
        <v>0.0</v>
      </c>
      <c r="V1243" s="9" t="str">
        <f t="array" ref="V1243">LET(
    _xlpm.thresholds, XLOOKUP('2. Результаты'!$D1243, Sections!$A$27:$A$47, Sections!$B$27:$D$47),
    XLOOKUP('2. Результаты'!$U1243, _xlpm.thresholds, Sections!$B$26:$D$26, "Ниже базового", -1)
)</f>
        <v>Базовый</v>
      </c>
      <c r="W1243" s="9">
        <v>21.0</v>
      </c>
      <c r="X1243" s="9" t="str">
        <f t="array" ref="X1243">LET(
    _xlpm.thresholds, XLOOKUP('2. Результаты'!$D1243, Sections!$K$3:$K$23, Sections!$L$3:$N$23),
    XLOOKUP('2. Результаты'!$W1243, _xlpm.thresholds, Sections!$L$2:$N$2, "Ниже базового", -1)
)</f>
        <v>Средний</v>
      </c>
    </row>
    <row r="1244" ht="15.75" customHeight="1">
      <c r="A1244" s="7">
        <v>5.47004922E8</v>
      </c>
      <c r="B1244" s="6" t="s">
        <v>281</v>
      </c>
      <c r="C1244" s="6" t="s">
        <v>285</v>
      </c>
      <c r="D1244" s="9">
        <v>1.0</v>
      </c>
      <c r="E1244" s="9">
        <v>157.0</v>
      </c>
      <c r="F1244" s="9">
        <v>213.0</v>
      </c>
      <c r="G1244" s="9">
        <v>3.0</v>
      </c>
      <c r="H1244" s="9" t="s">
        <v>1465</v>
      </c>
      <c r="I1244" s="9">
        <v>22.0</v>
      </c>
      <c r="J1244" s="9" t="str">
        <f t="array" ref="J1244">LET(
    _xlpm.thresholds, XLOOKUP('2. Результаты'!$D1244, Sections!$F$27:$F$47, Sections!$G$27:$I$47),
    XLOOKUP('2. Результаты'!$I1244, _xlpm.thresholds, Sections!$G$26:$I$26, "Ниже базового", -1)
)</f>
        <v>Средний</v>
      </c>
      <c r="K1244" s="9">
        <v>14.0</v>
      </c>
      <c r="L1244" s="9" t="str">
        <f t="array" ref="L1244">LET(
    _xlpm.thresholds, XLOOKUP('2. Результаты'!$D1244, Sections!$P$27:$P$47, Sections!$Q$27:$S$47),
    XLOOKUP('2. Результаты'!$K1244, _xlpm.thresholds, Sections!$Q$26:$S$26, "Ниже базового", -1)
)</f>
        <v>Средний</v>
      </c>
      <c r="M1244" s="9">
        <v>17.0</v>
      </c>
      <c r="N1244" s="9" t="str">
        <f t="array" ref="N1244">LET(
    _xlpm.thresholds, XLOOKUP('2. Результаты'!$D1244, Sections!$K$27:$K$47, Sections!$L$27:$N$47),
    XLOOKUP('2. Результаты'!$M1244, _xlpm.thresholds, Sections!$L$26:$N$26, "Ниже базового", -1)
)</f>
        <v>Высокий</v>
      </c>
      <c r="O1244" s="9">
        <v>19.0</v>
      </c>
      <c r="P1244" s="9" t="str">
        <f t="array" ref="P1244">LET(
    _xlpm.thresholds, XLOOKUP('2. Результаты'!$D1244, Sections!$P$3:$P$23, Sections!$Q$3:$S$23),
    XLOOKUP('2. Результаты'!$O1244, _xlpm.thresholds, Sections!$Q$2:$S$2, "Ниже базового", -1)
)</f>
        <v>Средний</v>
      </c>
      <c r="Q1244" s="9">
        <v>14.0</v>
      </c>
      <c r="R1244" s="9" t="str">
        <f t="array" ref="R1244">LET(
    _xlpm.thresholds, XLOOKUP('2. Результаты'!$D1244, Sections!$F$3:$F$23, Sections!$G$3:$I$23),
    XLOOKUP('2. Результаты'!$Q1244, _xlpm.thresholds, Sections!$G$2:$I$2, "Ниже базового", -1)
)</f>
        <v>Средний</v>
      </c>
      <c r="S1244" s="9">
        <v>35.0</v>
      </c>
      <c r="T1244" s="9" t="str">
        <f t="array" ref="T1244">LET(
    _xlpm.thresholds, XLOOKUP('2. Результаты'!$D1244, Sections!$A$3:$A$23, Sections!$B$3:$D$23),
    XLOOKUP('2. Результаты'!$S1244, _xlpm.thresholds, Sections!$B$2:$D$2, "Ниже базового", -1)
)</f>
        <v>Средний</v>
      </c>
      <c r="U1244" s="9">
        <v>12.0</v>
      </c>
      <c r="V1244" s="9" t="str">
        <f t="array" ref="V1244">LET(
    _xlpm.thresholds, XLOOKUP('2. Результаты'!$D1244, Sections!$A$27:$A$47, Sections!$B$27:$D$47),
    XLOOKUP('2. Результаты'!$U1244, _xlpm.thresholds, Sections!$B$26:$D$26, "Ниже базового", -1)
)</f>
        <v>Высокий</v>
      </c>
      <c r="W1244" s="9">
        <v>24.0</v>
      </c>
      <c r="X1244" s="9" t="str">
        <f t="array" ref="X1244">LET(
    _xlpm.thresholds, XLOOKUP('2. Результаты'!$D1244, Sections!$K$3:$K$23, Sections!$L$3:$N$23),
    XLOOKUP('2. Результаты'!$W1244, _xlpm.thresholds, Sections!$L$2:$N$2, "Ниже базового", -1)
)</f>
        <v>Средний</v>
      </c>
    </row>
    <row r="1245" ht="15.75" customHeight="1">
      <c r="A1245" s="7">
        <v>5.47004707E8</v>
      </c>
      <c r="B1245" s="6" t="s">
        <v>281</v>
      </c>
      <c r="C1245" s="6" t="s">
        <v>286</v>
      </c>
      <c r="D1245" s="9">
        <v>1.0</v>
      </c>
      <c r="E1245" s="9">
        <v>145.0</v>
      </c>
      <c r="F1245" s="9">
        <v>213.0</v>
      </c>
      <c r="G1245" s="9">
        <v>3.0</v>
      </c>
      <c r="H1245" s="9" t="s">
        <v>1465</v>
      </c>
      <c r="I1245" s="9">
        <v>25.0</v>
      </c>
      <c r="J1245" s="9" t="str">
        <f t="array" ref="J1245">LET(
    _xlpm.thresholds, XLOOKUP('2. Результаты'!$D1245, Sections!$F$27:$F$47, Sections!$G$27:$I$47),
    XLOOKUP('2. Результаты'!$I1245, _xlpm.thresholds, Sections!$G$26:$I$26, "Ниже базового", -1)
)</f>
        <v>Средний</v>
      </c>
      <c r="K1245" s="9">
        <v>13.0</v>
      </c>
      <c r="L1245" s="9" t="str">
        <f t="array" ref="L1245">LET(
    _xlpm.thresholds, XLOOKUP('2. Результаты'!$D1245, Sections!$P$27:$P$47, Sections!$Q$27:$S$47),
    XLOOKUP('2. Результаты'!$K1245, _xlpm.thresholds, Sections!$Q$26:$S$26, "Ниже базового", -1)
)</f>
        <v>Средний</v>
      </c>
      <c r="M1245" s="9">
        <v>11.0</v>
      </c>
      <c r="N1245" s="9" t="str">
        <f t="array" ref="N1245">LET(
    _xlpm.thresholds, XLOOKUP('2. Результаты'!$D1245, Sections!$K$27:$K$47, Sections!$L$27:$N$47),
    XLOOKUP('2. Результаты'!$M1245, _xlpm.thresholds, Sections!$L$26:$N$26, "Ниже базового", -1)
)</f>
        <v>Базовый</v>
      </c>
      <c r="O1245" s="9">
        <v>17.0</v>
      </c>
      <c r="P1245" s="9" t="str">
        <f t="array" ref="P1245">LET(
    _xlpm.thresholds, XLOOKUP('2. Результаты'!$D1245, Sections!$P$3:$P$23, Sections!$Q$3:$S$23),
    XLOOKUP('2. Результаты'!$O1245, _xlpm.thresholds, Sections!$Q$2:$S$2, "Ниже базового", -1)
)</f>
        <v>Средний</v>
      </c>
      <c r="Q1245" s="9">
        <v>17.0</v>
      </c>
      <c r="R1245" s="9" t="str">
        <f t="array" ref="R1245">LET(
    _xlpm.thresholds, XLOOKUP('2. Результаты'!$D1245, Sections!$F$3:$F$23, Sections!$G$3:$I$23),
    XLOOKUP('2. Результаты'!$Q1245, _xlpm.thresholds, Sections!$G$2:$I$2, "Ниже базового", -1)
)</f>
        <v>Средний</v>
      </c>
      <c r="S1245" s="9">
        <v>31.0</v>
      </c>
      <c r="T1245" s="9" t="str">
        <f t="array" ref="T1245">LET(
    _xlpm.thresholds, XLOOKUP('2. Результаты'!$D1245, Sections!$A$3:$A$23, Sections!$B$3:$D$23),
    XLOOKUP('2. Результаты'!$S1245, _xlpm.thresholds, Sections!$B$2:$D$2, "Ниже базового", -1)
)</f>
        <v>Средний</v>
      </c>
      <c r="U1245" s="9">
        <v>10.0</v>
      </c>
      <c r="V1245" s="9" t="str">
        <f t="array" ref="V1245">LET(
    _xlpm.thresholds, XLOOKUP('2. Результаты'!$D1245, Sections!$A$27:$A$47, Sections!$B$27:$D$47),
    XLOOKUP('2. Результаты'!$U1245, _xlpm.thresholds, Sections!$B$26:$D$26, "Ниже базового", -1)
)</f>
        <v>Средний</v>
      </c>
      <c r="W1245" s="9">
        <v>21.0</v>
      </c>
      <c r="X1245" s="9" t="str">
        <f t="array" ref="X1245">LET(
    _xlpm.thresholds, XLOOKUP('2. Результаты'!$D1245, Sections!$K$3:$K$23, Sections!$L$3:$N$23),
    XLOOKUP('2. Результаты'!$W1245, _xlpm.thresholds, Sections!$L$2:$N$2, "Ниже базового", -1)
)</f>
        <v>Средний</v>
      </c>
    </row>
    <row r="1246" ht="15.75" customHeight="1">
      <c r="A1246" s="7">
        <v>5.47004672E8</v>
      </c>
      <c r="B1246" s="6" t="s">
        <v>281</v>
      </c>
      <c r="C1246" s="6" t="s">
        <v>287</v>
      </c>
      <c r="D1246" s="9">
        <v>1.0</v>
      </c>
      <c r="E1246" s="9">
        <v>142.0</v>
      </c>
      <c r="F1246" s="9">
        <v>213.0</v>
      </c>
      <c r="G1246" s="9">
        <v>3.0</v>
      </c>
      <c r="H1246" s="9" t="s">
        <v>1465</v>
      </c>
      <c r="I1246" s="9">
        <v>24.0</v>
      </c>
      <c r="J1246" s="9" t="str">
        <f t="array" ref="J1246">LET(
    _xlpm.thresholds, XLOOKUP('2. Результаты'!$D1246, Sections!$F$27:$F$47, Sections!$G$27:$I$47),
    XLOOKUP('2. Результаты'!$I1246, _xlpm.thresholds, Sections!$G$26:$I$26, "Ниже базового", -1)
)</f>
        <v>Средний</v>
      </c>
      <c r="K1246" s="9">
        <v>15.0</v>
      </c>
      <c r="L1246" s="9" t="str">
        <f t="array" ref="L1246">LET(
    _xlpm.thresholds, XLOOKUP('2. Результаты'!$D1246, Sections!$P$27:$P$47, Sections!$Q$27:$S$47),
    XLOOKUP('2. Результаты'!$K1246, _xlpm.thresholds, Sections!$Q$26:$S$26, "Ниже базового", -1)
)</f>
        <v>Средний</v>
      </c>
      <c r="M1246" s="9">
        <v>16.0</v>
      </c>
      <c r="N1246" s="9" t="str">
        <f t="array" ref="N1246">LET(
    _xlpm.thresholds, XLOOKUP('2. Результаты'!$D1246, Sections!$K$27:$K$47, Sections!$L$27:$N$47),
    XLOOKUP('2. Результаты'!$M1246, _xlpm.thresholds, Sections!$L$26:$N$26, "Ниже базового", -1)
)</f>
        <v>Средний</v>
      </c>
      <c r="O1246" s="9">
        <v>16.0</v>
      </c>
      <c r="P1246" s="9" t="str">
        <f t="array" ref="P1246">LET(
    _xlpm.thresholds, XLOOKUP('2. Результаты'!$D1246, Sections!$P$3:$P$23, Sections!$Q$3:$S$23),
    XLOOKUP('2. Результаты'!$O1246, _xlpm.thresholds, Sections!$Q$2:$S$2, "Ниже базового", -1)
)</f>
        <v>Средний</v>
      </c>
      <c r="Q1246" s="9">
        <v>13.0</v>
      </c>
      <c r="R1246" s="9" t="str">
        <f t="array" ref="R1246">LET(
    _xlpm.thresholds, XLOOKUP('2. Результаты'!$D1246, Sections!$F$3:$F$23, Sections!$G$3:$I$23),
    XLOOKUP('2. Результаты'!$Q1246, _xlpm.thresholds, Sections!$G$2:$I$2, "Ниже базового", -1)
)</f>
        <v>Средний</v>
      </c>
      <c r="S1246" s="9">
        <v>31.0</v>
      </c>
      <c r="T1246" s="9" t="str">
        <f t="array" ref="T1246">LET(
    _xlpm.thresholds, XLOOKUP('2. Результаты'!$D1246, Sections!$A$3:$A$23, Sections!$B$3:$D$23),
    XLOOKUP('2. Результаты'!$S1246, _xlpm.thresholds, Sections!$B$2:$D$2, "Ниже базового", -1)
)</f>
        <v>Средний</v>
      </c>
      <c r="U1246" s="9">
        <v>10.0</v>
      </c>
      <c r="V1246" s="9" t="str">
        <f t="array" ref="V1246">LET(
    _xlpm.thresholds, XLOOKUP('2. Результаты'!$D1246, Sections!$A$27:$A$47, Sections!$B$27:$D$47),
    XLOOKUP('2. Результаты'!$U1246, _xlpm.thresholds, Sections!$B$26:$D$26, "Ниже базового", -1)
)</f>
        <v>Средний</v>
      </c>
      <c r="W1246" s="9">
        <v>17.0</v>
      </c>
      <c r="X1246" s="9" t="str">
        <f t="array" ref="X1246">LET(
    _xlpm.thresholds, XLOOKUP('2. Результаты'!$D1246, Sections!$K$3:$K$23, Sections!$L$3:$N$23),
    XLOOKUP('2. Результаты'!$W1246, _xlpm.thresholds, Sections!$L$2:$N$2, "Ниже базового", -1)
)</f>
        <v>Средний</v>
      </c>
    </row>
    <row r="1247" ht="15.75" customHeight="1">
      <c r="A1247" s="7">
        <v>5.47004697E8</v>
      </c>
      <c r="B1247" s="6" t="s">
        <v>281</v>
      </c>
      <c r="C1247" s="6" t="s">
        <v>288</v>
      </c>
      <c r="D1247" s="9">
        <v>1.0</v>
      </c>
      <c r="E1247" s="9">
        <v>109.0</v>
      </c>
      <c r="F1247" s="9">
        <v>213.0</v>
      </c>
      <c r="G1247" s="9">
        <v>1.0</v>
      </c>
      <c r="H1247" s="9" t="s">
        <v>1468</v>
      </c>
      <c r="I1247" s="9">
        <v>14.0</v>
      </c>
      <c r="J1247" s="9" t="str">
        <f t="array" ref="J1247">LET(
    _xlpm.thresholds, XLOOKUP('2. Результаты'!$D1247, Sections!$F$27:$F$47, Sections!$G$27:$I$47),
    XLOOKUP('2. Результаты'!$I1247, _xlpm.thresholds, Sections!$G$26:$I$26, "Ниже базового", -1)
)</f>
        <v>Базовый</v>
      </c>
      <c r="K1247" s="9">
        <v>16.0</v>
      </c>
      <c r="L1247" s="9" t="str">
        <f t="array" ref="L1247">LET(
    _xlpm.thresholds, XLOOKUP('2. Результаты'!$D1247, Sections!$P$27:$P$47, Sections!$Q$27:$S$47),
    XLOOKUP('2. Результаты'!$K1247, _xlpm.thresholds, Sections!$Q$26:$S$26, "Ниже базового", -1)
)</f>
        <v>Высокий</v>
      </c>
      <c r="M1247" s="9">
        <v>15.0</v>
      </c>
      <c r="N1247" s="9" t="str">
        <f t="array" ref="N1247">LET(
    _xlpm.thresholds, XLOOKUP('2. Результаты'!$D1247, Sections!$K$27:$K$47, Sections!$L$27:$N$47),
    XLOOKUP('2. Результаты'!$M1247, _xlpm.thresholds, Sections!$L$26:$N$26, "Ниже базового", -1)
)</f>
        <v>Средний</v>
      </c>
      <c r="O1247" s="9">
        <v>19.0</v>
      </c>
      <c r="P1247" s="9" t="str">
        <f t="array" ref="P1247">LET(
    _xlpm.thresholds, XLOOKUP('2. Результаты'!$D1247, Sections!$P$3:$P$23, Sections!$Q$3:$S$23),
    XLOOKUP('2. Результаты'!$O1247, _xlpm.thresholds, Sections!$Q$2:$S$2, "Ниже базового", -1)
)</f>
        <v>Средний</v>
      </c>
      <c r="Q1247" s="9">
        <v>17.0</v>
      </c>
      <c r="R1247" s="9" t="str">
        <f t="array" ref="R1247">LET(
    _xlpm.thresholds, XLOOKUP('2. Результаты'!$D1247, Sections!$F$3:$F$23, Sections!$G$3:$I$23),
    XLOOKUP('2. Результаты'!$Q1247, _xlpm.thresholds, Sections!$G$2:$I$2, "Ниже базового", -1)
)</f>
        <v>Средний</v>
      </c>
      <c r="S1247" s="9">
        <v>0.0</v>
      </c>
      <c r="T1247" s="9" t="str">
        <f t="array" ref="T1247">LET(
    _xlpm.thresholds, XLOOKUP('2. Результаты'!$D1247, Sections!$A$3:$A$23, Sections!$B$3:$D$23),
    XLOOKUP('2. Результаты'!$S1247, _xlpm.thresholds, Sections!$B$2:$D$2, "Ниже базового", -1)
)</f>
        <v>Ниже базового</v>
      </c>
      <c r="U1247" s="9">
        <v>10.0</v>
      </c>
      <c r="V1247" s="9" t="str">
        <f t="array" ref="V1247">LET(
    _xlpm.thresholds, XLOOKUP('2. Результаты'!$D1247, Sections!$A$27:$A$47, Sections!$B$27:$D$47),
    XLOOKUP('2. Результаты'!$U1247, _xlpm.thresholds, Sections!$B$26:$D$26, "Ниже базового", -1)
)</f>
        <v>Средний</v>
      </c>
      <c r="W1247" s="9">
        <v>18.0</v>
      </c>
      <c r="X1247" s="9" t="str">
        <f t="array" ref="X1247">LET(
    _xlpm.thresholds, XLOOKUP('2. Результаты'!$D1247, Sections!$K$3:$K$23, Sections!$L$3:$N$23),
    XLOOKUP('2. Результаты'!$W1247, _xlpm.thresholds, Sections!$L$2:$N$2, "Ниже базового", -1)
)</f>
        <v>Средний</v>
      </c>
    </row>
    <row r="1248" ht="15.75" customHeight="1">
      <c r="A1248" s="7">
        <v>5.47004739E8</v>
      </c>
      <c r="B1248" s="6" t="s">
        <v>281</v>
      </c>
      <c r="C1248" s="6" t="s">
        <v>289</v>
      </c>
      <c r="D1248" s="9">
        <v>1.0</v>
      </c>
      <c r="E1248" s="9">
        <v>169.0</v>
      </c>
      <c r="F1248" s="9">
        <v>213.0</v>
      </c>
      <c r="G1248" s="9">
        <v>3.0</v>
      </c>
      <c r="H1248" s="9" t="s">
        <v>1465</v>
      </c>
      <c r="I1248" s="9">
        <v>28.0</v>
      </c>
      <c r="J1248" s="9" t="str">
        <f t="array" ref="J1248">LET(
    _xlpm.thresholds, XLOOKUP('2. Результаты'!$D1248, Sections!$F$27:$F$47, Sections!$G$27:$I$47),
    XLOOKUP('2. Результаты'!$I1248, _xlpm.thresholds, Sections!$G$26:$I$26, "Ниже базового", -1)
)</f>
        <v>Высокий</v>
      </c>
      <c r="K1248" s="9">
        <v>16.0</v>
      </c>
      <c r="L1248" s="9" t="str">
        <f t="array" ref="L1248">LET(
    _xlpm.thresholds, XLOOKUP('2. Результаты'!$D1248, Sections!$P$27:$P$47, Sections!$Q$27:$S$47),
    XLOOKUP('2. Результаты'!$K1248, _xlpm.thresholds, Sections!$Q$26:$S$26, "Ниже базового", -1)
)</f>
        <v>Высокий</v>
      </c>
      <c r="M1248" s="9">
        <v>16.0</v>
      </c>
      <c r="N1248" s="9" t="str">
        <f t="array" ref="N1248">LET(
    _xlpm.thresholds, XLOOKUP('2. Результаты'!$D1248, Sections!$K$27:$K$47, Sections!$L$27:$N$47),
    XLOOKUP('2. Результаты'!$M1248, _xlpm.thresholds, Sections!$L$26:$N$26, "Ниже базового", -1)
)</f>
        <v>Средний</v>
      </c>
      <c r="O1248" s="9">
        <v>18.0</v>
      </c>
      <c r="P1248" s="9" t="str">
        <f t="array" ref="P1248">LET(
    _xlpm.thresholds, XLOOKUP('2. Результаты'!$D1248, Sections!$P$3:$P$23, Sections!$Q$3:$S$23),
    XLOOKUP('2. Результаты'!$O1248, _xlpm.thresholds, Sections!$Q$2:$S$2, "Ниже базового", -1)
)</f>
        <v>Средний</v>
      </c>
      <c r="Q1248" s="9">
        <v>18.0</v>
      </c>
      <c r="R1248" s="9" t="str">
        <f t="array" ref="R1248">LET(
    _xlpm.thresholds, XLOOKUP('2. Результаты'!$D1248, Sections!$F$3:$F$23, Sections!$G$3:$I$23),
    XLOOKUP('2. Результаты'!$Q1248, _xlpm.thresholds, Sections!$G$2:$I$2, "Ниже базового", -1)
)</f>
        <v>Средний</v>
      </c>
      <c r="S1248" s="9">
        <v>37.0</v>
      </c>
      <c r="T1248" s="9" t="str">
        <f t="array" ref="T1248">LET(
    _xlpm.thresholds, XLOOKUP('2. Результаты'!$D1248, Sections!$A$3:$A$23, Sections!$B$3:$D$23),
    XLOOKUP('2. Результаты'!$S1248, _xlpm.thresholds, Sections!$B$2:$D$2, "Ниже базового", -1)
)</f>
        <v>Средний</v>
      </c>
      <c r="U1248" s="9">
        <v>11.0</v>
      </c>
      <c r="V1248" s="9" t="str">
        <f t="array" ref="V1248">LET(
    _xlpm.thresholds, XLOOKUP('2. Результаты'!$D1248, Sections!$A$27:$A$47, Sections!$B$27:$D$47),
    XLOOKUP('2. Результаты'!$U1248, _xlpm.thresholds, Sections!$B$26:$D$26, "Ниже базового", -1)
)</f>
        <v>Средний</v>
      </c>
      <c r="W1248" s="9">
        <v>25.0</v>
      </c>
      <c r="X1248" s="9" t="str">
        <f t="array" ref="X1248">LET(
    _xlpm.thresholds, XLOOKUP('2. Результаты'!$D1248, Sections!$K$3:$K$23, Sections!$L$3:$N$23),
    XLOOKUP('2. Результаты'!$W1248, _xlpm.thresholds, Sections!$L$2:$N$2, "Ниже базового", -1)
)</f>
        <v>Высокий</v>
      </c>
    </row>
    <row r="1249" ht="15.75" customHeight="1">
      <c r="A1249" s="7">
        <v>5.4700468E8</v>
      </c>
      <c r="B1249" s="6" t="s">
        <v>281</v>
      </c>
      <c r="C1249" s="6" t="s">
        <v>290</v>
      </c>
      <c r="D1249" s="9">
        <v>2.0</v>
      </c>
      <c r="E1249" s="9">
        <v>128.0</v>
      </c>
      <c r="F1249" s="9">
        <v>197.0</v>
      </c>
      <c r="G1249" s="9">
        <v>3.0</v>
      </c>
      <c r="H1249" s="9" t="s">
        <v>1465</v>
      </c>
      <c r="I1249" s="9">
        <v>21.0</v>
      </c>
      <c r="J1249" s="9" t="str">
        <f t="array" ref="J1249">LET(
    _xlpm.thresholds, XLOOKUP('2. Результаты'!$D1249, Sections!$F$27:$F$47, Sections!$G$27:$I$47),
    XLOOKUP('2. Результаты'!$I1249, _xlpm.thresholds, Sections!$G$26:$I$26, "Ниже базового", -1)
)</f>
        <v>Средний</v>
      </c>
      <c r="K1249" s="9">
        <v>13.0</v>
      </c>
      <c r="L1249" s="9" t="str">
        <f t="array" ref="L1249">LET(
    _xlpm.thresholds, XLOOKUP('2. Результаты'!$D1249, Sections!$P$27:$P$47, Sections!$Q$27:$S$47),
    XLOOKUP('2. Результаты'!$K1249, _xlpm.thresholds, Sections!$Q$26:$S$26, "Ниже базового", -1)
)</f>
        <v>Средний</v>
      </c>
      <c r="M1249" s="9">
        <v>12.0</v>
      </c>
      <c r="N1249" s="9" t="str">
        <f t="array" ref="N1249">LET(
    _xlpm.thresholds, XLOOKUP('2. Результаты'!$D1249, Sections!$K$27:$K$47, Sections!$L$27:$N$47),
    XLOOKUP('2. Результаты'!$M1249, _xlpm.thresholds, Sections!$L$26:$N$26, "Ниже базового", -1)
)</f>
        <v>Базовый</v>
      </c>
      <c r="O1249" s="9">
        <v>16.0</v>
      </c>
      <c r="P1249" s="9" t="str">
        <f t="array" ref="P1249">LET(
    _xlpm.thresholds, XLOOKUP('2. Результаты'!$D1249, Sections!$P$3:$P$23, Sections!$Q$3:$S$23),
    XLOOKUP('2. Результаты'!$O1249, _xlpm.thresholds, Sections!$Q$2:$S$2, "Ниже базового", -1)
)</f>
        <v>Средний</v>
      </c>
      <c r="Q1249" s="9">
        <v>15.0</v>
      </c>
      <c r="R1249" s="9" t="str">
        <f t="array" ref="R1249">LET(
    _xlpm.thresholds, XLOOKUP('2. Результаты'!$D1249, Sections!$F$3:$F$23, Sections!$G$3:$I$23),
    XLOOKUP('2. Результаты'!$Q1249, _xlpm.thresholds, Sections!$G$2:$I$2, "Ниже базового", -1)
)</f>
        <v>Средний</v>
      </c>
      <c r="S1249" s="9">
        <v>25.0</v>
      </c>
      <c r="T1249" s="9" t="str">
        <f t="array" ref="T1249">LET(
    _xlpm.thresholds, XLOOKUP('2. Результаты'!$D1249, Sections!$A$3:$A$23, Sections!$B$3:$D$23),
    XLOOKUP('2. Результаты'!$S1249, _xlpm.thresholds, Sections!$B$2:$D$2, "Ниже базового", -1)
)</f>
        <v>Средний</v>
      </c>
      <c r="U1249" s="9">
        <v>8.0</v>
      </c>
      <c r="V1249" s="9" t="str">
        <f t="array" ref="V1249">LET(
    _xlpm.thresholds, XLOOKUP('2. Результаты'!$D1249, Sections!$A$27:$A$47, Sections!$B$27:$D$47),
    XLOOKUP('2. Результаты'!$U1249, _xlpm.thresholds, Sections!$B$26:$D$26, "Ниже базового", -1)
)</f>
        <v>Средний</v>
      </c>
      <c r="W1249" s="9">
        <v>18.0</v>
      </c>
      <c r="X1249" s="9" t="str">
        <f t="array" ref="X1249">LET(
    _xlpm.thresholds, XLOOKUP('2. Результаты'!$D1249, Sections!$K$3:$K$23, Sections!$L$3:$N$23),
    XLOOKUP('2. Результаты'!$W1249, _xlpm.thresholds, Sections!$L$2:$N$2, "Ниже базового", -1)
)</f>
        <v>Средний</v>
      </c>
    </row>
    <row r="1250" ht="15.75" customHeight="1">
      <c r="A1250" s="7">
        <v>5.47004714E8</v>
      </c>
      <c r="B1250" s="6" t="s">
        <v>281</v>
      </c>
      <c r="C1250" s="6" t="s">
        <v>291</v>
      </c>
      <c r="D1250" s="9">
        <v>1.0</v>
      </c>
      <c r="E1250" s="9">
        <v>163.0</v>
      </c>
      <c r="F1250" s="9">
        <v>213.0</v>
      </c>
      <c r="G1250" s="9">
        <v>3.0</v>
      </c>
      <c r="H1250" s="9" t="s">
        <v>1465</v>
      </c>
      <c r="I1250" s="9">
        <v>25.0</v>
      </c>
      <c r="J1250" s="9" t="str">
        <f t="array" ref="J1250">LET(
    _xlpm.thresholds, XLOOKUP('2. Результаты'!$D1250, Sections!$F$27:$F$47, Sections!$G$27:$I$47),
    XLOOKUP('2. Результаты'!$I1250, _xlpm.thresholds, Sections!$G$26:$I$26, "Ниже базового", -1)
)</f>
        <v>Средний</v>
      </c>
      <c r="K1250" s="9">
        <v>18.0</v>
      </c>
      <c r="L1250" s="9" t="str">
        <f t="array" ref="L1250">LET(
    _xlpm.thresholds, XLOOKUP('2. Результаты'!$D1250, Sections!$P$27:$P$47, Sections!$Q$27:$S$47),
    XLOOKUP('2. Результаты'!$K1250, _xlpm.thresholds, Sections!$Q$26:$S$26, "Ниже базового", -1)
)</f>
        <v>Высокий</v>
      </c>
      <c r="M1250" s="9">
        <v>16.0</v>
      </c>
      <c r="N1250" s="9" t="str">
        <f t="array" ref="N1250">LET(
    _xlpm.thresholds, XLOOKUP('2. Результаты'!$D1250, Sections!$K$27:$K$47, Sections!$L$27:$N$47),
    XLOOKUP('2. Результаты'!$M1250, _xlpm.thresholds, Sections!$L$26:$N$26, "Ниже базового", -1)
)</f>
        <v>Средний</v>
      </c>
      <c r="O1250" s="9">
        <v>17.0</v>
      </c>
      <c r="P1250" s="9" t="str">
        <f t="array" ref="P1250">LET(
    _xlpm.thresholds, XLOOKUP('2. Результаты'!$D1250, Sections!$P$3:$P$23, Sections!$Q$3:$S$23),
    XLOOKUP('2. Результаты'!$O1250, _xlpm.thresholds, Sections!$Q$2:$S$2, "Ниже базового", -1)
)</f>
        <v>Средний</v>
      </c>
      <c r="Q1250" s="9">
        <v>19.0</v>
      </c>
      <c r="R1250" s="9" t="str">
        <f t="array" ref="R1250">LET(
    _xlpm.thresholds, XLOOKUP('2. Результаты'!$D1250, Sections!$F$3:$F$23, Sections!$G$3:$I$23),
    XLOOKUP('2. Результаты'!$Q1250, _xlpm.thresholds, Sections!$G$2:$I$2, "Ниже базового", -1)
)</f>
        <v>Средний</v>
      </c>
      <c r="S1250" s="9">
        <v>39.0</v>
      </c>
      <c r="T1250" s="9" t="str">
        <f t="array" ref="T1250">LET(
    _xlpm.thresholds, XLOOKUP('2. Результаты'!$D1250, Sections!$A$3:$A$23, Sections!$B$3:$D$23),
    XLOOKUP('2. Результаты'!$S1250, _xlpm.thresholds, Sections!$B$2:$D$2, "Ниже базового", -1)
)</f>
        <v>Средний</v>
      </c>
      <c r="U1250" s="9">
        <v>12.0</v>
      </c>
      <c r="V1250" s="9" t="str">
        <f t="array" ref="V1250">LET(
    _xlpm.thresholds, XLOOKUP('2. Результаты'!$D1250, Sections!$A$27:$A$47, Sections!$B$27:$D$47),
    XLOOKUP('2. Результаты'!$U1250, _xlpm.thresholds, Sections!$B$26:$D$26, "Ниже базового", -1)
)</f>
        <v>Высокий</v>
      </c>
      <c r="W1250" s="9">
        <v>17.0</v>
      </c>
      <c r="X1250" s="9" t="str">
        <f t="array" ref="X1250">LET(
    _xlpm.thresholds, XLOOKUP('2. Результаты'!$D1250, Sections!$K$3:$K$23, Sections!$L$3:$N$23),
    XLOOKUP('2. Результаты'!$W1250, _xlpm.thresholds, Sections!$L$2:$N$2, "Ниже базового", -1)
)</f>
        <v>Средний</v>
      </c>
    </row>
    <row r="1251" ht="15.75" customHeight="1">
      <c r="A1251" s="7">
        <v>5.47004721E8</v>
      </c>
      <c r="B1251" s="6" t="s">
        <v>281</v>
      </c>
      <c r="C1251" s="6" t="s">
        <v>292</v>
      </c>
      <c r="D1251" s="9">
        <v>1.0</v>
      </c>
      <c r="E1251" s="9">
        <v>135.0</v>
      </c>
      <c r="F1251" s="9">
        <v>213.0</v>
      </c>
      <c r="G1251" s="9">
        <v>2.0</v>
      </c>
      <c r="H1251" s="9" t="s">
        <v>1467</v>
      </c>
      <c r="I1251" s="9">
        <v>14.0</v>
      </c>
      <c r="J1251" s="9" t="str">
        <f t="array" ref="J1251">LET(
    _xlpm.thresholds, XLOOKUP('2. Результаты'!$D1251, Sections!$F$27:$F$47, Sections!$G$27:$I$47),
    XLOOKUP('2. Результаты'!$I1251, _xlpm.thresholds, Sections!$G$26:$I$26, "Ниже базового", -1)
)</f>
        <v>Базовый</v>
      </c>
      <c r="K1251" s="9">
        <v>13.0</v>
      </c>
      <c r="L1251" s="9" t="str">
        <f t="array" ref="L1251">LET(
    _xlpm.thresholds, XLOOKUP('2. Результаты'!$D1251, Sections!$P$27:$P$47, Sections!$Q$27:$S$47),
    XLOOKUP('2. Результаты'!$K1251, _xlpm.thresholds, Sections!$Q$26:$S$26, "Ниже базового", -1)
)</f>
        <v>Средний</v>
      </c>
      <c r="M1251" s="9">
        <v>16.0</v>
      </c>
      <c r="N1251" s="9" t="str">
        <f t="array" ref="N1251">LET(
    _xlpm.thresholds, XLOOKUP('2. Результаты'!$D1251, Sections!$K$27:$K$47, Sections!$L$27:$N$47),
    XLOOKUP('2. Результаты'!$M1251, _xlpm.thresholds, Sections!$L$26:$N$26, "Ниже базового", -1)
)</f>
        <v>Средний</v>
      </c>
      <c r="O1251" s="9">
        <v>19.0</v>
      </c>
      <c r="P1251" s="9" t="str">
        <f t="array" ref="P1251">LET(
    _xlpm.thresholds, XLOOKUP('2. Результаты'!$D1251, Sections!$P$3:$P$23, Sections!$Q$3:$S$23),
    XLOOKUP('2. Результаты'!$O1251, _xlpm.thresholds, Sections!$Q$2:$S$2, "Ниже базового", -1)
)</f>
        <v>Средний</v>
      </c>
      <c r="Q1251" s="9">
        <v>15.0</v>
      </c>
      <c r="R1251" s="9" t="str">
        <f t="array" ref="R1251">LET(
    _xlpm.thresholds, XLOOKUP('2. Результаты'!$D1251, Sections!$F$3:$F$23, Sections!$G$3:$I$23),
    XLOOKUP('2. Результаты'!$Q1251, _xlpm.thresholds, Sections!$G$2:$I$2, "Ниже базового", -1)
)</f>
        <v>Средний</v>
      </c>
      <c r="S1251" s="9">
        <v>32.0</v>
      </c>
      <c r="T1251" s="9" t="str">
        <f t="array" ref="T1251">LET(
    _xlpm.thresholds, XLOOKUP('2. Результаты'!$D1251, Sections!$A$3:$A$23, Sections!$B$3:$D$23),
    XLOOKUP('2. Результаты'!$S1251, _xlpm.thresholds, Sections!$B$2:$D$2, "Ниже базового", -1)
)</f>
        <v>Средний</v>
      </c>
      <c r="U1251" s="9">
        <v>11.0</v>
      </c>
      <c r="V1251" s="9" t="str">
        <f t="array" ref="V1251">LET(
    _xlpm.thresholds, XLOOKUP('2. Результаты'!$D1251, Sections!$A$27:$A$47, Sections!$B$27:$D$47),
    XLOOKUP('2. Результаты'!$U1251, _xlpm.thresholds, Sections!$B$26:$D$26, "Ниже базового", -1)
)</f>
        <v>Средний</v>
      </c>
      <c r="W1251" s="9">
        <v>15.0</v>
      </c>
      <c r="X1251" s="9" t="str">
        <f t="array" ref="X1251">LET(
    _xlpm.thresholds, XLOOKUP('2. Результаты'!$D1251, Sections!$K$3:$K$23, Sections!$L$3:$N$23),
    XLOOKUP('2. Результаты'!$W1251, _xlpm.thresholds, Sections!$L$2:$N$2, "Ниже базового", -1)
)</f>
        <v>Базовый</v>
      </c>
    </row>
    <row r="1252" ht="15.75" customHeight="1">
      <c r="A1252" s="7">
        <v>5.62068254E8</v>
      </c>
      <c r="B1252" s="6" t="s">
        <v>293</v>
      </c>
      <c r="C1252" s="6" t="s">
        <v>304</v>
      </c>
      <c r="D1252" s="9">
        <v>4.0</v>
      </c>
      <c r="E1252" s="9">
        <v>107.0</v>
      </c>
      <c r="F1252" s="9">
        <v>166.0</v>
      </c>
      <c r="G1252" s="9">
        <v>2.0</v>
      </c>
      <c r="H1252" s="9" t="s">
        <v>1467</v>
      </c>
      <c r="I1252" s="9">
        <v>13.0</v>
      </c>
      <c r="J1252" s="9" t="str">
        <f t="array" ref="J1252">LET(
    _xlpm.thresholds, XLOOKUP('2. Результаты'!$D1252, Sections!$F$27:$F$47, Sections!$G$27:$I$47),
    XLOOKUP('2. Результаты'!$I1252, _xlpm.thresholds, Sections!$G$26:$I$26, "Ниже базового", -1)
)</f>
        <v>Базовый</v>
      </c>
      <c r="K1252" s="9">
        <v>16.0</v>
      </c>
      <c r="L1252" s="9" t="str">
        <f t="array" ref="L1252">LET(
    _xlpm.thresholds, XLOOKUP('2. Результаты'!$D1252, Sections!$P$27:$P$47, Sections!$Q$27:$S$47),
    XLOOKUP('2. Результаты'!$K1252, _xlpm.thresholds, Sections!$Q$26:$S$26, "Ниже базового", -1)
)</f>
        <v>Высокий</v>
      </c>
      <c r="M1252" s="9">
        <v>15.0</v>
      </c>
      <c r="N1252" s="9" t="str">
        <f t="array" ref="N1252">LET(
    _xlpm.thresholds, XLOOKUP('2. Результаты'!$D1252, Sections!$K$27:$K$47, Sections!$L$27:$N$47),
    XLOOKUP('2. Результаты'!$M1252, _xlpm.thresholds, Sections!$L$26:$N$26, "Ниже базового", -1)
)</f>
        <v>Высокий</v>
      </c>
      <c r="O1252" s="9">
        <v>15.0</v>
      </c>
      <c r="P1252" s="9" t="str">
        <f t="array" ref="P1252">LET(
    _xlpm.thresholds, XLOOKUP('2. Результаты'!$D1252, Sections!$P$3:$P$23, Sections!$Q$3:$S$23),
    XLOOKUP('2. Результаты'!$O1252, _xlpm.thresholds, Sections!$Q$2:$S$2, "Ниже базового", -1)
)</f>
        <v>Средний</v>
      </c>
      <c r="Q1252" s="9">
        <v>13.0</v>
      </c>
      <c r="R1252" s="9" t="str">
        <f t="array" ref="R1252">LET(
    _xlpm.thresholds, XLOOKUP('2. Результаты'!$D1252, Sections!$F$3:$F$23, Sections!$G$3:$I$23),
    XLOOKUP('2. Результаты'!$Q1252, _xlpm.thresholds, Sections!$G$2:$I$2, "Ниже базового", -1)
)</f>
        <v>Средний</v>
      </c>
      <c r="S1252" s="9">
        <v>14.0</v>
      </c>
      <c r="T1252" s="9" t="str">
        <f t="array" ref="T1252">LET(
    _xlpm.thresholds, XLOOKUP('2. Результаты'!$D1252, Sections!$A$3:$A$23, Sections!$B$3:$D$23),
    XLOOKUP('2. Результаты'!$S1252, _xlpm.thresholds, Sections!$B$2:$D$2, "Ниже базового", -1)
)</f>
        <v>Базовый</v>
      </c>
      <c r="U1252" s="9">
        <v>1.0</v>
      </c>
      <c r="V1252" s="9" t="str">
        <f t="array" ref="V1252">LET(
    _xlpm.thresholds, XLOOKUP('2. Результаты'!$D1252, Sections!$A$27:$A$47, Sections!$B$27:$D$47),
    XLOOKUP('2. Результаты'!$U1252, _xlpm.thresholds, Sections!$B$26:$D$26, "Ниже базового", -1)
)</f>
        <v>Высокий</v>
      </c>
      <c r="W1252" s="9">
        <v>20.0</v>
      </c>
      <c r="X1252" s="9" t="str">
        <f t="array" ref="X1252">LET(
    _xlpm.thresholds, XLOOKUP('2. Результаты'!$D1252, Sections!$K$3:$K$23, Sections!$L$3:$N$23),
    XLOOKUP('2. Результаты'!$W1252, _xlpm.thresholds, Sections!$L$2:$N$2, "Ниже базового", -1)
)</f>
        <v>Средний</v>
      </c>
    </row>
    <row r="1253" ht="15.75" customHeight="1">
      <c r="A1253" s="7">
        <v>5.62062968E8</v>
      </c>
      <c r="B1253" s="6" t="s">
        <v>293</v>
      </c>
      <c r="C1253" s="6" t="s">
        <v>294</v>
      </c>
      <c r="D1253" s="9">
        <v>1.0</v>
      </c>
      <c r="E1253" s="9">
        <v>192.0</v>
      </c>
      <c r="F1253" s="9">
        <v>213.0</v>
      </c>
      <c r="G1253" s="9">
        <v>4.0</v>
      </c>
      <c r="H1253" s="9" t="s">
        <v>1466</v>
      </c>
      <c r="I1253" s="9">
        <v>31.0</v>
      </c>
      <c r="J1253" s="9" t="str">
        <f t="array" ref="J1253">LET(
    _xlpm.thresholds, XLOOKUP('2. Результаты'!$D1253, Sections!$F$27:$F$47, Sections!$G$27:$I$47),
    XLOOKUP('2. Результаты'!$I1253, _xlpm.thresholds, Sections!$G$26:$I$26, "Ниже базового", -1)
)</f>
        <v>Высокий</v>
      </c>
      <c r="K1253" s="9">
        <v>21.0</v>
      </c>
      <c r="L1253" s="9" t="str">
        <f t="array" ref="L1253">LET(
    _xlpm.thresholds, XLOOKUP('2. Результаты'!$D1253, Sections!$P$27:$P$47, Sections!$Q$27:$S$47),
    XLOOKUP('2. Результаты'!$K1253, _xlpm.thresholds, Sections!$Q$26:$S$26, "Ниже базового", -1)
)</f>
        <v>Высокий</v>
      </c>
      <c r="M1253" s="9">
        <v>18.0</v>
      </c>
      <c r="N1253" s="9" t="str">
        <f t="array" ref="N1253">LET(
    _xlpm.thresholds, XLOOKUP('2. Результаты'!$D1253, Sections!$K$27:$K$47, Sections!$L$27:$N$47),
    XLOOKUP('2. Результаты'!$M1253, _xlpm.thresholds, Sections!$L$26:$N$26, "Ниже базового", -1)
)</f>
        <v>Высокий</v>
      </c>
      <c r="O1253" s="9">
        <v>19.0</v>
      </c>
      <c r="P1253" s="9" t="str">
        <f t="array" ref="P1253">LET(
    _xlpm.thresholds, XLOOKUP('2. Результаты'!$D1253, Sections!$P$3:$P$23, Sections!$Q$3:$S$23),
    XLOOKUP('2. Результаты'!$O1253, _xlpm.thresholds, Sections!$Q$2:$S$2, "Ниже базового", -1)
)</f>
        <v>Средний</v>
      </c>
      <c r="Q1253" s="9">
        <v>22.0</v>
      </c>
      <c r="R1253" s="9" t="str">
        <f t="array" ref="R1253">LET(
    _xlpm.thresholds, XLOOKUP('2. Результаты'!$D1253, Sections!$F$3:$F$23, Sections!$G$3:$I$23),
    XLOOKUP('2. Результаты'!$Q1253, _xlpm.thresholds, Sections!$G$2:$I$2, "Ниже базового", -1)
)</f>
        <v>Высокий</v>
      </c>
      <c r="S1253" s="9">
        <v>42.0</v>
      </c>
      <c r="T1253" s="9" t="str">
        <f t="array" ref="T1253">LET(
    _xlpm.thresholds, XLOOKUP('2. Результаты'!$D1253, Sections!$A$3:$A$23, Sections!$B$3:$D$23),
    XLOOKUP('2. Результаты'!$S1253, _xlpm.thresholds, Sections!$B$2:$D$2, "Ниже базового", -1)
)</f>
        <v>Высокий</v>
      </c>
      <c r="U1253" s="9">
        <v>14.0</v>
      </c>
      <c r="V1253" s="9" t="str">
        <f t="array" ref="V1253">LET(
    _xlpm.thresholds, XLOOKUP('2. Результаты'!$D1253, Sections!$A$27:$A$47, Sections!$B$27:$D$47),
    XLOOKUP('2. Результаты'!$U1253, _xlpm.thresholds, Sections!$B$26:$D$26, "Ниже базового", -1)
)</f>
        <v>Высокий</v>
      </c>
      <c r="W1253" s="9">
        <v>25.0</v>
      </c>
      <c r="X1253" s="9" t="str">
        <f t="array" ref="X1253">LET(
    _xlpm.thresholds, XLOOKUP('2. Результаты'!$D1253, Sections!$K$3:$K$23, Sections!$L$3:$N$23),
    XLOOKUP('2. Результаты'!$W1253, _xlpm.thresholds, Sections!$L$2:$N$2, "Ниже базового", -1)
)</f>
        <v>Высокий</v>
      </c>
    </row>
    <row r="1254" ht="15.75" customHeight="1">
      <c r="A1254" s="7">
        <v>5.61041813E8</v>
      </c>
      <c r="B1254" s="6" t="s">
        <v>293</v>
      </c>
      <c r="C1254" s="6" t="s">
        <v>295</v>
      </c>
      <c r="D1254" s="9">
        <v>1.0</v>
      </c>
      <c r="E1254" s="9">
        <v>174.0</v>
      </c>
      <c r="F1254" s="9">
        <v>213.0</v>
      </c>
      <c r="G1254" s="9">
        <v>4.0</v>
      </c>
      <c r="H1254" s="9" t="s">
        <v>1466</v>
      </c>
      <c r="I1254" s="9">
        <v>24.0</v>
      </c>
      <c r="J1254" s="9" t="str">
        <f t="array" ref="J1254">LET(
    _xlpm.thresholds, XLOOKUP('2. Результаты'!$D1254, Sections!$F$27:$F$47, Sections!$G$27:$I$47),
    XLOOKUP('2. Результаты'!$I1254, _xlpm.thresholds, Sections!$G$26:$I$26, "Ниже базового", -1)
)</f>
        <v>Средний</v>
      </c>
      <c r="K1254" s="9">
        <v>16.0</v>
      </c>
      <c r="L1254" s="9" t="str">
        <f t="array" ref="L1254">LET(
    _xlpm.thresholds, XLOOKUP('2. Результаты'!$D1254, Sections!$P$27:$P$47, Sections!$Q$27:$S$47),
    XLOOKUP('2. Результаты'!$K1254, _xlpm.thresholds, Sections!$Q$26:$S$26, "Ниже базового", -1)
)</f>
        <v>Высокий</v>
      </c>
      <c r="M1254" s="9">
        <v>17.0</v>
      </c>
      <c r="N1254" s="9" t="str">
        <f t="array" ref="N1254">LET(
    _xlpm.thresholds, XLOOKUP('2. Результаты'!$D1254, Sections!$K$27:$K$47, Sections!$L$27:$N$47),
    XLOOKUP('2. Результаты'!$M1254, _xlpm.thresholds, Sections!$L$26:$N$26, "Ниже базового", -1)
)</f>
        <v>Высокий</v>
      </c>
      <c r="O1254" s="9">
        <v>21.0</v>
      </c>
      <c r="P1254" s="9" t="str">
        <f t="array" ref="P1254">LET(
    _xlpm.thresholds, XLOOKUP('2. Результаты'!$D1254, Sections!$P$3:$P$23, Sections!$Q$3:$S$23),
    XLOOKUP('2. Результаты'!$O1254, _xlpm.thresholds, Sections!$Q$2:$S$2, "Ниже базового", -1)
)</f>
        <v>Высокий</v>
      </c>
      <c r="Q1254" s="9">
        <v>20.0</v>
      </c>
      <c r="R1254" s="9" t="str">
        <f t="array" ref="R1254">LET(
    _xlpm.thresholds, XLOOKUP('2. Результаты'!$D1254, Sections!$F$3:$F$23, Sections!$G$3:$I$23),
    XLOOKUP('2. Результаты'!$Q1254, _xlpm.thresholds, Sections!$G$2:$I$2, "Ниже базового", -1)
)</f>
        <v>Средний</v>
      </c>
      <c r="S1254" s="9">
        <v>39.0</v>
      </c>
      <c r="T1254" s="9" t="str">
        <f t="array" ref="T1254">LET(
    _xlpm.thresholds, XLOOKUP('2. Результаты'!$D1254, Sections!$A$3:$A$23, Sections!$B$3:$D$23),
    XLOOKUP('2. Результаты'!$S1254, _xlpm.thresholds, Sections!$B$2:$D$2, "Ниже базового", -1)
)</f>
        <v>Средний</v>
      </c>
      <c r="U1254" s="9">
        <v>13.0</v>
      </c>
      <c r="V1254" s="9" t="str">
        <f t="array" ref="V1254">LET(
    _xlpm.thresholds, XLOOKUP('2. Результаты'!$D1254, Sections!$A$27:$A$47, Sections!$B$27:$D$47),
    XLOOKUP('2. Результаты'!$U1254, _xlpm.thresholds, Sections!$B$26:$D$26, "Ниже базового", -1)
)</f>
        <v>Высокий</v>
      </c>
      <c r="W1254" s="9">
        <v>24.0</v>
      </c>
      <c r="X1254" s="9" t="str">
        <f t="array" ref="X1254">LET(
    _xlpm.thresholds, XLOOKUP('2. Результаты'!$D1254, Sections!$K$3:$K$23, Sections!$L$3:$N$23),
    XLOOKUP('2. Результаты'!$W1254, _xlpm.thresholds, Sections!$L$2:$N$2, "Ниже базового", -1)
)</f>
        <v>Средний</v>
      </c>
    </row>
    <row r="1255" ht="15.75" customHeight="1">
      <c r="A1255" s="7">
        <v>5.60022141E8</v>
      </c>
      <c r="B1255" s="6" t="s">
        <v>293</v>
      </c>
      <c r="C1255" s="6" t="s">
        <v>296</v>
      </c>
      <c r="D1255" s="9">
        <v>1.0</v>
      </c>
      <c r="E1255" s="9">
        <v>175.0</v>
      </c>
      <c r="F1255" s="9">
        <v>213.0</v>
      </c>
      <c r="G1255" s="9">
        <v>4.0</v>
      </c>
      <c r="H1255" s="9" t="s">
        <v>1466</v>
      </c>
      <c r="I1255" s="9">
        <v>28.0</v>
      </c>
      <c r="J1255" s="9" t="str">
        <f t="array" ref="J1255">LET(
    _xlpm.thresholds, XLOOKUP('2. Результаты'!$D1255, Sections!$F$27:$F$47, Sections!$G$27:$I$47),
    XLOOKUP('2. Результаты'!$I1255, _xlpm.thresholds, Sections!$G$26:$I$26, "Ниже базового", -1)
)</f>
        <v>Высокий</v>
      </c>
      <c r="K1255" s="9">
        <v>18.0</v>
      </c>
      <c r="L1255" s="9" t="str">
        <f t="array" ref="L1255">LET(
    _xlpm.thresholds, XLOOKUP('2. Результаты'!$D1255, Sections!$P$27:$P$47, Sections!$Q$27:$S$47),
    XLOOKUP('2. Результаты'!$K1255, _xlpm.thresholds, Sections!$Q$26:$S$26, "Ниже базового", -1)
)</f>
        <v>Высокий</v>
      </c>
      <c r="M1255" s="9">
        <v>17.0</v>
      </c>
      <c r="N1255" s="9" t="str">
        <f t="array" ref="N1255">LET(
    _xlpm.thresholds, XLOOKUP('2. Результаты'!$D1255, Sections!$K$27:$K$47, Sections!$L$27:$N$47),
    XLOOKUP('2. Результаты'!$M1255, _xlpm.thresholds, Sections!$L$26:$N$26, "Ниже базового", -1)
)</f>
        <v>Высокий</v>
      </c>
      <c r="O1255" s="9">
        <v>21.0</v>
      </c>
      <c r="P1255" s="9" t="str">
        <f t="array" ref="P1255">LET(
    _xlpm.thresholds, XLOOKUP('2. Результаты'!$D1255, Sections!$P$3:$P$23, Sections!$Q$3:$S$23),
    XLOOKUP('2. Результаты'!$O1255, _xlpm.thresholds, Sections!$Q$2:$S$2, "Ниже базового", -1)
)</f>
        <v>Высокий</v>
      </c>
      <c r="Q1255" s="9">
        <v>20.0</v>
      </c>
      <c r="R1255" s="9" t="str">
        <f t="array" ref="R1255">LET(
    _xlpm.thresholds, XLOOKUP('2. Результаты'!$D1255, Sections!$F$3:$F$23, Sections!$G$3:$I$23),
    XLOOKUP('2. Результаты'!$Q1255, _xlpm.thresholds, Sections!$G$2:$I$2, "Ниже базового", -1)
)</f>
        <v>Средний</v>
      </c>
      <c r="S1255" s="9">
        <v>33.0</v>
      </c>
      <c r="T1255" s="9" t="str">
        <f t="array" ref="T1255">LET(
    _xlpm.thresholds, XLOOKUP('2. Результаты'!$D1255, Sections!$A$3:$A$23, Sections!$B$3:$D$23),
    XLOOKUP('2. Результаты'!$S1255, _xlpm.thresholds, Sections!$B$2:$D$2, "Ниже базового", -1)
)</f>
        <v>Средний</v>
      </c>
      <c r="U1255" s="9">
        <v>12.0</v>
      </c>
      <c r="V1255" s="9" t="str">
        <f t="array" ref="V1255">LET(
    _xlpm.thresholds, XLOOKUP('2. Результаты'!$D1255, Sections!$A$27:$A$47, Sections!$B$27:$D$47),
    XLOOKUP('2. Результаты'!$U1255, _xlpm.thresholds, Sections!$B$26:$D$26, "Ниже базового", -1)
)</f>
        <v>Высокий</v>
      </c>
      <c r="W1255" s="9">
        <v>26.0</v>
      </c>
      <c r="X1255" s="9" t="str">
        <f t="array" ref="X1255">LET(
    _xlpm.thresholds, XLOOKUP('2. Результаты'!$D1255, Sections!$K$3:$K$23, Sections!$L$3:$N$23),
    XLOOKUP('2. Результаты'!$W1255, _xlpm.thresholds, Sections!$L$2:$N$2, "Ниже базового", -1)
)</f>
        <v>Высокий</v>
      </c>
    </row>
    <row r="1256" ht="15.75" customHeight="1">
      <c r="A1256" s="7">
        <v>5.6020735E8</v>
      </c>
      <c r="B1256" s="6" t="s">
        <v>293</v>
      </c>
      <c r="C1256" s="6" t="s">
        <v>297</v>
      </c>
      <c r="D1256" s="9">
        <v>1.0</v>
      </c>
      <c r="E1256" s="9">
        <v>198.0</v>
      </c>
      <c r="F1256" s="9">
        <v>213.0</v>
      </c>
      <c r="G1256" s="9">
        <v>4.0</v>
      </c>
      <c r="H1256" s="9" t="s">
        <v>1466</v>
      </c>
      <c r="I1256" s="9">
        <v>28.0</v>
      </c>
      <c r="J1256" s="9" t="str">
        <f t="array" ref="J1256">LET(
    _xlpm.thresholds, XLOOKUP('2. Результаты'!$D1256, Sections!$F$27:$F$47, Sections!$G$27:$I$47),
    XLOOKUP('2. Результаты'!$I1256, _xlpm.thresholds, Sections!$G$26:$I$26, "Ниже базового", -1)
)</f>
        <v>Высокий</v>
      </c>
      <c r="K1256" s="9">
        <v>21.0</v>
      </c>
      <c r="L1256" s="9" t="str">
        <f t="array" ref="L1256">LET(
    _xlpm.thresholds, XLOOKUP('2. Результаты'!$D1256, Sections!$P$27:$P$47, Sections!$Q$27:$S$47),
    XLOOKUP('2. Результаты'!$K1256, _xlpm.thresholds, Sections!$Q$26:$S$26, "Ниже базового", -1)
)</f>
        <v>Высокий</v>
      </c>
      <c r="M1256" s="9">
        <v>16.0</v>
      </c>
      <c r="N1256" s="9" t="str">
        <f t="array" ref="N1256">LET(
    _xlpm.thresholds, XLOOKUP('2. Результаты'!$D1256, Sections!$K$27:$K$47, Sections!$L$27:$N$47),
    XLOOKUP('2. Результаты'!$M1256, _xlpm.thresholds, Sections!$L$26:$N$26, "Ниже базового", -1)
)</f>
        <v>Средний</v>
      </c>
      <c r="O1256" s="9">
        <v>21.0</v>
      </c>
      <c r="P1256" s="9" t="str">
        <f t="array" ref="P1256">LET(
    _xlpm.thresholds, XLOOKUP('2. Результаты'!$D1256, Sections!$P$3:$P$23, Sections!$Q$3:$S$23),
    XLOOKUP('2. Результаты'!$O1256, _xlpm.thresholds, Sections!$Q$2:$S$2, "Ниже базового", -1)
)</f>
        <v>Высокий</v>
      </c>
      <c r="Q1256" s="9">
        <v>22.0</v>
      </c>
      <c r="R1256" s="9" t="str">
        <f t="array" ref="R1256">LET(
    _xlpm.thresholds, XLOOKUP('2. Результаты'!$D1256, Sections!$F$3:$F$23, Sections!$G$3:$I$23),
    XLOOKUP('2. Результаты'!$Q1256, _xlpm.thresholds, Sections!$G$2:$I$2, "Ниже базового", -1)
)</f>
        <v>Высокий</v>
      </c>
      <c r="S1256" s="9">
        <v>48.0</v>
      </c>
      <c r="T1256" s="9" t="str">
        <f t="array" ref="T1256">LET(
    _xlpm.thresholds, XLOOKUP('2. Результаты'!$D1256, Sections!$A$3:$A$23, Sections!$B$3:$D$23),
    XLOOKUP('2. Результаты'!$S1256, _xlpm.thresholds, Sections!$B$2:$D$2, "Ниже базового", -1)
)</f>
        <v>Высокий</v>
      </c>
      <c r="U1256" s="9">
        <v>14.0</v>
      </c>
      <c r="V1256" s="9" t="str">
        <f t="array" ref="V1256">LET(
    _xlpm.thresholds, XLOOKUP('2. Результаты'!$D1256, Sections!$A$27:$A$47, Sections!$B$27:$D$47),
    XLOOKUP('2. Результаты'!$U1256, _xlpm.thresholds, Sections!$B$26:$D$26, "Ниже базового", -1)
)</f>
        <v>Высокий</v>
      </c>
      <c r="W1256" s="9">
        <v>28.0</v>
      </c>
      <c r="X1256" s="9" t="str">
        <f t="array" ref="X1256">LET(
    _xlpm.thresholds, XLOOKUP('2. Результаты'!$D1256, Sections!$K$3:$K$23, Sections!$L$3:$N$23),
    XLOOKUP('2. Результаты'!$W1256, _xlpm.thresholds, Sections!$L$2:$N$2, "Ниже базового", -1)
)</f>
        <v>Высокий</v>
      </c>
    </row>
    <row r="1257" ht="15.75" customHeight="1">
      <c r="A1257" s="7">
        <v>5.61056538E8</v>
      </c>
      <c r="B1257" s="6" t="s">
        <v>293</v>
      </c>
      <c r="C1257" s="6" t="s">
        <v>298</v>
      </c>
      <c r="D1257" s="9">
        <v>1.0</v>
      </c>
      <c r="E1257" s="9">
        <v>193.0</v>
      </c>
      <c r="F1257" s="9">
        <v>213.0</v>
      </c>
      <c r="G1257" s="9">
        <v>4.0</v>
      </c>
      <c r="H1257" s="9" t="s">
        <v>1466</v>
      </c>
      <c r="I1257" s="9">
        <v>30.0</v>
      </c>
      <c r="J1257" s="9" t="str">
        <f t="array" ref="J1257">LET(
    _xlpm.thresholds, XLOOKUP('2. Результаты'!$D1257, Sections!$F$27:$F$47, Sections!$G$27:$I$47),
    XLOOKUP('2. Результаты'!$I1257, _xlpm.thresholds, Sections!$G$26:$I$26, "Ниже базового", -1)
)</f>
        <v>Высокий</v>
      </c>
      <c r="K1257" s="9">
        <v>21.0</v>
      </c>
      <c r="L1257" s="9" t="str">
        <f t="array" ref="L1257">LET(
    _xlpm.thresholds, XLOOKUP('2. Результаты'!$D1257, Sections!$P$27:$P$47, Sections!$Q$27:$S$47),
    XLOOKUP('2. Результаты'!$K1257, _xlpm.thresholds, Sections!$Q$26:$S$26, "Ниже базового", -1)
)</f>
        <v>Высокий</v>
      </c>
      <c r="M1257" s="9">
        <v>18.0</v>
      </c>
      <c r="N1257" s="9" t="str">
        <f t="array" ref="N1257">LET(
    _xlpm.thresholds, XLOOKUP('2. Результаты'!$D1257, Sections!$K$27:$K$47, Sections!$L$27:$N$47),
    XLOOKUP('2. Результаты'!$M1257, _xlpm.thresholds, Sections!$L$26:$N$26, "Ниже базового", -1)
)</f>
        <v>Высокий</v>
      </c>
      <c r="O1257" s="9">
        <v>20.0</v>
      </c>
      <c r="P1257" s="9" t="str">
        <f t="array" ref="P1257">LET(
    _xlpm.thresholds, XLOOKUP('2. Результаты'!$D1257, Sections!$P$3:$P$23, Sections!$Q$3:$S$23),
    XLOOKUP('2. Результаты'!$O1257, _xlpm.thresholds, Sections!$Q$2:$S$2, "Ниже базового", -1)
)</f>
        <v>Высокий</v>
      </c>
      <c r="Q1257" s="9">
        <v>20.0</v>
      </c>
      <c r="R1257" s="9" t="str">
        <f t="array" ref="R1257">LET(
    _xlpm.thresholds, XLOOKUP('2. Результаты'!$D1257, Sections!$F$3:$F$23, Sections!$G$3:$I$23),
    XLOOKUP('2. Результаты'!$Q1257, _xlpm.thresholds, Sections!$G$2:$I$2, "Ниже базового", -1)
)</f>
        <v>Средний</v>
      </c>
      <c r="S1257" s="9">
        <v>43.0</v>
      </c>
      <c r="T1257" s="9" t="str">
        <f t="array" ref="T1257">LET(
    _xlpm.thresholds, XLOOKUP('2. Результаты'!$D1257, Sections!$A$3:$A$23, Sections!$B$3:$D$23),
    XLOOKUP('2. Результаты'!$S1257, _xlpm.thresholds, Sections!$B$2:$D$2, "Ниже базового", -1)
)</f>
        <v>Высокий</v>
      </c>
      <c r="U1257" s="9">
        <v>12.0</v>
      </c>
      <c r="V1257" s="9" t="str">
        <f t="array" ref="V1257">LET(
    _xlpm.thresholds, XLOOKUP('2. Результаты'!$D1257, Sections!$A$27:$A$47, Sections!$B$27:$D$47),
    XLOOKUP('2. Результаты'!$U1257, _xlpm.thresholds, Sections!$B$26:$D$26, "Ниже базового", -1)
)</f>
        <v>Высокий</v>
      </c>
      <c r="W1257" s="9">
        <v>29.0</v>
      </c>
      <c r="X1257" s="9" t="str">
        <f t="array" ref="X1257">LET(
    _xlpm.thresholds, XLOOKUP('2. Результаты'!$D1257, Sections!$K$3:$K$23, Sections!$L$3:$N$23),
    XLOOKUP('2. Результаты'!$W1257, _xlpm.thresholds, Sections!$L$2:$N$2, "Ниже базового", -1)
)</f>
        <v>Высокий</v>
      </c>
    </row>
    <row r="1258" ht="15.75" customHeight="1">
      <c r="A1258" s="7">
        <v>5.6206648E8</v>
      </c>
      <c r="B1258" s="6" t="s">
        <v>293</v>
      </c>
      <c r="C1258" s="6" t="s">
        <v>299</v>
      </c>
      <c r="D1258" s="9">
        <v>1.0</v>
      </c>
      <c r="E1258" s="9">
        <v>160.0</v>
      </c>
      <c r="F1258" s="9">
        <v>213.0</v>
      </c>
      <c r="G1258" s="9">
        <v>3.0</v>
      </c>
      <c r="H1258" s="9" t="s">
        <v>1465</v>
      </c>
      <c r="I1258" s="9">
        <v>19.0</v>
      </c>
      <c r="J1258" s="9" t="str">
        <f t="array" ref="J1258">LET(
    _xlpm.thresholds, XLOOKUP('2. Результаты'!$D1258, Sections!$F$27:$F$47, Sections!$G$27:$I$47),
    XLOOKUP('2. Результаты'!$I1258, _xlpm.thresholds, Sections!$G$26:$I$26, "Ниже базового", -1)
)</f>
        <v>Средний</v>
      </c>
      <c r="K1258" s="9">
        <v>14.0</v>
      </c>
      <c r="L1258" s="9" t="str">
        <f t="array" ref="L1258">LET(
    _xlpm.thresholds, XLOOKUP('2. Результаты'!$D1258, Sections!$P$27:$P$47, Sections!$Q$27:$S$47),
    XLOOKUP('2. Результаты'!$K1258, _xlpm.thresholds, Sections!$Q$26:$S$26, "Ниже базового", -1)
)</f>
        <v>Средний</v>
      </c>
      <c r="M1258" s="9">
        <v>18.0</v>
      </c>
      <c r="N1258" s="9" t="str">
        <f t="array" ref="N1258">LET(
    _xlpm.thresholds, XLOOKUP('2. Результаты'!$D1258, Sections!$K$27:$K$47, Sections!$L$27:$N$47),
    XLOOKUP('2. Результаты'!$M1258, _xlpm.thresholds, Sections!$L$26:$N$26, "Ниже базового", -1)
)</f>
        <v>Высокий</v>
      </c>
      <c r="O1258" s="9">
        <v>20.0</v>
      </c>
      <c r="P1258" s="9" t="str">
        <f t="array" ref="P1258">LET(
    _xlpm.thresholds, XLOOKUP('2. Результаты'!$D1258, Sections!$P$3:$P$23, Sections!$Q$3:$S$23),
    XLOOKUP('2. Результаты'!$O1258, _xlpm.thresholds, Sections!$Q$2:$S$2, "Ниже базового", -1)
)</f>
        <v>Высокий</v>
      </c>
      <c r="Q1258" s="9">
        <v>21.0</v>
      </c>
      <c r="R1258" s="9" t="str">
        <f t="array" ref="R1258">LET(
    _xlpm.thresholds, XLOOKUP('2. Результаты'!$D1258, Sections!$F$3:$F$23, Sections!$G$3:$I$23),
    XLOOKUP('2. Результаты'!$Q1258, _xlpm.thresholds, Sections!$G$2:$I$2, "Ниже базового", -1)
)</f>
        <v>Высокий</v>
      </c>
      <c r="S1258" s="9">
        <v>33.0</v>
      </c>
      <c r="T1258" s="9" t="str">
        <f t="array" ref="T1258">LET(
    _xlpm.thresholds, XLOOKUP('2. Результаты'!$D1258, Sections!$A$3:$A$23, Sections!$B$3:$D$23),
    XLOOKUP('2. Результаты'!$S1258, _xlpm.thresholds, Sections!$B$2:$D$2, "Ниже базового", -1)
)</f>
        <v>Средний</v>
      </c>
      <c r="U1258" s="9">
        <v>12.0</v>
      </c>
      <c r="V1258" s="9" t="str">
        <f t="array" ref="V1258">LET(
    _xlpm.thresholds, XLOOKUP('2. Результаты'!$D1258, Sections!$A$27:$A$47, Sections!$B$27:$D$47),
    XLOOKUP('2. Результаты'!$U1258, _xlpm.thresholds, Sections!$B$26:$D$26, "Ниже базового", -1)
)</f>
        <v>Высокий</v>
      </c>
      <c r="W1258" s="9">
        <v>23.0</v>
      </c>
      <c r="X1258" s="9" t="str">
        <f t="array" ref="X1258">LET(
    _xlpm.thresholds, XLOOKUP('2. Результаты'!$D1258, Sections!$K$3:$K$23, Sections!$L$3:$N$23),
    XLOOKUP('2. Результаты'!$W1258, _xlpm.thresholds, Sections!$L$2:$N$2, "Ниже базового", -1)
)</f>
        <v>Средний</v>
      </c>
    </row>
    <row r="1259" ht="15.75" customHeight="1">
      <c r="A1259" s="7">
        <v>5.61054001E8</v>
      </c>
      <c r="B1259" s="6" t="s">
        <v>293</v>
      </c>
      <c r="C1259" s="6" t="s">
        <v>300</v>
      </c>
      <c r="D1259" s="9">
        <v>1.0</v>
      </c>
      <c r="E1259" s="9">
        <v>196.0</v>
      </c>
      <c r="F1259" s="9">
        <v>213.0</v>
      </c>
      <c r="G1259" s="9">
        <v>4.0</v>
      </c>
      <c r="H1259" s="9" t="s">
        <v>1466</v>
      </c>
      <c r="I1259" s="9">
        <v>31.0</v>
      </c>
      <c r="J1259" s="9" t="str">
        <f t="array" ref="J1259">LET(
    _xlpm.thresholds, XLOOKUP('2. Результаты'!$D1259, Sections!$F$27:$F$47, Sections!$G$27:$I$47),
    XLOOKUP('2. Результаты'!$I1259, _xlpm.thresholds, Sections!$G$26:$I$26, "Ниже базового", -1)
)</f>
        <v>Высокий</v>
      </c>
      <c r="K1259" s="9">
        <v>20.0</v>
      </c>
      <c r="L1259" s="9" t="str">
        <f t="array" ref="L1259">LET(
    _xlpm.thresholds, XLOOKUP('2. Результаты'!$D1259, Sections!$P$27:$P$47, Sections!$Q$27:$S$47),
    XLOOKUP('2. Результаты'!$K1259, _xlpm.thresholds, Sections!$Q$26:$S$26, "Ниже базового", -1)
)</f>
        <v>Высокий</v>
      </c>
      <c r="M1259" s="9">
        <v>18.0</v>
      </c>
      <c r="N1259" s="9" t="str">
        <f t="array" ref="N1259">LET(
    _xlpm.thresholds, XLOOKUP('2. Результаты'!$D1259, Sections!$K$27:$K$47, Sections!$L$27:$N$47),
    XLOOKUP('2. Результаты'!$M1259, _xlpm.thresholds, Sections!$L$26:$N$26, "Ниже базового", -1)
)</f>
        <v>Высокий</v>
      </c>
      <c r="O1259" s="9">
        <v>18.0</v>
      </c>
      <c r="P1259" s="9" t="str">
        <f t="array" ref="P1259">LET(
    _xlpm.thresholds, XLOOKUP('2. Результаты'!$D1259, Sections!$P$3:$P$23, Sections!$Q$3:$S$23),
    XLOOKUP('2. Результаты'!$O1259, _xlpm.thresholds, Sections!$Q$2:$S$2, "Ниже базового", -1)
)</f>
        <v>Средний</v>
      </c>
      <c r="Q1259" s="9">
        <v>22.0</v>
      </c>
      <c r="R1259" s="9" t="str">
        <f t="array" ref="R1259">LET(
    _xlpm.thresholds, XLOOKUP('2. Результаты'!$D1259, Sections!$F$3:$F$23, Sections!$G$3:$I$23),
    XLOOKUP('2. Результаты'!$Q1259, _xlpm.thresholds, Sections!$G$2:$I$2, "Ниже базового", -1)
)</f>
        <v>Высокий</v>
      </c>
      <c r="S1259" s="9">
        <v>46.0</v>
      </c>
      <c r="T1259" s="9" t="str">
        <f t="array" ref="T1259">LET(
    _xlpm.thresholds, XLOOKUP('2. Результаты'!$D1259, Sections!$A$3:$A$23, Sections!$B$3:$D$23),
    XLOOKUP('2. Результаты'!$S1259, _xlpm.thresholds, Sections!$B$2:$D$2, "Ниже базового", -1)
)</f>
        <v>Высокий</v>
      </c>
      <c r="U1259" s="9">
        <v>14.0</v>
      </c>
      <c r="V1259" s="9" t="str">
        <f t="array" ref="V1259">LET(
    _xlpm.thresholds, XLOOKUP('2. Результаты'!$D1259, Sections!$A$27:$A$47, Sections!$B$27:$D$47),
    XLOOKUP('2. Результаты'!$U1259, _xlpm.thresholds, Sections!$B$26:$D$26, "Ниже базового", -1)
)</f>
        <v>Высокий</v>
      </c>
      <c r="W1259" s="9">
        <v>27.0</v>
      </c>
      <c r="X1259" s="9" t="str">
        <f t="array" ref="X1259">LET(
    _xlpm.thresholds, XLOOKUP('2. Результаты'!$D1259, Sections!$K$3:$K$23, Sections!$L$3:$N$23),
    XLOOKUP('2. Результаты'!$W1259, _xlpm.thresholds, Sections!$L$2:$N$2, "Ниже базового", -1)
)</f>
        <v>Высокий</v>
      </c>
    </row>
    <row r="1260" ht="15.75" customHeight="1">
      <c r="A1260" s="7">
        <v>5.62062982E8</v>
      </c>
      <c r="B1260" s="6" t="s">
        <v>293</v>
      </c>
      <c r="C1260" s="6" t="s">
        <v>301</v>
      </c>
      <c r="D1260" s="9">
        <v>1.0</v>
      </c>
      <c r="E1260" s="9">
        <v>165.0</v>
      </c>
      <c r="F1260" s="9">
        <v>213.0</v>
      </c>
      <c r="G1260" s="9">
        <v>3.0</v>
      </c>
      <c r="H1260" s="9" t="s">
        <v>1465</v>
      </c>
      <c r="I1260" s="9">
        <v>19.0</v>
      </c>
      <c r="J1260" s="9" t="str">
        <f t="array" ref="J1260">LET(
    _xlpm.thresholds, XLOOKUP('2. Результаты'!$D1260, Sections!$F$27:$F$47, Sections!$G$27:$I$47),
    XLOOKUP('2. Результаты'!$I1260, _xlpm.thresholds, Sections!$G$26:$I$26, "Ниже базового", -1)
)</f>
        <v>Средний</v>
      </c>
      <c r="K1260" s="9">
        <v>16.0</v>
      </c>
      <c r="L1260" s="9" t="str">
        <f t="array" ref="L1260">LET(
    _xlpm.thresholds, XLOOKUP('2. Результаты'!$D1260, Sections!$P$27:$P$47, Sections!$Q$27:$S$47),
    XLOOKUP('2. Результаты'!$K1260, _xlpm.thresholds, Sections!$Q$26:$S$26, "Ниже базового", -1)
)</f>
        <v>Высокий</v>
      </c>
      <c r="M1260" s="9">
        <v>17.0</v>
      </c>
      <c r="N1260" s="9" t="str">
        <f t="array" ref="N1260">LET(
    _xlpm.thresholds, XLOOKUP('2. Результаты'!$D1260, Sections!$K$27:$K$47, Sections!$L$27:$N$47),
    XLOOKUP('2. Результаты'!$M1260, _xlpm.thresholds, Sections!$L$26:$N$26, "Ниже базового", -1)
)</f>
        <v>Высокий</v>
      </c>
      <c r="O1260" s="9">
        <v>21.0</v>
      </c>
      <c r="P1260" s="9" t="str">
        <f t="array" ref="P1260">LET(
    _xlpm.thresholds, XLOOKUP('2. Результаты'!$D1260, Sections!$P$3:$P$23, Sections!$Q$3:$S$23),
    XLOOKUP('2. Результаты'!$O1260, _xlpm.thresholds, Sections!$Q$2:$S$2, "Ниже базового", -1)
)</f>
        <v>Высокий</v>
      </c>
      <c r="Q1260" s="9">
        <v>22.0</v>
      </c>
      <c r="R1260" s="9" t="str">
        <f t="array" ref="R1260">LET(
    _xlpm.thresholds, XLOOKUP('2. Результаты'!$D1260, Sections!$F$3:$F$23, Sections!$G$3:$I$23),
    XLOOKUP('2. Результаты'!$Q1260, _xlpm.thresholds, Sections!$G$2:$I$2, "Ниже базового", -1)
)</f>
        <v>Высокий</v>
      </c>
      <c r="S1260" s="9">
        <v>39.0</v>
      </c>
      <c r="T1260" s="9" t="str">
        <f t="array" ref="T1260">LET(
    _xlpm.thresholds, XLOOKUP('2. Результаты'!$D1260, Sections!$A$3:$A$23, Sections!$B$3:$D$23),
    XLOOKUP('2. Результаты'!$S1260, _xlpm.thresholds, Sections!$B$2:$D$2, "Ниже базового", -1)
)</f>
        <v>Средний</v>
      </c>
      <c r="U1260" s="9">
        <v>10.0</v>
      </c>
      <c r="V1260" s="9" t="str">
        <f t="array" ref="V1260">LET(
    _xlpm.thresholds, XLOOKUP('2. Результаты'!$D1260, Sections!$A$27:$A$47, Sections!$B$27:$D$47),
    XLOOKUP('2. Результаты'!$U1260, _xlpm.thresholds, Sections!$B$26:$D$26, "Ниже базового", -1)
)</f>
        <v>Средний</v>
      </c>
      <c r="W1260" s="9">
        <v>21.0</v>
      </c>
      <c r="X1260" s="9" t="str">
        <f t="array" ref="X1260">LET(
    _xlpm.thresholds, XLOOKUP('2. Результаты'!$D1260, Sections!$K$3:$K$23, Sections!$L$3:$N$23),
    XLOOKUP('2. Результаты'!$W1260, _xlpm.thresholds, Sections!$L$2:$N$2, "Ниже базового", -1)
)</f>
        <v>Средний</v>
      </c>
    </row>
    <row r="1261" ht="15.75" customHeight="1">
      <c r="A1261" s="7">
        <v>5.62063016E8</v>
      </c>
      <c r="B1261" s="6" t="s">
        <v>293</v>
      </c>
      <c r="C1261" s="6" t="s">
        <v>302</v>
      </c>
      <c r="D1261" s="9">
        <v>1.0</v>
      </c>
      <c r="E1261" s="9">
        <v>197.0</v>
      </c>
      <c r="F1261" s="9">
        <v>213.0</v>
      </c>
      <c r="G1261" s="9">
        <v>4.0</v>
      </c>
      <c r="H1261" s="9" t="s">
        <v>1466</v>
      </c>
      <c r="I1261" s="9">
        <v>28.0</v>
      </c>
      <c r="J1261" s="9" t="str">
        <f t="array" ref="J1261">LET(
    _xlpm.thresholds, XLOOKUP('2. Результаты'!$D1261, Sections!$F$27:$F$47, Sections!$G$27:$I$47),
    XLOOKUP('2. Результаты'!$I1261, _xlpm.thresholds, Sections!$G$26:$I$26, "Ниже базового", -1)
)</f>
        <v>Высокий</v>
      </c>
      <c r="K1261" s="9">
        <v>21.0</v>
      </c>
      <c r="L1261" s="9" t="str">
        <f t="array" ref="L1261">LET(
    _xlpm.thresholds, XLOOKUP('2. Результаты'!$D1261, Sections!$P$27:$P$47, Sections!$Q$27:$S$47),
    XLOOKUP('2. Результаты'!$K1261, _xlpm.thresholds, Sections!$Q$26:$S$26, "Ниже базового", -1)
)</f>
        <v>Высокий</v>
      </c>
      <c r="M1261" s="9">
        <v>19.0</v>
      </c>
      <c r="N1261" s="9" t="str">
        <f t="array" ref="N1261">LET(
    _xlpm.thresholds, XLOOKUP('2. Результаты'!$D1261, Sections!$K$27:$K$47, Sections!$L$27:$N$47),
    XLOOKUP('2. Результаты'!$M1261, _xlpm.thresholds, Sections!$L$26:$N$26, "Ниже базового", -1)
)</f>
        <v>Высокий</v>
      </c>
      <c r="O1261" s="9">
        <v>21.0</v>
      </c>
      <c r="P1261" s="9" t="str">
        <f t="array" ref="P1261">LET(
    _xlpm.thresholds, XLOOKUP('2. Результаты'!$D1261, Sections!$P$3:$P$23, Sections!$Q$3:$S$23),
    XLOOKUP('2. Результаты'!$O1261, _xlpm.thresholds, Sections!$Q$2:$S$2, "Ниже базового", -1)
)</f>
        <v>Высокий</v>
      </c>
      <c r="Q1261" s="9">
        <v>23.0</v>
      </c>
      <c r="R1261" s="9" t="str">
        <f t="array" ref="R1261">LET(
    _xlpm.thresholds, XLOOKUP('2. Результаты'!$D1261, Sections!$F$3:$F$23, Sections!$G$3:$I$23),
    XLOOKUP('2. Результаты'!$Q1261, _xlpm.thresholds, Sections!$G$2:$I$2, "Ниже базового", -1)
)</f>
        <v>Высокий</v>
      </c>
      <c r="S1261" s="9">
        <v>42.0</v>
      </c>
      <c r="T1261" s="9" t="str">
        <f t="array" ref="T1261">LET(
    _xlpm.thresholds, XLOOKUP('2. Результаты'!$D1261, Sections!$A$3:$A$23, Sections!$B$3:$D$23),
    XLOOKUP('2. Результаты'!$S1261, _xlpm.thresholds, Sections!$B$2:$D$2, "Ниже базового", -1)
)</f>
        <v>Высокий</v>
      </c>
      <c r="U1261" s="9">
        <v>14.0</v>
      </c>
      <c r="V1261" s="9" t="str">
        <f t="array" ref="V1261">LET(
    _xlpm.thresholds, XLOOKUP('2. Результаты'!$D1261, Sections!$A$27:$A$47, Sections!$B$27:$D$47),
    XLOOKUP('2. Результаты'!$U1261, _xlpm.thresholds, Sections!$B$26:$D$26, "Ниже базового", -1)
)</f>
        <v>Высокий</v>
      </c>
      <c r="W1261" s="9">
        <v>29.0</v>
      </c>
      <c r="X1261" s="9" t="str">
        <f t="array" ref="X1261">LET(
    _xlpm.thresholds, XLOOKUP('2. Результаты'!$D1261, Sections!$K$3:$K$23, Sections!$L$3:$N$23),
    XLOOKUP('2. Результаты'!$W1261, _xlpm.thresholds, Sections!$L$2:$N$2, "Ниже базового", -1)
)</f>
        <v>Высокий</v>
      </c>
    </row>
    <row r="1262" ht="15.75" customHeight="1">
      <c r="A1262" s="7">
        <v>5.6206295E8</v>
      </c>
      <c r="B1262" s="6" t="s">
        <v>293</v>
      </c>
      <c r="C1262" s="6" t="s">
        <v>303</v>
      </c>
      <c r="D1262" s="9">
        <v>1.0</v>
      </c>
      <c r="E1262" s="9">
        <v>182.0</v>
      </c>
      <c r="F1262" s="9">
        <v>213.0</v>
      </c>
      <c r="G1262" s="9">
        <v>4.0</v>
      </c>
      <c r="H1262" s="9" t="s">
        <v>1466</v>
      </c>
      <c r="I1262" s="9">
        <v>24.0</v>
      </c>
      <c r="J1262" s="9" t="str">
        <f t="array" ref="J1262">LET(
    _xlpm.thresholds, XLOOKUP('2. Результаты'!$D1262, Sections!$F$27:$F$47, Sections!$G$27:$I$47),
    XLOOKUP('2. Результаты'!$I1262, _xlpm.thresholds, Sections!$G$26:$I$26, "Ниже базового", -1)
)</f>
        <v>Средний</v>
      </c>
      <c r="K1262" s="9">
        <v>20.0</v>
      </c>
      <c r="L1262" s="9" t="str">
        <f t="array" ref="L1262">LET(
    _xlpm.thresholds, XLOOKUP('2. Результаты'!$D1262, Sections!$P$27:$P$47, Sections!$Q$27:$S$47),
    XLOOKUP('2. Результаты'!$K1262, _xlpm.thresholds, Sections!$Q$26:$S$26, "Ниже базового", -1)
)</f>
        <v>Высокий</v>
      </c>
      <c r="M1262" s="9">
        <v>16.0</v>
      </c>
      <c r="N1262" s="9" t="str">
        <f t="array" ref="N1262">LET(
    _xlpm.thresholds, XLOOKUP('2. Результаты'!$D1262, Sections!$K$27:$K$47, Sections!$L$27:$N$47),
    XLOOKUP('2. Результаты'!$M1262, _xlpm.thresholds, Sections!$L$26:$N$26, "Ниже базового", -1)
)</f>
        <v>Средний</v>
      </c>
      <c r="O1262" s="9">
        <v>19.0</v>
      </c>
      <c r="P1262" s="9" t="str">
        <f t="array" ref="P1262">LET(
    _xlpm.thresholds, XLOOKUP('2. Результаты'!$D1262, Sections!$P$3:$P$23, Sections!$Q$3:$S$23),
    XLOOKUP('2. Результаты'!$O1262, _xlpm.thresholds, Sections!$Q$2:$S$2, "Ниже базового", -1)
)</f>
        <v>Средний</v>
      </c>
      <c r="Q1262" s="9">
        <v>22.0</v>
      </c>
      <c r="R1262" s="9" t="str">
        <f t="array" ref="R1262">LET(
    _xlpm.thresholds, XLOOKUP('2. Результаты'!$D1262, Sections!$F$3:$F$23, Sections!$G$3:$I$23),
    XLOOKUP('2. Результаты'!$Q1262, _xlpm.thresholds, Sections!$G$2:$I$2, "Ниже базового", -1)
)</f>
        <v>Высокий</v>
      </c>
      <c r="S1262" s="9">
        <v>46.0</v>
      </c>
      <c r="T1262" s="9" t="str">
        <f t="array" ref="T1262">LET(
    _xlpm.thresholds, XLOOKUP('2. Результаты'!$D1262, Sections!$A$3:$A$23, Sections!$B$3:$D$23),
    XLOOKUP('2. Результаты'!$S1262, _xlpm.thresholds, Sections!$B$2:$D$2, "Ниже базового", -1)
)</f>
        <v>Высокий</v>
      </c>
      <c r="U1262" s="9">
        <v>13.0</v>
      </c>
      <c r="V1262" s="9" t="str">
        <f t="array" ref="V1262">LET(
    _xlpm.thresholds, XLOOKUP('2. Результаты'!$D1262, Sections!$A$27:$A$47, Sections!$B$27:$D$47),
    XLOOKUP('2. Результаты'!$U1262, _xlpm.thresholds, Sections!$B$26:$D$26, "Ниже базового", -1)
)</f>
        <v>Высокий</v>
      </c>
      <c r="W1262" s="9">
        <v>22.0</v>
      </c>
      <c r="X1262" s="9" t="str">
        <f t="array" ref="X1262">LET(
    _xlpm.thresholds, XLOOKUP('2. Результаты'!$D1262, Sections!$K$3:$K$23, Sections!$L$3:$N$23),
    XLOOKUP('2. Результаты'!$W1262, _xlpm.thresholds, Sections!$L$2:$N$2, "Ниже базового", -1)
)</f>
        <v>Средний</v>
      </c>
    </row>
    <row r="1263" ht="15.75" customHeight="1">
      <c r="A1263" s="7">
        <v>5.62068102E8</v>
      </c>
      <c r="B1263" s="6" t="s">
        <v>293</v>
      </c>
      <c r="C1263" s="6" t="s">
        <v>305</v>
      </c>
      <c r="D1263" s="9">
        <v>1.0</v>
      </c>
      <c r="E1263" s="9">
        <v>145.0</v>
      </c>
      <c r="F1263" s="9">
        <v>213.0</v>
      </c>
      <c r="G1263" s="9">
        <v>1.0</v>
      </c>
      <c r="H1263" s="9" t="s">
        <v>1468</v>
      </c>
      <c r="I1263" s="9">
        <v>19.0</v>
      </c>
      <c r="J1263" s="9" t="str">
        <f t="array" ref="J1263">LET(
    _xlpm.thresholds, XLOOKUP('2. Результаты'!$D1263, Sections!$F$27:$F$47, Sections!$G$27:$I$47),
    XLOOKUP('2. Результаты'!$I1263, _xlpm.thresholds, Sections!$G$26:$I$26, "Ниже базового", -1)
)</f>
        <v>Средний</v>
      </c>
      <c r="K1263" s="9">
        <v>17.0</v>
      </c>
      <c r="L1263" s="9" t="str">
        <f t="array" ref="L1263">LET(
    _xlpm.thresholds, XLOOKUP('2. Результаты'!$D1263, Sections!$P$27:$P$47, Sections!$Q$27:$S$47),
    XLOOKUP('2. Результаты'!$K1263, _xlpm.thresholds, Sections!$Q$26:$S$26, "Ниже базового", -1)
)</f>
        <v>Высокий</v>
      </c>
      <c r="M1263" s="9">
        <v>17.0</v>
      </c>
      <c r="N1263" s="9" t="str">
        <f t="array" ref="N1263">LET(
    _xlpm.thresholds, XLOOKUP('2. Результаты'!$D1263, Sections!$K$27:$K$47, Sections!$L$27:$N$47),
    XLOOKUP('2. Результаты'!$M1263, _xlpm.thresholds, Sections!$L$26:$N$26, "Ниже базового", -1)
)</f>
        <v>Высокий</v>
      </c>
      <c r="O1263" s="9">
        <v>17.0</v>
      </c>
      <c r="P1263" s="9" t="str">
        <f t="array" ref="P1263">LET(
    _xlpm.thresholds, XLOOKUP('2. Результаты'!$D1263, Sections!$P$3:$P$23, Sections!$Q$3:$S$23),
    XLOOKUP('2. Результаты'!$O1263, _xlpm.thresholds, Sections!$Q$2:$S$2, "Ниже базового", -1)
)</f>
        <v>Средний</v>
      </c>
      <c r="Q1263" s="9">
        <v>18.0</v>
      </c>
      <c r="R1263" s="9" t="str">
        <f t="array" ref="R1263">LET(
    _xlpm.thresholds, XLOOKUP('2. Результаты'!$D1263, Sections!$F$3:$F$23, Sections!$G$3:$I$23),
    XLOOKUP('2. Результаты'!$Q1263, _xlpm.thresholds, Sections!$G$2:$I$2, "Ниже базового", -1)
)</f>
        <v>Средний</v>
      </c>
      <c r="S1263" s="9">
        <v>37.0</v>
      </c>
      <c r="T1263" s="9" t="str">
        <f t="array" ref="T1263">LET(
    _xlpm.thresholds, XLOOKUP('2. Результаты'!$D1263, Sections!$A$3:$A$23, Sections!$B$3:$D$23),
    XLOOKUP('2. Результаты'!$S1263, _xlpm.thresholds, Sections!$B$2:$D$2, "Ниже базового", -1)
)</f>
        <v>Средний</v>
      </c>
      <c r="U1263" s="9">
        <v>0.0</v>
      </c>
      <c r="V1263" s="9" t="str">
        <f t="array" ref="V1263">LET(
    _xlpm.thresholds, XLOOKUP('2. Результаты'!$D1263, Sections!$A$27:$A$47, Sections!$B$27:$D$47),
    XLOOKUP('2. Результаты'!$U1263, _xlpm.thresholds, Sections!$B$26:$D$26, "Ниже базового", -1)
)</f>
        <v>Ниже базового</v>
      </c>
      <c r="W1263" s="9">
        <v>20.0</v>
      </c>
      <c r="X1263" s="9" t="str">
        <f t="array" ref="X1263">LET(
    _xlpm.thresholds, XLOOKUP('2. Результаты'!$D1263, Sections!$K$3:$K$23, Sections!$L$3:$N$23),
    XLOOKUP('2. Результаты'!$W1263, _xlpm.thresholds, Sections!$L$2:$N$2, "Ниже базового", -1)
)</f>
        <v>Средний</v>
      </c>
    </row>
    <row r="1264" ht="15.75" customHeight="1">
      <c r="A1264" s="7">
        <v>5.61058158E8</v>
      </c>
      <c r="B1264" s="6" t="s">
        <v>293</v>
      </c>
      <c r="C1264" s="6" t="s">
        <v>306</v>
      </c>
      <c r="D1264" s="9">
        <v>17.0</v>
      </c>
      <c r="E1264" s="9">
        <v>157.0</v>
      </c>
      <c r="F1264" s="9">
        <v>208.0</v>
      </c>
      <c r="G1264" s="9">
        <v>3.0</v>
      </c>
      <c r="H1264" s="9" t="s">
        <v>1465</v>
      </c>
      <c r="I1264" s="9">
        <v>22.0</v>
      </c>
      <c r="J1264" s="9" t="str">
        <f t="array" ref="J1264">LET(
    _xlpm.thresholds, XLOOKUP('2. Результаты'!$D1264, Sections!$F$27:$F$47, Sections!$G$27:$I$47),
    XLOOKUP('2. Результаты'!$I1264, _xlpm.thresholds, Sections!$G$26:$I$26, "Ниже базового", -1)
)</f>
        <v>Средний</v>
      </c>
      <c r="K1264" s="9">
        <v>19.0</v>
      </c>
      <c r="L1264" s="9" t="str">
        <f t="array" ref="L1264">LET(
    _xlpm.thresholds, XLOOKUP('2. Результаты'!$D1264, Sections!$P$27:$P$47, Sections!$Q$27:$S$47),
    XLOOKUP('2. Результаты'!$K1264, _xlpm.thresholds, Sections!$Q$26:$S$26, "Ниже базового", -1)
)</f>
        <v>Высокий</v>
      </c>
      <c r="M1264" s="9">
        <v>16.0</v>
      </c>
      <c r="N1264" s="9" t="str">
        <f t="array" ref="N1264">LET(
    _xlpm.thresholds, XLOOKUP('2. Результаты'!$D1264, Sections!$K$27:$K$47, Sections!$L$27:$N$47),
    XLOOKUP('2. Результаты'!$M1264, _xlpm.thresholds, Sections!$L$26:$N$26, "Ниже базового", -1)
)</f>
        <v>Средний</v>
      </c>
      <c r="O1264" s="9">
        <v>17.0</v>
      </c>
      <c r="P1264" s="9" t="str">
        <f t="array" ref="P1264">LET(
    _xlpm.thresholds, XLOOKUP('2. Результаты'!$D1264, Sections!$P$3:$P$23, Sections!$Q$3:$S$23),
    XLOOKUP('2. Результаты'!$O1264, _xlpm.thresholds, Sections!$Q$2:$S$2, "Ниже базового", -1)
)</f>
        <v>Средний</v>
      </c>
      <c r="Q1264" s="9">
        <v>19.0</v>
      </c>
      <c r="R1264" s="9" t="str">
        <f t="array" ref="R1264">LET(
    _xlpm.thresholds, XLOOKUP('2. Результаты'!$D1264, Sections!$F$3:$F$23, Sections!$G$3:$I$23),
    XLOOKUP('2. Результаты'!$Q1264, _xlpm.thresholds, Sections!$G$2:$I$2, "Ниже базового", -1)
)</f>
        <v>Средний</v>
      </c>
      <c r="S1264" s="9">
        <v>35.0</v>
      </c>
      <c r="T1264" s="9" t="str">
        <f t="array" ref="T1264">LET(
    _xlpm.thresholds, XLOOKUP('2. Результаты'!$D1264, Sections!$A$3:$A$23, Sections!$B$3:$D$23),
    XLOOKUP('2. Результаты'!$S1264, _xlpm.thresholds, Sections!$B$2:$D$2, "Ниже базового", -1)
)</f>
        <v>Средний</v>
      </c>
      <c r="U1264" s="9">
        <v>12.0</v>
      </c>
      <c r="V1264" s="9" t="str">
        <f t="array" ref="V1264">LET(
    _xlpm.thresholds, XLOOKUP('2. Результаты'!$D1264, Sections!$A$27:$A$47, Sections!$B$27:$D$47),
    XLOOKUP('2. Результаты'!$U1264, _xlpm.thresholds, Sections!$B$26:$D$26, "Ниже базового", -1)
)</f>
        <v>Высокий</v>
      </c>
      <c r="W1264" s="9">
        <v>17.0</v>
      </c>
      <c r="X1264" s="9" t="str">
        <f t="array" ref="X1264">LET(
    _xlpm.thresholds, XLOOKUP('2. Результаты'!$D1264, Sections!$K$3:$K$23, Sections!$L$3:$N$23),
    XLOOKUP('2. Результаты'!$W1264, _xlpm.thresholds, Sections!$L$2:$N$2, "Ниже базового", -1)
)</f>
        <v>Средний</v>
      </c>
    </row>
    <row r="1265" ht="15.75" customHeight="1">
      <c r="A1265" s="7">
        <v>5.62066722E8</v>
      </c>
      <c r="B1265" s="6" t="s">
        <v>293</v>
      </c>
      <c r="C1265" s="6" t="s">
        <v>307</v>
      </c>
      <c r="D1265" s="9">
        <v>1.0</v>
      </c>
      <c r="E1265" s="9">
        <v>186.0</v>
      </c>
      <c r="F1265" s="9">
        <v>213.0</v>
      </c>
      <c r="G1265" s="9">
        <v>4.0</v>
      </c>
      <c r="H1265" s="9" t="s">
        <v>1466</v>
      </c>
      <c r="I1265" s="9">
        <v>27.0</v>
      </c>
      <c r="J1265" s="9" t="str">
        <f t="array" ref="J1265">LET(
    _xlpm.thresholds, XLOOKUP('2. Результаты'!$D1265, Sections!$F$27:$F$47, Sections!$G$27:$I$47),
    XLOOKUP('2. Результаты'!$I1265, _xlpm.thresholds, Sections!$G$26:$I$26, "Ниже базового", -1)
)</f>
        <v>Высокий</v>
      </c>
      <c r="K1265" s="9">
        <v>19.0</v>
      </c>
      <c r="L1265" s="9" t="str">
        <f t="array" ref="L1265">LET(
    _xlpm.thresholds, XLOOKUP('2. Результаты'!$D1265, Sections!$P$27:$P$47, Sections!$Q$27:$S$47),
    XLOOKUP('2. Результаты'!$K1265, _xlpm.thresholds, Sections!$Q$26:$S$26, "Ниже базового", -1)
)</f>
        <v>Высокий</v>
      </c>
      <c r="M1265" s="9">
        <v>18.0</v>
      </c>
      <c r="N1265" s="9" t="str">
        <f t="array" ref="N1265">LET(
    _xlpm.thresholds, XLOOKUP('2. Результаты'!$D1265, Sections!$K$27:$K$47, Sections!$L$27:$N$47),
    XLOOKUP('2. Результаты'!$M1265, _xlpm.thresholds, Sections!$L$26:$N$26, "Ниже базового", -1)
)</f>
        <v>Высокий</v>
      </c>
      <c r="O1265" s="9">
        <v>19.0</v>
      </c>
      <c r="P1265" s="9" t="str">
        <f t="array" ref="P1265">LET(
    _xlpm.thresholds, XLOOKUP('2. Результаты'!$D1265, Sections!$P$3:$P$23, Sections!$Q$3:$S$23),
    XLOOKUP('2. Результаты'!$O1265, _xlpm.thresholds, Sections!$Q$2:$S$2, "Ниже базового", -1)
)</f>
        <v>Средний</v>
      </c>
      <c r="Q1265" s="9">
        <v>22.0</v>
      </c>
      <c r="R1265" s="9" t="str">
        <f t="array" ref="R1265">LET(
    _xlpm.thresholds, XLOOKUP('2. Результаты'!$D1265, Sections!$F$3:$F$23, Sections!$G$3:$I$23),
    XLOOKUP('2. Результаты'!$Q1265, _xlpm.thresholds, Sections!$G$2:$I$2, "Ниже базового", -1)
)</f>
        <v>Высокий</v>
      </c>
      <c r="S1265" s="9">
        <v>43.0</v>
      </c>
      <c r="T1265" s="9" t="str">
        <f t="array" ref="T1265">LET(
    _xlpm.thresholds, XLOOKUP('2. Результаты'!$D1265, Sections!$A$3:$A$23, Sections!$B$3:$D$23),
    XLOOKUP('2. Результаты'!$S1265, _xlpm.thresholds, Sections!$B$2:$D$2, "Ниже базового", -1)
)</f>
        <v>Высокий</v>
      </c>
      <c r="U1265" s="9">
        <v>12.0</v>
      </c>
      <c r="V1265" s="9" t="str">
        <f t="array" ref="V1265">LET(
    _xlpm.thresholds, XLOOKUP('2. Результаты'!$D1265, Sections!$A$27:$A$47, Sections!$B$27:$D$47),
    XLOOKUP('2. Результаты'!$U1265, _xlpm.thresholds, Sections!$B$26:$D$26, "Ниже базового", -1)
)</f>
        <v>Высокий</v>
      </c>
      <c r="W1265" s="9">
        <v>26.0</v>
      </c>
      <c r="X1265" s="9" t="str">
        <f t="array" ref="X1265">LET(
    _xlpm.thresholds, XLOOKUP('2. Результаты'!$D1265, Sections!$K$3:$K$23, Sections!$L$3:$N$23),
    XLOOKUP('2. Результаты'!$W1265, _xlpm.thresholds, Sections!$L$2:$N$2, "Ниже базового", -1)
)</f>
        <v>Высокий</v>
      </c>
    </row>
    <row r="1266" ht="15.75" customHeight="1">
      <c r="A1266" s="7">
        <v>5.60021645E8</v>
      </c>
      <c r="B1266" s="6" t="s">
        <v>293</v>
      </c>
      <c r="C1266" s="6" t="s">
        <v>308</v>
      </c>
      <c r="D1266" s="9">
        <v>1.0</v>
      </c>
      <c r="E1266" s="9">
        <v>192.0</v>
      </c>
      <c r="F1266" s="9">
        <v>213.0</v>
      </c>
      <c r="G1266" s="9">
        <v>4.0</v>
      </c>
      <c r="H1266" s="9" t="s">
        <v>1466</v>
      </c>
      <c r="I1266" s="9">
        <v>29.0</v>
      </c>
      <c r="J1266" s="9" t="str">
        <f t="array" ref="J1266">LET(
    _xlpm.thresholds, XLOOKUP('2. Результаты'!$D1266, Sections!$F$27:$F$47, Sections!$G$27:$I$47),
    XLOOKUP('2. Результаты'!$I1266, _xlpm.thresholds, Sections!$G$26:$I$26, "Ниже базового", -1)
)</f>
        <v>Высокий</v>
      </c>
      <c r="K1266" s="9">
        <v>18.0</v>
      </c>
      <c r="L1266" s="9" t="str">
        <f t="array" ref="L1266">LET(
    _xlpm.thresholds, XLOOKUP('2. Результаты'!$D1266, Sections!$P$27:$P$47, Sections!$Q$27:$S$47),
    XLOOKUP('2. Результаты'!$K1266, _xlpm.thresholds, Sections!$Q$26:$S$26, "Ниже базового", -1)
)</f>
        <v>Высокий</v>
      </c>
      <c r="M1266" s="9">
        <v>19.0</v>
      </c>
      <c r="N1266" s="9" t="str">
        <f t="array" ref="N1266">LET(
    _xlpm.thresholds, XLOOKUP('2. Результаты'!$D1266, Sections!$K$27:$K$47, Sections!$L$27:$N$47),
    XLOOKUP('2. Результаты'!$M1266, _xlpm.thresholds, Sections!$L$26:$N$26, "Ниже базового", -1)
)</f>
        <v>Высокий</v>
      </c>
      <c r="O1266" s="9">
        <v>21.0</v>
      </c>
      <c r="P1266" s="9" t="str">
        <f t="array" ref="P1266">LET(
    _xlpm.thresholds, XLOOKUP('2. Результаты'!$D1266, Sections!$P$3:$P$23, Sections!$Q$3:$S$23),
    XLOOKUP('2. Результаты'!$O1266, _xlpm.thresholds, Sections!$Q$2:$S$2, "Ниже базового", -1)
)</f>
        <v>Высокий</v>
      </c>
      <c r="Q1266" s="9">
        <v>22.0</v>
      </c>
      <c r="R1266" s="9" t="str">
        <f t="array" ref="R1266">LET(
    _xlpm.thresholds, XLOOKUP('2. Результаты'!$D1266, Sections!$F$3:$F$23, Sections!$G$3:$I$23),
    XLOOKUP('2. Результаты'!$Q1266, _xlpm.thresholds, Sections!$G$2:$I$2, "Ниже базового", -1)
)</f>
        <v>Высокий</v>
      </c>
      <c r="S1266" s="9">
        <v>43.0</v>
      </c>
      <c r="T1266" s="9" t="str">
        <f t="array" ref="T1266">LET(
    _xlpm.thresholds, XLOOKUP('2. Результаты'!$D1266, Sections!$A$3:$A$23, Sections!$B$3:$D$23),
    XLOOKUP('2. Результаты'!$S1266, _xlpm.thresholds, Sections!$B$2:$D$2, "Ниже базового", -1)
)</f>
        <v>Высокий</v>
      </c>
      <c r="U1266" s="9">
        <v>14.0</v>
      </c>
      <c r="V1266" s="9" t="str">
        <f t="array" ref="V1266">LET(
    _xlpm.thresholds, XLOOKUP('2. Результаты'!$D1266, Sections!$A$27:$A$47, Sections!$B$27:$D$47),
    XLOOKUP('2. Результаты'!$U1266, _xlpm.thresholds, Sections!$B$26:$D$26, "Ниже базового", -1)
)</f>
        <v>Высокий</v>
      </c>
      <c r="W1266" s="9">
        <v>26.0</v>
      </c>
      <c r="X1266" s="9" t="str">
        <f t="array" ref="X1266">LET(
    _xlpm.thresholds, XLOOKUP('2. Результаты'!$D1266, Sections!$K$3:$K$23, Sections!$L$3:$N$23),
    XLOOKUP('2. Результаты'!$W1266, _xlpm.thresholds, Sections!$L$2:$N$2, "Ниже базового", -1)
)</f>
        <v>Высокий</v>
      </c>
    </row>
    <row r="1267" ht="15.75" customHeight="1">
      <c r="A1267" s="7">
        <v>5.60022085E8</v>
      </c>
      <c r="B1267" s="6" t="s">
        <v>293</v>
      </c>
      <c r="C1267" s="6" t="s">
        <v>309</v>
      </c>
      <c r="D1267" s="9">
        <v>1.0</v>
      </c>
      <c r="E1267" s="9">
        <v>179.0</v>
      </c>
      <c r="F1267" s="9">
        <v>213.0</v>
      </c>
      <c r="G1267" s="9">
        <v>4.0</v>
      </c>
      <c r="H1267" s="9" t="s">
        <v>1466</v>
      </c>
      <c r="I1267" s="9">
        <v>28.0</v>
      </c>
      <c r="J1267" s="9" t="str">
        <f t="array" ref="J1267">LET(
    _xlpm.thresholds, XLOOKUP('2. Результаты'!$D1267, Sections!$F$27:$F$47, Sections!$G$27:$I$47),
    XLOOKUP('2. Результаты'!$I1267, _xlpm.thresholds, Sections!$G$26:$I$26, "Ниже базового", -1)
)</f>
        <v>Высокий</v>
      </c>
      <c r="K1267" s="9">
        <v>18.0</v>
      </c>
      <c r="L1267" s="9" t="str">
        <f t="array" ref="L1267">LET(
    _xlpm.thresholds, XLOOKUP('2. Результаты'!$D1267, Sections!$P$27:$P$47, Sections!$Q$27:$S$47),
    XLOOKUP('2. Результаты'!$K1267, _xlpm.thresholds, Sections!$Q$26:$S$26, "Ниже базового", -1)
)</f>
        <v>Высокий</v>
      </c>
      <c r="M1267" s="9">
        <v>18.0</v>
      </c>
      <c r="N1267" s="9" t="str">
        <f t="array" ref="N1267">LET(
    _xlpm.thresholds, XLOOKUP('2. Результаты'!$D1267, Sections!$K$27:$K$47, Sections!$L$27:$N$47),
    XLOOKUP('2. Результаты'!$M1267, _xlpm.thresholds, Sections!$L$26:$N$26, "Ниже базового", -1)
)</f>
        <v>Высокий</v>
      </c>
      <c r="O1267" s="9">
        <v>20.0</v>
      </c>
      <c r="P1267" s="9" t="str">
        <f t="array" ref="P1267">LET(
    _xlpm.thresholds, XLOOKUP('2. Результаты'!$D1267, Sections!$P$3:$P$23, Sections!$Q$3:$S$23),
    XLOOKUP('2. Результаты'!$O1267, _xlpm.thresholds, Sections!$Q$2:$S$2, "Ниже базового", -1)
)</f>
        <v>Высокий</v>
      </c>
      <c r="Q1267" s="9">
        <v>19.0</v>
      </c>
      <c r="R1267" s="9" t="str">
        <f t="array" ref="R1267">LET(
    _xlpm.thresholds, XLOOKUP('2. Результаты'!$D1267, Sections!$F$3:$F$23, Sections!$G$3:$I$23),
    XLOOKUP('2. Результаты'!$Q1267, _xlpm.thresholds, Sections!$G$2:$I$2, "Ниже базового", -1)
)</f>
        <v>Средний</v>
      </c>
      <c r="S1267" s="9">
        <v>37.0</v>
      </c>
      <c r="T1267" s="9" t="str">
        <f t="array" ref="T1267">LET(
    _xlpm.thresholds, XLOOKUP('2. Результаты'!$D1267, Sections!$A$3:$A$23, Sections!$B$3:$D$23),
    XLOOKUP('2. Результаты'!$S1267, _xlpm.thresholds, Sections!$B$2:$D$2, "Ниже базового", -1)
)</f>
        <v>Средний</v>
      </c>
      <c r="U1267" s="9">
        <v>13.0</v>
      </c>
      <c r="V1267" s="9" t="str">
        <f t="array" ref="V1267">LET(
    _xlpm.thresholds, XLOOKUP('2. Результаты'!$D1267, Sections!$A$27:$A$47, Sections!$B$27:$D$47),
    XLOOKUP('2. Результаты'!$U1267, _xlpm.thresholds, Sections!$B$26:$D$26, "Ниже базового", -1)
)</f>
        <v>Высокий</v>
      </c>
      <c r="W1267" s="9">
        <v>26.0</v>
      </c>
      <c r="X1267" s="9" t="str">
        <f t="array" ref="X1267">LET(
    _xlpm.thresholds, XLOOKUP('2. Результаты'!$D1267, Sections!$K$3:$K$23, Sections!$L$3:$N$23),
    XLOOKUP('2. Результаты'!$W1267, _xlpm.thresholds, Sections!$L$2:$N$2, "Ниже базового", -1)
)</f>
        <v>Высокий</v>
      </c>
    </row>
    <row r="1268" ht="15.75" customHeight="1">
      <c r="A1268" s="7">
        <v>5.62066169E8</v>
      </c>
      <c r="B1268" s="6" t="s">
        <v>293</v>
      </c>
      <c r="C1268" s="6" t="s">
        <v>310</v>
      </c>
      <c r="D1268" s="9">
        <v>1.0</v>
      </c>
      <c r="E1268" s="9">
        <v>178.0</v>
      </c>
      <c r="F1268" s="9">
        <v>213.0</v>
      </c>
      <c r="G1268" s="9">
        <v>4.0</v>
      </c>
      <c r="H1268" s="9" t="s">
        <v>1466</v>
      </c>
      <c r="I1268" s="9">
        <v>28.0</v>
      </c>
      <c r="J1268" s="9" t="str">
        <f t="array" ref="J1268">LET(
    _xlpm.thresholds, XLOOKUP('2. Результаты'!$D1268, Sections!$F$27:$F$47, Sections!$G$27:$I$47),
    XLOOKUP('2. Результаты'!$I1268, _xlpm.thresholds, Sections!$G$26:$I$26, "Ниже базового", -1)
)</f>
        <v>Высокий</v>
      </c>
      <c r="K1268" s="9">
        <v>18.0</v>
      </c>
      <c r="L1268" s="9" t="str">
        <f t="array" ref="L1268">LET(
    _xlpm.thresholds, XLOOKUP('2. Результаты'!$D1268, Sections!$P$27:$P$47, Sections!$Q$27:$S$47),
    XLOOKUP('2. Результаты'!$K1268, _xlpm.thresholds, Sections!$Q$26:$S$26, "Ниже базового", -1)
)</f>
        <v>Высокий</v>
      </c>
      <c r="M1268" s="9">
        <v>19.0</v>
      </c>
      <c r="N1268" s="9" t="str">
        <f t="array" ref="N1268">LET(
    _xlpm.thresholds, XLOOKUP('2. Результаты'!$D1268, Sections!$K$27:$K$47, Sections!$L$27:$N$47),
    XLOOKUP('2. Результаты'!$M1268, _xlpm.thresholds, Sections!$L$26:$N$26, "Ниже базового", -1)
)</f>
        <v>Высокий</v>
      </c>
      <c r="O1268" s="9">
        <v>18.0</v>
      </c>
      <c r="P1268" s="9" t="str">
        <f t="array" ref="P1268">LET(
    _xlpm.thresholds, XLOOKUP('2. Результаты'!$D1268, Sections!$P$3:$P$23, Sections!$Q$3:$S$23),
    XLOOKUP('2. Результаты'!$O1268, _xlpm.thresholds, Sections!$Q$2:$S$2, "Ниже базового", -1)
)</f>
        <v>Средний</v>
      </c>
      <c r="Q1268" s="9">
        <v>19.0</v>
      </c>
      <c r="R1268" s="9" t="str">
        <f t="array" ref="R1268">LET(
    _xlpm.thresholds, XLOOKUP('2. Результаты'!$D1268, Sections!$F$3:$F$23, Sections!$G$3:$I$23),
    XLOOKUP('2. Результаты'!$Q1268, _xlpm.thresholds, Sections!$G$2:$I$2, "Ниже базового", -1)
)</f>
        <v>Средний</v>
      </c>
      <c r="S1268" s="9">
        <v>37.0</v>
      </c>
      <c r="T1268" s="9" t="str">
        <f t="array" ref="T1268">LET(
    _xlpm.thresholds, XLOOKUP('2. Результаты'!$D1268, Sections!$A$3:$A$23, Sections!$B$3:$D$23),
    XLOOKUP('2. Результаты'!$S1268, _xlpm.thresholds, Sections!$B$2:$D$2, "Ниже базового", -1)
)</f>
        <v>Средний</v>
      </c>
      <c r="U1268" s="9">
        <v>13.0</v>
      </c>
      <c r="V1268" s="9" t="str">
        <f t="array" ref="V1268">LET(
    _xlpm.thresholds, XLOOKUP('2. Результаты'!$D1268, Sections!$A$27:$A$47, Sections!$B$27:$D$47),
    XLOOKUP('2. Результаты'!$U1268, _xlpm.thresholds, Sections!$B$26:$D$26, "Ниже базового", -1)
)</f>
        <v>Высокий</v>
      </c>
      <c r="W1268" s="9">
        <v>26.0</v>
      </c>
      <c r="X1268" s="9" t="str">
        <f t="array" ref="X1268">LET(
    _xlpm.thresholds, XLOOKUP('2. Результаты'!$D1268, Sections!$K$3:$K$23, Sections!$L$3:$N$23),
    XLOOKUP('2. Результаты'!$W1268, _xlpm.thresholds, Sections!$L$2:$N$2, "Ниже базового", -1)
)</f>
        <v>Высокий</v>
      </c>
    </row>
    <row r="1269" ht="15.75" customHeight="1">
      <c r="A1269" s="7">
        <v>5.62062943E8</v>
      </c>
      <c r="B1269" s="6" t="s">
        <v>293</v>
      </c>
      <c r="C1269" s="6" t="s">
        <v>311</v>
      </c>
      <c r="D1269" s="9">
        <v>1.0</v>
      </c>
      <c r="E1269" s="9">
        <v>195.0</v>
      </c>
      <c r="F1269" s="9">
        <v>213.0</v>
      </c>
      <c r="G1269" s="9">
        <v>4.0</v>
      </c>
      <c r="H1269" s="9" t="s">
        <v>1466</v>
      </c>
      <c r="I1269" s="9">
        <v>31.0</v>
      </c>
      <c r="J1269" s="9" t="str">
        <f t="array" ref="J1269">LET(
    _xlpm.thresholds, XLOOKUP('2. Результаты'!$D1269, Sections!$F$27:$F$47, Sections!$G$27:$I$47),
    XLOOKUP('2. Результаты'!$I1269, _xlpm.thresholds, Sections!$G$26:$I$26, "Ниже базового", -1)
)</f>
        <v>Высокий</v>
      </c>
      <c r="K1269" s="9">
        <v>21.0</v>
      </c>
      <c r="L1269" s="9" t="str">
        <f t="array" ref="L1269">LET(
    _xlpm.thresholds, XLOOKUP('2. Результаты'!$D1269, Sections!$P$27:$P$47, Sections!$Q$27:$S$47),
    XLOOKUP('2. Результаты'!$K1269, _xlpm.thresholds, Sections!$Q$26:$S$26, "Ниже базового", -1)
)</f>
        <v>Высокий</v>
      </c>
      <c r="M1269" s="9">
        <v>19.0</v>
      </c>
      <c r="N1269" s="9" t="str">
        <f t="array" ref="N1269">LET(
    _xlpm.thresholds, XLOOKUP('2. Результаты'!$D1269, Sections!$K$27:$K$47, Sections!$L$27:$N$47),
    XLOOKUP('2. Результаты'!$M1269, _xlpm.thresholds, Sections!$L$26:$N$26, "Ниже базового", -1)
)</f>
        <v>Высокий</v>
      </c>
      <c r="O1269" s="9">
        <v>21.0</v>
      </c>
      <c r="P1269" s="9" t="str">
        <f t="array" ref="P1269">LET(
    _xlpm.thresholds, XLOOKUP('2. Результаты'!$D1269, Sections!$P$3:$P$23, Sections!$Q$3:$S$23),
    XLOOKUP('2. Результаты'!$O1269, _xlpm.thresholds, Sections!$Q$2:$S$2, "Ниже базового", -1)
)</f>
        <v>Высокий</v>
      </c>
      <c r="Q1269" s="9">
        <v>21.0</v>
      </c>
      <c r="R1269" s="9" t="str">
        <f t="array" ref="R1269">LET(
    _xlpm.thresholds, XLOOKUP('2. Результаты'!$D1269, Sections!$F$3:$F$23, Sections!$G$3:$I$23),
    XLOOKUP('2. Результаты'!$Q1269, _xlpm.thresholds, Sections!$G$2:$I$2, "Ниже базового", -1)
)</f>
        <v>Высокий</v>
      </c>
      <c r="S1269" s="9">
        <v>40.0</v>
      </c>
      <c r="T1269" s="9" t="str">
        <f t="array" ref="T1269">LET(
    _xlpm.thresholds, XLOOKUP('2. Результаты'!$D1269, Sections!$A$3:$A$23, Sections!$B$3:$D$23),
    XLOOKUP('2. Результаты'!$S1269, _xlpm.thresholds, Sections!$B$2:$D$2, "Ниже базового", -1)
)</f>
        <v>Высокий</v>
      </c>
      <c r="U1269" s="9">
        <v>14.0</v>
      </c>
      <c r="V1269" s="9" t="str">
        <f t="array" ref="V1269">LET(
    _xlpm.thresholds, XLOOKUP('2. Результаты'!$D1269, Sections!$A$27:$A$47, Sections!$B$27:$D$47),
    XLOOKUP('2. Результаты'!$U1269, _xlpm.thresholds, Sections!$B$26:$D$26, "Ниже базового", -1)
)</f>
        <v>Высокий</v>
      </c>
      <c r="W1269" s="9">
        <v>28.0</v>
      </c>
      <c r="X1269" s="9" t="str">
        <f t="array" ref="X1269">LET(
    _xlpm.thresholds, XLOOKUP('2. Результаты'!$D1269, Sections!$K$3:$K$23, Sections!$L$3:$N$23),
    XLOOKUP('2. Результаты'!$W1269, _xlpm.thresholds, Sections!$L$2:$N$2, "Ниже базового", -1)
)</f>
        <v>Высокий</v>
      </c>
    </row>
    <row r="1270" ht="15.75" customHeight="1">
      <c r="A1270" s="7">
        <v>5.60033785E8</v>
      </c>
      <c r="B1270" s="6" t="s">
        <v>293</v>
      </c>
      <c r="C1270" s="6" t="s">
        <v>312</v>
      </c>
      <c r="D1270" s="9">
        <v>1.0</v>
      </c>
      <c r="E1270" s="9">
        <v>181.0</v>
      </c>
      <c r="F1270" s="9">
        <v>213.0</v>
      </c>
      <c r="G1270" s="9">
        <v>4.0</v>
      </c>
      <c r="H1270" s="9" t="s">
        <v>1466</v>
      </c>
      <c r="I1270" s="9">
        <v>27.0</v>
      </c>
      <c r="J1270" s="9" t="str">
        <f t="array" ref="J1270">LET(
    _xlpm.thresholds, XLOOKUP('2. Результаты'!$D1270, Sections!$F$27:$F$47, Sections!$G$27:$I$47),
    XLOOKUP('2. Результаты'!$I1270, _xlpm.thresholds, Sections!$G$26:$I$26, "Ниже базового", -1)
)</f>
        <v>Высокий</v>
      </c>
      <c r="K1270" s="9">
        <v>16.0</v>
      </c>
      <c r="L1270" s="9" t="str">
        <f t="array" ref="L1270">LET(
    _xlpm.thresholds, XLOOKUP('2. Результаты'!$D1270, Sections!$P$27:$P$47, Sections!$Q$27:$S$47),
    XLOOKUP('2. Результаты'!$K1270, _xlpm.thresholds, Sections!$Q$26:$S$26, "Ниже базового", -1)
)</f>
        <v>Высокий</v>
      </c>
      <c r="M1270" s="9">
        <v>18.0</v>
      </c>
      <c r="N1270" s="9" t="str">
        <f t="array" ref="N1270">LET(
    _xlpm.thresholds, XLOOKUP('2. Результаты'!$D1270, Sections!$K$27:$K$47, Sections!$L$27:$N$47),
    XLOOKUP('2. Результаты'!$M1270, _xlpm.thresholds, Sections!$L$26:$N$26, "Ниже базового", -1)
)</f>
        <v>Высокий</v>
      </c>
      <c r="O1270" s="9">
        <v>19.0</v>
      </c>
      <c r="P1270" s="9" t="str">
        <f t="array" ref="P1270">LET(
    _xlpm.thresholds, XLOOKUP('2. Результаты'!$D1270, Sections!$P$3:$P$23, Sections!$Q$3:$S$23),
    XLOOKUP('2. Результаты'!$O1270, _xlpm.thresholds, Sections!$Q$2:$S$2, "Ниже базового", -1)
)</f>
        <v>Средний</v>
      </c>
      <c r="Q1270" s="9">
        <v>21.0</v>
      </c>
      <c r="R1270" s="9" t="str">
        <f t="array" ref="R1270">LET(
    _xlpm.thresholds, XLOOKUP('2. Результаты'!$D1270, Sections!$F$3:$F$23, Sections!$G$3:$I$23),
    XLOOKUP('2. Результаты'!$Q1270, _xlpm.thresholds, Sections!$G$2:$I$2, "Ниже базового", -1)
)</f>
        <v>Высокий</v>
      </c>
      <c r="S1270" s="9">
        <v>43.0</v>
      </c>
      <c r="T1270" s="9" t="str">
        <f t="array" ref="T1270">LET(
    _xlpm.thresholds, XLOOKUP('2. Результаты'!$D1270, Sections!$A$3:$A$23, Sections!$B$3:$D$23),
    XLOOKUP('2. Результаты'!$S1270, _xlpm.thresholds, Sections!$B$2:$D$2, "Ниже базового", -1)
)</f>
        <v>Высокий</v>
      </c>
      <c r="U1270" s="9">
        <v>12.0</v>
      </c>
      <c r="V1270" s="9" t="str">
        <f t="array" ref="V1270">LET(
    _xlpm.thresholds, XLOOKUP('2. Результаты'!$D1270, Sections!$A$27:$A$47, Sections!$B$27:$D$47),
    XLOOKUP('2. Результаты'!$U1270, _xlpm.thresholds, Sections!$B$26:$D$26, "Ниже базового", -1)
)</f>
        <v>Высокий</v>
      </c>
      <c r="W1270" s="9">
        <v>25.0</v>
      </c>
      <c r="X1270" s="9" t="str">
        <f t="array" ref="X1270">LET(
    _xlpm.thresholds, XLOOKUP('2. Результаты'!$D1270, Sections!$K$3:$K$23, Sections!$L$3:$N$23),
    XLOOKUP('2. Результаты'!$W1270, _xlpm.thresholds, Sections!$L$2:$N$2, "Ниже базового", -1)
)</f>
        <v>Высокий</v>
      </c>
    </row>
    <row r="1271" ht="15.75" customHeight="1">
      <c r="A1271" s="7">
        <v>5.62066994E8</v>
      </c>
      <c r="B1271" s="6" t="s">
        <v>293</v>
      </c>
      <c r="C1271" s="6" t="s">
        <v>313</v>
      </c>
      <c r="D1271" s="9">
        <v>1.0</v>
      </c>
      <c r="E1271" s="9">
        <v>176.0</v>
      </c>
      <c r="F1271" s="9">
        <v>213.0</v>
      </c>
      <c r="G1271" s="9">
        <v>4.0</v>
      </c>
      <c r="H1271" s="9" t="s">
        <v>1466</v>
      </c>
      <c r="I1271" s="9">
        <v>22.0</v>
      </c>
      <c r="J1271" s="9" t="str">
        <f t="array" ref="J1271">LET(
    _xlpm.thresholds, XLOOKUP('2. Результаты'!$D1271, Sections!$F$27:$F$47, Sections!$G$27:$I$47),
    XLOOKUP('2. Результаты'!$I1271, _xlpm.thresholds, Sections!$G$26:$I$26, "Ниже базового", -1)
)</f>
        <v>Средний</v>
      </c>
      <c r="K1271" s="9">
        <v>18.0</v>
      </c>
      <c r="L1271" s="9" t="str">
        <f t="array" ref="L1271">LET(
    _xlpm.thresholds, XLOOKUP('2. Результаты'!$D1271, Sections!$P$27:$P$47, Sections!$Q$27:$S$47),
    XLOOKUP('2. Результаты'!$K1271, _xlpm.thresholds, Sections!$Q$26:$S$26, "Ниже базового", -1)
)</f>
        <v>Высокий</v>
      </c>
      <c r="M1271" s="9">
        <v>18.0</v>
      </c>
      <c r="N1271" s="9" t="str">
        <f t="array" ref="N1271">LET(
    _xlpm.thresholds, XLOOKUP('2. Результаты'!$D1271, Sections!$K$27:$K$47, Sections!$L$27:$N$47),
    XLOOKUP('2. Результаты'!$M1271, _xlpm.thresholds, Sections!$L$26:$N$26, "Ниже базового", -1)
)</f>
        <v>Высокий</v>
      </c>
      <c r="O1271" s="9">
        <v>20.0</v>
      </c>
      <c r="P1271" s="9" t="str">
        <f t="array" ref="P1271">LET(
    _xlpm.thresholds, XLOOKUP('2. Результаты'!$D1271, Sections!$P$3:$P$23, Sections!$Q$3:$S$23),
    XLOOKUP('2. Результаты'!$O1271, _xlpm.thresholds, Sections!$Q$2:$S$2, "Ниже базового", -1)
)</f>
        <v>Высокий</v>
      </c>
      <c r="Q1271" s="9">
        <v>22.0</v>
      </c>
      <c r="R1271" s="9" t="str">
        <f t="array" ref="R1271">LET(
    _xlpm.thresholds, XLOOKUP('2. Результаты'!$D1271, Sections!$F$3:$F$23, Sections!$G$3:$I$23),
    XLOOKUP('2. Результаты'!$Q1271, _xlpm.thresholds, Sections!$G$2:$I$2, "Ниже базового", -1)
)</f>
        <v>Высокий</v>
      </c>
      <c r="S1271" s="9">
        <v>39.0</v>
      </c>
      <c r="T1271" s="9" t="str">
        <f t="array" ref="T1271">LET(
    _xlpm.thresholds, XLOOKUP('2. Результаты'!$D1271, Sections!$A$3:$A$23, Sections!$B$3:$D$23),
    XLOOKUP('2. Результаты'!$S1271, _xlpm.thresholds, Sections!$B$2:$D$2, "Ниже базового", -1)
)</f>
        <v>Средний</v>
      </c>
      <c r="U1271" s="9">
        <v>12.0</v>
      </c>
      <c r="V1271" s="9" t="str">
        <f t="array" ref="V1271">LET(
    _xlpm.thresholds, XLOOKUP('2. Результаты'!$D1271, Sections!$A$27:$A$47, Sections!$B$27:$D$47),
    XLOOKUP('2. Результаты'!$U1271, _xlpm.thresholds, Sections!$B$26:$D$26, "Ниже базового", -1)
)</f>
        <v>Высокий</v>
      </c>
      <c r="W1271" s="9">
        <v>25.0</v>
      </c>
      <c r="X1271" s="9" t="str">
        <f t="array" ref="X1271">LET(
    _xlpm.thresholds, XLOOKUP('2. Результаты'!$D1271, Sections!$K$3:$K$23, Sections!$L$3:$N$23),
    XLOOKUP('2. Результаты'!$W1271, _xlpm.thresholds, Sections!$L$2:$N$2, "Ниже базового", -1)
)</f>
        <v>Высокий</v>
      </c>
    </row>
    <row r="1272" ht="15.75" customHeight="1">
      <c r="A1272" s="7">
        <v>5.61053216E8</v>
      </c>
      <c r="B1272" s="6" t="s">
        <v>293</v>
      </c>
      <c r="C1272" s="6" t="s">
        <v>314</v>
      </c>
      <c r="D1272" s="9">
        <v>1.0</v>
      </c>
      <c r="E1272" s="9">
        <v>195.0</v>
      </c>
      <c r="F1272" s="9">
        <v>213.0</v>
      </c>
      <c r="G1272" s="9">
        <v>4.0</v>
      </c>
      <c r="H1272" s="9" t="s">
        <v>1466</v>
      </c>
      <c r="I1272" s="9">
        <v>30.0</v>
      </c>
      <c r="J1272" s="9" t="str">
        <f t="array" ref="J1272">LET(
    _xlpm.thresholds, XLOOKUP('2. Результаты'!$D1272, Sections!$F$27:$F$47, Sections!$G$27:$I$47),
    XLOOKUP('2. Результаты'!$I1272, _xlpm.thresholds, Sections!$G$26:$I$26, "Ниже базового", -1)
)</f>
        <v>Высокий</v>
      </c>
      <c r="K1272" s="9">
        <v>18.0</v>
      </c>
      <c r="L1272" s="9" t="str">
        <f t="array" ref="L1272">LET(
    _xlpm.thresholds, XLOOKUP('2. Результаты'!$D1272, Sections!$P$27:$P$47, Sections!$Q$27:$S$47),
    XLOOKUP('2. Результаты'!$K1272, _xlpm.thresholds, Sections!$Q$26:$S$26, "Ниже базового", -1)
)</f>
        <v>Высокий</v>
      </c>
      <c r="M1272" s="9">
        <v>18.0</v>
      </c>
      <c r="N1272" s="9" t="str">
        <f t="array" ref="N1272">LET(
    _xlpm.thresholds, XLOOKUP('2. Результаты'!$D1272, Sections!$K$27:$K$47, Sections!$L$27:$N$47),
    XLOOKUP('2. Результаты'!$M1272, _xlpm.thresholds, Sections!$L$26:$N$26, "Ниже базового", -1)
)</f>
        <v>Высокий</v>
      </c>
      <c r="O1272" s="9">
        <v>20.0</v>
      </c>
      <c r="P1272" s="9" t="str">
        <f t="array" ref="P1272">LET(
    _xlpm.thresholds, XLOOKUP('2. Результаты'!$D1272, Sections!$P$3:$P$23, Sections!$Q$3:$S$23),
    XLOOKUP('2. Результаты'!$O1272, _xlpm.thresholds, Sections!$Q$2:$S$2, "Ниже базового", -1)
)</f>
        <v>Высокий</v>
      </c>
      <c r="Q1272" s="9">
        <v>23.0</v>
      </c>
      <c r="R1272" s="9" t="str">
        <f t="array" ref="R1272">LET(
    _xlpm.thresholds, XLOOKUP('2. Результаты'!$D1272, Sections!$F$3:$F$23, Sections!$G$3:$I$23),
    XLOOKUP('2. Результаты'!$Q1272, _xlpm.thresholds, Sections!$G$2:$I$2, "Ниже базового", -1)
)</f>
        <v>Высокий</v>
      </c>
      <c r="S1272" s="9">
        <v>46.0</v>
      </c>
      <c r="T1272" s="9" t="str">
        <f t="array" ref="T1272">LET(
    _xlpm.thresholds, XLOOKUP('2. Результаты'!$D1272, Sections!$A$3:$A$23, Sections!$B$3:$D$23),
    XLOOKUP('2. Результаты'!$S1272, _xlpm.thresholds, Sections!$B$2:$D$2, "Ниже базового", -1)
)</f>
        <v>Высокий</v>
      </c>
      <c r="U1272" s="9">
        <v>13.0</v>
      </c>
      <c r="V1272" s="9" t="str">
        <f t="array" ref="V1272">LET(
    _xlpm.thresholds, XLOOKUP('2. Результаты'!$D1272, Sections!$A$27:$A$47, Sections!$B$27:$D$47),
    XLOOKUP('2. Результаты'!$U1272, _xlpm.thresholds, Sections!$B$26:$D$26, "Ниже базового", -1)
)</f>
        <v>Высокий</v>
      </c>
      <c r="W1272" s="9">
        <v>27.0</v>
      </c>
      <c r="X1272" s="9" t="str">
        <f t="array" ref="X1272">LET(
    _xlpm.thresholds, XLOOKUP('2. Результаты'!$D1272, Sections!$K$3:$K$23, Sections!$L$3:$N$23),
    XLOOKUP('2. Результаты'!$W1272, _xlpm.thresholds, Sections!$L$2:$N$2, "Ниже базового", -1)
)</f>
        <v>Высокий</v>
      </c>
    </row>
    <row r="1273" ht="15.75" customHeight="1">
      <c r="A1273" s="7">
        <v>5.62062911E8</v>
      </c>
      <c r="B1273" s="6" t="s">
        <v>293</v>
      </c>
      <c r="C1273" s="6" t="s">
        <v>315</v>
      </c>
      <c r="D1273" s="9">
        <v>1.0</v>
      </c>
      <c r="E1273" s="9">
        <v>185.0</v>
      </c>
      <c r="F1273" s="9">
        <v>213.0</v>
      </c>
      <c r="G1273" s="9">
        <v>4.0</v>
      </c>
      <c r="H1273" s="9" t="s">
        <v>1466</v>
      </c>
      <c r="I1273" s="9">
        <v>26.0</v>
      </c>
      <c r="J1273" s="9" t="str">
        <f t="array" ref="J1273">LET(
    _xlpm.thresholds, XLOOKUP('2. Результаты'!$D1273, Sections!$F$27:$F$47, Sections!$G$27:$I$47),
    XLOOKUP('2. Результаты'!$I1273, _xlpm.thresholds, Sections!$G$26:$I$26, "Ниже базового", -1)
)</f>
        <v>Средний</v>
      </c>
      <c r="K1273" s="9">
        <v>21.0</v>
      </c>
      <c r="L1273" s="9" t="str">
        <f t="array" ref="L1273">LET(
    _xlpm.thresholds, XLOOKUP('2. Результаты'!$D1273, Sections!$P$27:$P$47, Sections!$Q$27:$S$47),
    XLOOKUP('2. Результаты'!$K1273, _xlpm.thresholds, Sections!$Q$26:$S$26, "Ниже базового", -1)
)</f>
        <v>Высокий</v>
      </c>
      <c r="M1273" s="9">
        <v>18.0</v>
      </c>
      <c r="N1273" s="9" t="str">
        <f t="array" ref="N1273">LET(
    _xlpm.thresholds, XLOOKUP('2. Результаты'!$D1273, Sections!$K$27:$K$47, Sections!$L$27:$N$47),
    XLOOKUP('2. Результаты'!$M1273, _xlpm.thresholds, Sections!$L$26:$N$26, "Ниже базового", -1)
)</f>
        <v>Высокий</v>
      </c>
      <c r="O1273" s="9">
        <v>20.0</v>
      </c>
      <c r="P1273" s="9" t="str">
        <f t="array" ref="P1273">LET(
    _xlpm.thresholds, XLOOKUP('2. Результаты'!$D1273, Sections!$P$3:$P$23, Sections!$Q$3:$S$23),
    XLOOKUP('2. Результаты'!$O1273, _xlpm.thresholds, Sections!$Q$2:$S$2, "Ниже базового", -1)
)</f>
        <v>Высокий</v>
      </c>
      <c r="Q1273" s="9">
        <v>22.0</v>
      </c>
      <c r="R1273" s="9" t="str">
        <f t="array" ref="R1273">LET(
    _xlpm.thresholds, XLOOKUP('2. Результаты'!$D1273, Sections!$F$3:$F$23, Sections!$G$3:$I$23),
    XLOOKUP('2. Результаты'!$Q1273, _xlpm.thresholds, Sections!$G$2:$I$2, "Ниже базового", -1)
)</f>
        <v>Высокий</v>
      </c>
      <c r="S1273" s="9">
        <v>38.0</v>
      </c>
      <c r="T1273" s="9" t="str">
        <f t="array" ref="T1273">LET(
    _xlpm.thresholds, XLOOKUP('2. Результаты'!$D1273, Sections!$A$3:$A$23, Sections!$B$3:$D$23),
    XLOOKUP('2. Результаты'!$S1273, _xlpm.thresholds, Sections!$B$2:$D$2, "Ниже базового", -1)
)</f>
        <v>Средний</v>
      </c>
      <c r="U1273" s="9">
        <v>14.0</v>
      </c>
      <c r="V1273" s="9" t="str">
        <f t="array" ref="V1273">LET(
    _xlpm.thresholds, XLOOKUP('2. Результаты'!$D1273, Sections!$A$27:$A$47, Sections!$B$27:$D$47),
    XLOOKUP('2. Результаты'!$U1273, _xlpm.thresholds, Sections!$B$26:$D$26, "Ниже базового", -1)
)</f>
        <v>Высокий</v>
      </c>
      <c r="W1273" s="9">
        <v>26.0</v>
      </c>
      <c r="X1273" s="9" t="str">
        <f t="array" ref="X1273">LET(
    _xlpm.thresholds, XLOOKUP('2. Результаты'!$D1273, Sections!$K$3:$K$23, Sections!$L$3:$N$23),
    XLOOKUP('2. Результаты'!$W1273, _xlpm.thresholds, Sections!$L$2:$N$2, "Ниже базового", -1)
)</f>
        <v>Высокий</v>
      </c>
    </row>
    <row r="1274" ht="15.75" customHeight="1">
      <c r="A1274" s="7">
        <v>5.61042246E8</v>
      </c>
      <c r="B1274" s="6" t="s">
        <v>293</v>
      </c>
      <c r="C1274" s="6" t="s">
        <v>316</v>
      </c>
      <c r="D1274" s="9">
        <v>1.0</v>
      </c>
      <c r="E1274" s="9">
        <v>185.0</v>
      </c>
      <c r="F1274" s="9">
        <v>213.0</v>
      </c>
      <c r="G1274" s="9">
        <v>4.0</v>
      </c>
      <c r="H1274" s="9" t="s">
        <v>1466</v>
      </c>
      <c r="I1274" s="9">
        <v>26.0</v>
      </c>
      <c r="J1274" s="9" t="str">
        <f t="array" ref="J1274">LET(
    _xlpm.thresholds, XLOOKUP('2. Результаты'!$D1274, Sections!$F$27:$F$47, Sections!$G$27:$I$47),
    XLOOKUP('2. Результаты'!$I1274, _xlpm.thresholds, Sections!$G$26:$I$26, "Ниже базового", -1)
)</f>
        <v>Средний</v>
      </c>
      <c r="K1274" s="9">
        <v>15.0</v>
      </c>
      <c r="L1274" s="9" t="str">
        <f t="array" ref="L1274">LET(
    _xlpm.thresholds, XLOOKUP('2. Результаты'!$D1274, Sections!$P$27:$P$47, Sections!$Q$27:$S$47),
    XLOOKUP('2. Результаты'!$K1274, _xlpm.thresholds, Sections!$Q$26:$S$26, "Ниже базового", -1)
)</f>
        <v>Средний</v>
      </c>
      <c r="M1274" s="9">
        <v>17.0</v>
      </c>
      <c r="N1274" s="9" t="str">
        <f t="array" ref="N1274">LET(
    _xlpm.thresholds, XLOOKUP('2. Результаты'!$D1274, Sections!$K$27:$K$47, Sections!$L$27:$N$47),
    XLOOKUP('2. Результаты'!$M1274, _xlpm.thresholds, Sections!$L$26:$N$26, "Ниже базового", -1)
)</f>
        <v>Высокий</v>
      </c>
      <c r="O1274" s="9">
        <v>21.0</v>
      </c>
      <c r="P1274" s="9" t="str">
        <f t="array" ref="P1274">LET(
    _xlpm.thresholds, XLOOKUP('2. Результаты'!$D1274, Sections!$P$3:$P$23, Sections!$Q$3:$S$23),
    XLOOKUP('2. Результаты'!$O1274, _xlpm.thresholds, Sections!$Q$2:$S$2, "Ниже базового", -1)
)</f>
        <v>Высокий</v>
      </c>
      <c r="Q1274" s="9">
        <v>22.0</v>
      </c>
      <c r="R1274" s="9" t="str">
        <f t="array" ref="R1274">LET(
    _xlpm.thresholds, XLOOKUP('2. Результаты'!$D1274, Sections!$F$3:$F$23, Sections!$G$3:$I$23),
    XLOOKUP('2. Результаты'!$Q1274, _xlpm.thresholds, Sections!$G$2:$I$2, "Ниже базового", -1)
)</f>
        <v>Высокий</v>
      </c>
      <c r="S1274" s="9">
        <v>44.0</v>
      </c>
      <c r="T1274" s="9" t="str">
        <f t="array" ref="T1274">LET(
    _xlpm.thresholds, XLOOKUP('2. Результаты'!$D1274, Sections!$A$3:$A$23, Sections!$B$3:$D$23),
    XLOOKUP('2. Результаты'!$S1274, _xlpm.thresholds, Sections!$B$2:$D$2, "Ниже базового", -1)
)</f>
        <v>Высокий</v>
      </c>
      <c r="U1274" s="9">
        <v>13.0</v>
      </c>
      <c r="V1274" s="9" t="str">
        <f t="array" ref="V1274">LET(
    _xlpm.thresholds, XLOOKUP('2. Результаты'!$D1274, Sections!$A$27:$A$47, Sections!$B$27:$D$47),
    XLOOKUP('2. Результаты'!$U1274, _xlpm.thresholds, Sections!$B$26:$D$26, "Ниже базового", -1)
)</f>
        <v>Высокий</v>
      </c>
      <c r="W1274" s="9">
        <v>27.0</v>
      </c>
      <c r="X1274" s="9" t="str">
        <f t="array" ref="X1274">LET(
    _xlpm.thresholds, XLOOKUP('2. Результаты'!$D1274, Sections!$K$3:$K$23, Sections!$L$3:$N$23),
    XLOOKUP('2. Результаты'!$W1274, _xlpm.thresholds, Sections!$L$2:$N$2, "Ниже базового", -1)
)</f>
        <v>Высокий</v>
      </c>
    </row>
    <row r="1275" ht="15.75" customHeight="1">
      <c r="A1275" s="7">
        <v>5.60020338E8</v>
      </c>
      <c r="B1275" s="6" t="s">
        <v>293</v>
      </c>
      <c r="C1275" s="6" t="s">
        <v>322</v>
      </c>
      <c r="D1275" s="9">
        <v>1.0</v>
      </c>
      <c r="E1275" s="9">
        <v>44.0</v>
      </c>
      <c r="F1275" s="9">
        <v>213.0</v>
      </c>
      <c r="G1275" s="9">
        <v>1.0</v>
      </c>
      <c r="H1275" s="9" t="s">
        <v>1468</v>
      </c>
      <c r="I1275" s="9">
        <v>15.0</v>
      </c>
      <c r="J1275" s="9" t="str">
        <f t="array" ref="J1275">LET(
    _xlpm.thresholds, XLOOKUP('2. Результаты'!$D1275, Sections!$F$27:$F$47, Sections!$G$27:$I$47),
    XLOOKUP('2. Результаты'!$I1275, _xlpm.thresholds, Sections!$G$26:$I$26, "Ниже базового", -1)
)</f>
        <v>Базовый</v>
      </c>
      <c r="K1275" s="9">
        <v>16.0</v>
      </c>
      <c r="L1275" s="9" t="str">
        <f t="array" ref="L1275">LET(
    _xlpm.thresholds, XLOOKUP('2. Результаты'!$D1275, Sections!$P$27:$P$47, Sections!$Q$27:$S$47),
    XLOOKUP('2. Результаты'!$K1275, _xlpm.thresholds, Sections!$Q$26:$S$26, "Ниже базового", -1)
)</f>
        <v>Высокий</v>
      </c>
      <c r="M1275" s="9">
        <v>0.0</v>
      </c>
      <c r="N1275" s="9" t="str">
        <f t="array" ref="N1275">LET(
    _xlpm.thresholds, XLOOKUP('2. Результаты'!$D1275, Sections!$K$27:$K$47, Sections!$L$27:$N$47),
    XLOOKUP('2. Результаты'!$M1275, _xlpm.thresholds, Sections!$L$26:$N$26, "Ниже базового", -1)
)</f>
        <v>Ниже базового</v>
      </c>
      <c r="O1275" s="9">
        <v>0.0</v>
      </c>
      <c r="P1275" s="9" t="str">
        <f t="array" ref="P1275">LET(
    _xlpm.thresholds, XLOOKUP('2. Результаты'!$D1275, Sections!$P$3:$P$23, Sections!$Q$3:$S$23),
    XLOOKUP('2. Результаты'!$O1275, _xlpm.thresholds, Sections!$Q$2:$S$2, "Ниже базового", -1)
)</f>
        <v>Ниже базового</v>
      </c>
      <c r="Q1275" s="9">
        <v>0.0</v>
      </c>
      <c r="R1275" s="9" t="str">
        <f t="array" ref="R1275">LET(
    _xlpm.thresholds, XLOOKUP('2. Результаты'!$D1275, Sections!$F$3:$F$23, Sections!$G$3:$I$23),
    XLOOKUP('2. Результаты'!$Q1275, _xlpm.thresholds, Sections!$G$2:$I$2, "Ниже базового", -1)
)</f>
        <v>Ниже базового</v>
      </c>
      <c r="S1275" s="9">
        <v>0.0</v>
      </c>
      <c r="T1275" s="9" t="str">
        <f t="array" ref="T1275">LET(
    _xlpm.thresholds, XLOOKUP('2. Результаты'!$D1275, Sections!$A$3:$A$23, Sections!$B$3:$D$23),
    XLOOKUP('2. Результаты'!$S1275, _xlpm.thresholds, Sections!$B$2:$D$2, "Ниже базового", -1)
)</f>
        <v>Ниже базового</v>
      </c>
      <c r="U1275" s="9">
        <v>0.0</v>
      </c>
      <c r="V1275" s="9" t="str">
        <f t="array" ref="V1275">LET(
    _xlpm.thresholds, XLOOKUP('2. Результаты'!$D1275, Sections!$A$27:$A$47, Sections!$B$27:$D$47),
    XLOOKUP('2. Результаты'!$U1275, _xlpm.thresholds, Sections!$B$26:$D$26, "Ниже базового", -1)
)</f>
        <v>Ниже базового</v>
      </c>
      <c r="W1275" s="9">
        <v>13.0</v>
      </c>
      <c r="X1275" s="9" t="str">
        <f t="array" ref="X1275">LET(
    _xlpm.thresholds, XLOOKUP('2. Результаты'!$D1275, Sections!$K$3:$K$23, Sections!$L$3:$N$23),
    XLOOKUP('2. Результаты'!$W1275, _xlpm.thresholds, Sections!$L$2:$N$2, "Ниже базового", -1)
)</f>
        <v>Базовый</v>
      </c>
    </row>
    <row r="1276" ht="15.75" customHeight="1">
      <c r="A1276" s="7">
        <v>5.61041845E8</v>
      </c>
      <c r="B1276" s="6" t="s">
        <v>293</v>
      </c>
      <c r="C1276" s="6" t="s">
        <v>317</v>
      </c>
      <c r="D1276" s="9">
        <v>3.0</v>
      </c>
      <c r="E1276" s="9">
        <v>140.0</v>
      </c>
      <c r="F1276" s="9">
        <v>182.0</v>
      </c>
      <c r="G1276" s="9">
        <v>2.0</v>
      </c>
      <c r="H1276" s="9" t="s">
        <v>1467</v>
      </c>
      <c r="I1276" s="9">
        <v>26.0</v>
      </c>
      <c r="J1276" s="9" t="str">
        <f t="array" ref="J1276">LET(
    _xlpm.thresholds, XLOOKUP('2. Результаты'!$D1276, Sections!$F$27:$F$47, Sections!$G$27:$I$47),
    XLOOKUP('2. Результаты'!$I1276, _xlpm.thresholds, Sections!$G$26:$I$26, "Ниже базового", -1)
)</f>
        <v>Высокий</v>
      </c>
      <c r="K1276" s="9">
        <v>19.0</v>
      </c>
      <c r="L1276" s="9" t="str">
        <f t="array" ref="L1276">LET(
    _xlpm.thresholds, XLOOKUP('2. Результаты'!$D1276, Sections!$P$27:$P$47, Sections!$Q$27:$S$47),
    XLOOKUP('2. Результаты'!$K1276, _xlpm.thresholds, Sections!$Q$26:$S$26, "Ниже базового", -1)
)</f>
        <v>Высокий</v>
      </c>
      <c r="M1276" s="9">
        <v>14.0</v>
      </c>
      <c r="N1276" s="9" t="str">
        <f t="array" ref="N1276">LET(
    _xlpm.thresholds, XLOOKUP('2. Результаты'!$D1276, Sections!$K$27:$K$47, Sections!$L$27:$N$47),
    XLOOKUP('2. Результаты'!$M1276, _xlpm.thresholds, Sections!$L$26:$N$26, "Ниже базового", -1)
)</f>
        <v>Средний</v>
      </c>
      <c r="O1276" s="9">
        <v>15.0</v>
      </c>
      <c r="P1276" s="9" t="str">
        <f t="array" ref="P1276">LET(
    _xlpm.thresholds, XLOOKUP('2. Результаты'!$D1276, Sections!$P$3:$P$23, Sections!$Q$3:$S$23),
    XLOOKUP('2. Результаты'!$O1276, _xlpm.thresholds, Sections!$Q$2:$S$2, "Ниже базового", -1)
)</f>
        <v>Средний</v>
      </c>
      <c r="Q1276" s="9">
        <v>14.0</v>
      </c>
      <c r="R1276" s="9" t="str">
        <f t="array" ref="R1276">LET(
    _xlpm.thresholds, XLOOKUP('2. Результаты'!$D1276, Sections!$F$3:$F$23, Sections!$G$3:$I$23),
    XLOOKUP('2. Результаты'!$Q1276, _xlpm.thresholds, Sections!$G$2:$I$2, "Ниже базового", -1)
)</f>
        <v>Средний</v>
      </c>
      <c r="S1276" s="9">
        <v>27.0</v>
      </c>
      <c r="T1276" s="9" t="str">
        <f t="array" ref="T1276">LET(
    _xlpm.thresholds, XLOOKUP('2. Результаты'!$D1276, Sections!$A$3:$A$23, Sections!$B$3:$D$23),
    XLOOKUP('2. Результаты'!$S1276, _xlpm.thresholds, Sections!$B$2:$D$2, "Ниже базового", -1)
)</f>
        <v>Средний</v>
      </c>
      <c r="U1276" s="9">
        <v>0.0</v>
      </c>
      <c r="V1276" s="9" t="str">
        <f t="array" ref="V1276">LET(
    _xlpm.thresholds, XLOOKUP('2. Результаты'!$D1276, Sections!$A$27:$A$47, Sections!$B$27:$D$47),
    XLOOKUP('2. Результаты'!$U1276, _xlpm.thresholds, Sections!$B$26:$D$26, "Ниже базового", -1)
)</f>
        <v>Базовый</v>
      </c>
      <c r="W1276" s="9">
        <v>25.0</v>
      </c>
      <c r="X1276" s="9" t="str">
        <f t="array" ref="X1276">LET(
    _xlpm.thresholds, XLOOKUP('2. Результаты'!$D1276, Sections!$K$3:$K$23, Sections!$L$3:$N$23),
    XLOOKUP('2. Результаты'!$W1276, _xlpm.thresholds, Sections!$L$2:$N$2, "Ниже базового", -1)
)</f>
        <v>Высокий</v>
      </c>
    </row>
    <row r="1277" ht="15.75" customHeight="1">
      <c r="A1277" s="7">
        <v>5.6003482E8</v>
      </c>
      <c r="B1277" s="6" t="s">
        <v>293</v>
      </c>
      <c r="C1277" s="6" t="s">
        <v>318</v>
      </c>
      <c r="D1277" s="9">
        <v>3.0</v>
      </c>
      <c r="E1277" s="9">
        <v>148.0</v>
      </c>
      <c r="F1277" s="9">
        <v>182.0</v>
      </c>
      <c r="G1277" s="9">
        <v>2.0</v>
      </c>
      <c r="H1277" s="9" t="s">
        <v>1467</v>
      </c>
      <c r="I1277" s="9">
        <v>24.0</v>
      </c>
      <c r="J1277" s="9" t="str">
        <f t="array" ref="J1277">LET(
    _xlpm.thresholds, XLOOKUP('2. Результаты'!$D1277, Sections!$F$27:$F$47, Sections!$G$27:$I$47),
    XLOOKUP('2. Результаты'!$I1277, _xlpm.thresholds, Sections!$G$26:$I$26, "Ниже базового", -1)
)</f>
        <v>Средний</v>
      </c>
      <c r="K1277" s="9">
        <v>19.0</v>
      </c>
      <c r="L1277" s="9" t="str">
        <f t="array" ref="L1277">LET(
    _xlpm.thresholds, XLOOKUP('2. Результаты'!$D1277, Sections!$P$27:$P$47, Sections!$Q$27:$S$47),
    XLOOKUP('2. Результаты'!$K1277, _xlpm.thresholds, Sections!$Q$26:$S$26, "Ниже базового", -1)
)</f>
        <v>Высокий</v>
      </c>
      <c r="M1277" s="9">
        <v>16.0</v>
      </c>
      <c r="N1277" s="9" t="str">
        <f t="array" ref="N1277">LET(
    _xlpm.thresholds, XLOOKUP('2. Результаты'!$D1277, Sections!$K$27:$K$47, Sections!$L$27:$N$47),
    XLOOKUP('2. Результаты'!$M1277, _xlpm.thresholds, Sections!$L$26:$N$26, "Ниже базового", -1)
)</f>
        <v>Высокий</v>
      </c>
      <c r="O1277" s="9">
        <v>19.0</v>
      </c>
      <c r="P1277" s="9" t="str">
        <f t="array" ref="P1277">LET(
    _xlpm.thresholds, XLOOKUP('2. Результаты'!$D1277, Sections!$P$3:$P$23, Sections!$Q$3:$S$23),
    XLOOKUP('2. Результаты'!$O1277, _xlpm.thresholds, Sections!$Q$2:$S$2, "Ниже базового", -1)
)</f>
        <v>Высокий</v>
      </c>
      <c r="Q1277" s="9">
        <v>16.0</v>
      </c>
      <c r="R1277" s="9" t="str">
        <f t="array" ref="R1277">LET(
    _xlpm.thresholds, XLOOKUP('2. Результаты'!$D1277, Sections!$F$3:$F$23, Sections!$G$3:$I$23),
    XLOOKUP('2. Результаты'!$Q1277, _xlpm.thresholds, Sections!$G$2:$I$2, "Ниже базового", -1)
)</f>
        <v>Средний</v>
      </c>
      <c r="S1277" s="9">
        <v>31.0</v>
      </c>
      <c r="T1277" s="9" t="str">
        <f t="array" ref="T1277">LET(
    _xlpm.thresholds, XLOOKUP('2. Результаты'!$D1277, Sections!$A$3:$A$23, Sections!$B$3:$D$23),
    XLOOKUP('2. Результаты'!$S1277, _xlpm.thresholds, Sections!$B$2:$D$2, "Ниже базового", -1)
)</f>
        <v>Средний</v>
      </c>
      <c r="U1277" s="9">
        <v>0.0</v>
      </c>
      <c r="V1277" s="9" t="str">
        <f t="array" ref="V1277">LET(
    _xlpm.thresholds, XLOOKUP('2. Результаты'!$D1277, Sections!$A$27:$A$47, Sections!$B$27:$D$47),
    XLOOKUP('2. Результаты'!$U1277, _xlpm.thresholds, Sections!$B$26:$D$26, "Ниже базового", -1)
)</f>
        <v>Базовый</v>
      </c>
      <c r="W1277" s="9">
        <v>23.0</v>
      </c>
      <c r="X1277" s="9" t="str">
        <f t="array" ref="X1277">LET(
    _xlpm.thresholds, XLOOKUP('2. Результаты'!$D1277, Sections!$K$3:$K$23, Sections!$L$3:$N$23),
    XLOOKUP('2. Результаты'!$W1277, _xlpm.thresholds, Sections!$L$2:$N$2, "Ниже базового", -1)
)</f>
        <v>Средний</v>
      </c>
    </row>
    <row r="1278" ht="15.75" customHeight="1">
      <c r="A1278" s="7">
        <v>5.61056792E8</v>
      </c>
      <c r="B1278" s="6" t="s">
        <v>293</v>
      </c>
      <c r="C1278" s="6" t="s">
        <v>319</v>
      </c>
      <c r="D1278" s="9">
        <v>4.0</v>
      </c>
      <c r="E1278" s="9">
        <v>116.0</v>
      </c>
      <c r="F1278" s="9">
        <v>166.0</v>
      </c>
      <c r="G1278" s="9">
        <v>2.0</v>
      </c>
      <c r="H1278" s="9" t="s">
        <v>1467</v>
      </c>
      <c r="I1278" s="9">
        <v>18.0</v>
      </c>
      <c r="J1278" s="9" t="str">
        <f t="array" ref="J1278">LET(
    _xlpm.thresholds, XLOOKUP('2. Результаты'!$D1278, Sections!$F$27:$F$47, Sections!$G$27:$I$47),
    XLOOKUP('2. Результаты'!$I1278, _xlpm.thresholds, Sections!$G$26:$I$26, "Ниже базового", -1)
)</f>
        <v>Средний</v>
      </c>
      <c r="K1278" s="9">
        <v>21.0</v>
      </c>
      <c r="L1278" s="9" t="str">
        <f t="array" ref="L1278">LET(
    _xlpm.thresholds, XLOOKUP('2. Результаты'!$D1278, Sections!$P$27:$P$47, Sections!$Q$27:$S$47),
    XLOOKUP('2. Результаты'!$K1278, _xlpm.thresholds, Sections!$Q$26:$S$26, "Ниже базового", -1)
)</f>
        <v>Высокий</v>
      </c>
      <c r="M1278" s="9">
        <v>14.0</v>
      </c>
      <c r="N1278" s="9" t="str">
        <f t="array" ref="N1278">LET(
    _xlpm.thresholds, XLOOKUP('2. Результаты'!$D1278, Sections!$K$27:$K$47, Sections!$L$27:$N$47),
    XLOOKUP('2. Результаты'!$M1278, _xlpm.thresholds, Sections!$L$26:$N$26, "Ниже базового", -1)
)</f>
        <v>Высокий</v>
      </c>
      <c r="O1278" s="9">
        <v>13.0</v>
      </c>
      <c r="P1278" s="9" t="str">
        <f t="array" ref="P1278">LET(
    _xlpm.thresholds, XLOOKUP('2. Результаты'!$D1278, Sections!$P$3:$P$23, Sections!$Q$3:$S$23),
    XLOOKUP('2. Результаты'!$O1278, _xlpm.thresholds, Sections!$Q$2:$S$2, "Ниже базового", -1)
)</f>
        <v>Базовый</v>
      </c>
      <c r="Q1278" s="9">
        <v>14.0</v>
      </c>
      <c r="R1278" s="9" t="str">
        <f t="array" ref="R1278">LET(
    _xlpm.thresholds, XLOOKUP('2. Результаты'!$D1278, Sections!$F$3:$F$23, Sections!$G$3:$I$23),
    XLOOKUP('2. Результаты'!$Q1278, _xlpm.thresholds, Sections!$G$2:$I$2, "Ниже базового", -1)
)</f>
        <v>Средний</v>
      </c>
      <c r="S1278" s="9">
        <v>16.0</v>
      </c>
      <c r="T1278" s="9" t="str">
        <f t="array" ref="T1278">LET(
    _xlpm.thresholds, XLOOKUP('2. Результаты'!$D1278, Sections!$A$3:$A$23, Sections!$B$3:$D$23),
    XLOOKUP('2. Результаты'!$S1278, _xlpm.thresholds, Sections!$B$2:$D$2, "Ниже базового", -1)
)</f>
        <v>Базовый</v>
      </c>
      <c r="U1278" s="9">
        <v>0.0</v>
      </c>
      <c r="V1278" s="9" t="str">
        <f t="array" ref="V1278">LET(
    _xlpm.thresholds, XLOOKUP('2. Результаты'!$D1278, Sections!$A$27:$A$47, Sections!$B$27:$D$47),
    XLOOKUP('2. Результаты'!$U1278, _xlpm.thresholds, Sections!$B$26:$D$26, "Ниже базового", -1)
)</f>
        <v>Базовый</v>
      </c>
      <c r="W1278" s="9">
        <v>20.0</v>
      </c>
      <c r="X1278" s="9" t="str">
        <f t="array" ref="X1278">LET(
    _xlpm.thresholds, XLOOKUP('2. Результаты'!$D1278, Sections!$K$3:$K$23, Sections!$L$3:$N$23),
    XLOOKUP('2. Результаты'!$W1278, _xlpm.thresholds, Sections!$L$2:$N$2, "Ниже базового", -1)
)</f>
        <v>Средний</v>
      </c>
    </row>
    <row r="1279" ht="15.75" customHeight="1">
      <c r="A1279" s="7">
        <v>5.62068455E8</v>
      </c>
      <c r="B1279" s="6" t="s">
        <v>293</v>
      </c>
      <c r="C1279" s="6" t="s">
        <v>320</v>
      </c>
      <c r="D1279" s="9">
        <v>4.0</v>
      </c>
      <c r="E1279" s="9">
        <v>91.0</v>
      </c>
      <c r="F1279" s="9">
        <v>166.0</v>
      </c>
      <c r="G1279" s="9">
        <v>1.0</v>
      </c>
      <c r="H1279" s="9" t="s">
        <v>1468</v>
      </c>
      <c r="I1279" s="9">
        <v>22.0</v>
      </c>
      <c r="J1279" s="9" t="str">
        <f t="array" ref="J1279">LET(
    _xlpm.thresholds, XLOOKUP('2. Результаты'!$D1279, Sections!$F$27:$F$47, Sections!$G$27:$I$47),
    XLOOKUP('2. Результаты'!$I1279, _xlpm.thresholds, Sections!$G$26:$I$26, "Ниже базового", -1)
)</f>
        <v>Средний</v>
      </c>
      <c r="K1279" s="9">
        <v>18.0</v>
      </c>
      <c r="L1279" s="9" t="str">
        <f t="array" ref="L1279">LET(
    _xlpm.thresholds, XLOOKUP('2. Результаты'!$D1279, Sections!$P$27:$P$47, Sections!$Q$27:$S$47),
    XLOOKUP('2. Результаты'!$K1279, _xlpm.thresholds, Sections!$Q$26:$S$26, "Ниже базового", -1)
)</f>
        <v>Высокий</v>
      </c>
      <c r="M1279" s="9">
        <v>0.0</v>
      </c>
      <c r="N1279" s="9" t="str">
        <f t="array" ref="N1279">LET(
    _xlpm.thresholds, XLOOKUP('2. Результаты'!$D1279, Sections!$K$27:$K$47, Sections!$L$27:$N$47),
    XLOOKUP('2. Результаты'!$M1279, _xlpm.thresholds, Sections!$L$26:$N$26, "Ниже базового", -1)
)</f>
        <v>Ниже базового</v>
      </c>
      <c r="O1279" s="9">
        <v>11.0</v>
      </c>
      <c r="P1279" s="9" t="str">
        <f t="array" ref="P1279">LET(
    _xlpm.thresholds, XLOOKUP('2. Результаты'!$D1279, Sections!$P$3:$P$23, Sections!$Q$3:$S$23),
    XLOOKUP('2. Результаты'!$O1279, _xlpm.thresholds, Sections!$Q$2:$S$2, "Ниже базового", -1)
)</f>
        <v>Базовый</v>
      </c>
      <c r="Q1279" s="9">
        <v>7.0</v>
      </c>
      <c r="R1279" s="9" t="str">
        <f t="array" ref="R1279">LET(
    _xlpm.thresholds, XLOOKUP('2. Результаты'!$D1279, Sections!$F$3:$F$23, Sections!$G$3:$I$23),
    XLOOKUP('2. Результаты'!$Q1279, _xlpm.thresholds, Sections!$G$2:$I$2, "Ниже базового", -1)
)</f>
        <v>Базовый</v>
      </c>
      <c r="S1279" s="9">
        <v>18.0</v>
      </c>
      <c r="T1279" s="9" t="str">
        <f t="array" ref="T1279">LET(
    _xlpm.thresholds, XLOOKUP('2. Результаты'!$D1279, Sections!$A$3:$A$23, Sections!$B$3:$D$23),
    XLOOKUP('2. Результаты'!$S1279, _xlpm.thresholds, Sections!$B$2:$D$2, "Ниже базового", -1)
)</f>
        <v>Средний</v>
      </c>
      <c r="U1279" s="9">
        <v>0.0</v>
      </c>
      <c r="V1279" s="9" t="str">
        <f t="array" ref="V1279">LET(
    _xlpm.thresholds, XLOOKUP('2. Результаты'!$D1279, Sections!$A$27:$A$47, Sections!$B$27:$D$47),
    XLOOKUP('2. Результаты'!$U1279, _xlpm.thresholds, Sections!$B$26:$D$26, "Ниже базового", -1)
)</f>
        <v>Базовый</v>
      </c>
      <c r="W1279" s="9">
        <v>15.0</v>
      </c>
      <c r="X1279" s="9" t="str">
        <f t="array" ref="X1279">LET(
    _xlpm.thresholds, XLOOKUP('2. Результаты'!$D1279, Sections!$K$3:$K$23, Sections!$L$3:$N$23),
    XLOOKUP('2. Результаты'!$W1279, _xlpm.thresholds, Sections!$L$2:$N$2, "Ниже базового", -1)
)</f>
        <v>Базовый</v>
      </c>
    </row>
    <row r="1280" ht="15.75" customHeight="1">
      <c r="A1280" s="7">
        <v>5.61056601E8</v>
      </c>
      <c r="B1280" s="6" t="s">
        <v>293</v>
      </c>
      <c r="C1280" s="6" t="s">
        <v>321</v>
      </c>
      <c r="D1280" s="9">
        <v>4.0</v>
      </c>
      <c r="E1280" s="9">
        <v>124.0</v>
      </c>
      <c r="F1280" s="9">
        <v>166.0</v>
      </c>
      <c r="G1280" s="9">
        <v>2.0</v>
      </c>
      <c r="H1280" s="9" t="s">
        <v>1467</v>
      </c>
      <c r="I1280" s="9">
        <v>19.0</v>
      </c>
      <c r="J1280" s="9" t="str">
        <f t="array" ref="J1280">LET(
    _xlpm.thresholds, XLOOKUP('2. Результаты'!$D1280, Sections!$F$27:$F$47, Sections!$G$27:$I$47),
    XLOOKUP('2. Результаты'!$I1280, _xlpm.thresholds, Sections!$G$26:$I$26, "Ниже базового", -1)
)</f>
        <v>Средний</v>
      </c>
      <c r="K1280" s="9">
        <v>19.0</v>
      </c>
      <c r="L1280" s="9" t="str">
        <f t="array" ref="L1280">LET(
    _xlpm.thresholds, XLOOKUP('2. Результаты'!$D1280, Sections!$P$27:$P$47, Sections!$Q$27:$S$47),
    XLOOKUP('2. Результаты'!$K1280, _xlpm.thresholds, Sections!$Q$26:$S$26, "Ниже базового", -1)
)</f>
        <v>Высокий</v>
      </c>
      <c r="M1280" s="9">
        <v>12.0</v>
      </c>
      <c r="N1280" s="9" t="str">
        <f t="array" ref="N1280">LET(
    _xlpm.thresholds, XLOOKUP('2. Результаты'!$D1280, Sections!$K$27:$K$47, Sections!$L$27:$N$47),
    XLOOKUP('2. Результаты'!$M1280, _xlpm.thresholds, Sections!$L$26:$N$26, "Ниже базового", -1)
)</f>
        <v>Средний</v>
      </c>
      <c r="O1280" s="9">
        <v>15.0</v>
      </c>
      <c r="P1280" s="9" t="str">
        <f t="array" ref="P1280">LET(
    _xlpm.thresholds, XLOOKUP('2. Результаты'!$D1280, Sections!$P$3:$P$23, Sections!$Q$3:$S$23),
    XLOOKUP('2. Результаты'!$O1280, _xlpm.thresholds, Sections!$Q$2:$S$2, "Ниже базового", -1)
)</f>
        <v>Средний</v>
      </c>
      <c r="Q1280" s="9">
        <v>15.0</v>
      </c>
      <c r="R1280" s="9" t="str">
        <f t="array" ref="R1280">LET(
    _xlpm.thresholds, XLOOKUP('2. Результаты'!$D1280, Sections!$F$3:$F$23, Sections!$G$3:$I$23),
    XLOOKUP('2. Результаты'!$Q1280, _xlpm.thresholds, Sections!$G$2:$I$2, "Ниже базового", -1)
)</f>
        <v>Средний</v>
      </c>
      <c r="S1280" s="9">
        <v>20.0</v>
      </c>
      <c r="T1280" s="9" t="str">
        <f t="array" ref="T1280">LET(
    _xlpm.thresholds, XLOOKUP('2. Результаты'!$D1280, Sections!$A$3:$A$23, Sections!$B$3:$D$23),
    XLOOKUP('2. Результаты'!$S1280, _xlpm.thresholds, Sections!$B$2:$D$2, "Ниже базового", -1)
)</f>
        <v>Средний</v>
      </c>
      <c r="U1280" s="9">
        <v>0.0</v>
      </c>
      <c r="V1280" s="9" t="str">
        <f t="array" ref="V1280">LET(
    _xlpm.thresholds, XLOOKUP('2. Результаты'!$D1280, Sections!$A$27:$A$47, Sections!$B$27:$D$47),
    XLOOKUP('2. Результаты'!$U1280, _xlpm.thresholds, Sections!$B$26:$D$26, "Ниже базового", -1)
)</f>
        <v>Базовый</v>
      </c>
      <c r="W1280" s="9">
        <v>24.0</v>
      </c>
      <c r="X1280" s="9" t="str">
        <f t="array" ref="X1280">LET(
    _xlpm.thresholds, XLOOKUP('2. Результаты'!$D1280, Sections!$K$3:$K$23, Sections!$L$3:$N$23),
    XLOOKUP('2. Результаты'!$W1280, _xlpm.thresholds, Sections!$L$2:$N$2, "Ниже базового", -1)
)</f>
        <v>Средний</v>
      </c>
    </row>
    <row r="1281" ht="15.75" customHeight="1">
      <c r="A1281" s="7">
        <v>5.60034309E8</v>
      </c>
      <c r="B1281" s="6" t="s">
        <v>293</v>
      </c>
      <c r="C1281" s="6" t="s">
        <v>323</v>
      </c>
      <c r="D1281" s="9">
        <v>6.0</v>
      </c>
      <c r="E1281" s="9">
        <v>89.0</v>
      </c>
      <c r="F1281" s="9">
        <v>192.0</v>
      </c>
      <c r="G1281" s="9">
        <v>2.0</v>
      </c>
      <c r="H1281" s="9" t="s">
        <v>1467</v>
      </c>
      <c r="I1281" s="9">
        <v>11.0</v>
      </c>
      <c r="J1281" s="9" t="str">
        <f t="array" ref="J1281">LET(
    _xlpm.thresholds, XLOOKUP('2. Результаты'!$D1281, Sections!$F$27:$F$47, Sections!$G$27:$I$47),
    XLOOKUP('2. Результаты'!$I1281, _xlpm.thresholds, Sections!$G$26:$I$26, "Ниже базового", -1)
)</f>
        <v>Базовый</v>
      </c>
      <c r="K1281" s="9">
        <v>12.0</v>
      </c>
      <c r="L1281" s="9" t="str">
        <f t="array" ref="L1281">LET(
    _xlpm.thresholds, XLOOKUP('2. Результаты'!$D1281, Sections!$P$27:$P$47, Sections!$Q$27:$S$47),
    XLOOKUP('2. Результаты'!$K1281, _xlpm.thresholds, Sections!$Q$26:$S$26, "Ниже базового", -1)
)</f>
        <v>Базовый</v>
      </c>
      <c r="M1281" s="9">
        <v>10.0</v>
      </c>
      <c r="N1281" s="9" t="str">
        <f t="array" ref="N1281">LET(
    _xlpm.thresholds, XLOOKUP('2. Результаты'!$D1281, Sections!$K$27:$K$47, Sections!$L$27:$N$47),
    XLOOKUP('2. Результаты'!$M1281, _xlpm.thresholds, Sections!$L$26:$N$26, "Ниже базового", -1)
)</f>
        <v>Базовый</v>
      </c>
      <c r="O1281" s="9">
        <v>13.0</v>
      </c>
      <c r="P1281" s="9" t="str">
        <f t="array" ref="P1281">LET(
    _xlpm.thresholds, XLOOKUP('2. Результаты'!$D1281, Sections!$P$3:$P$23, Sections!$Q$3:$S$23),
    XLOOKUP('2. Результаты'!$O1281, _xlpm.thresholds, Sections!$Q$2:$S$2, "Ниже базового", -1)
)</f>
        <v>Базовый</v>
      </c>
      <c r="Q1281" s="9">
        <v>8.0</v>
      </c>
      <c r="R1281" s="9" t="str">
        <f t="array" ref="R1281">LET(
    _xlpm.thresholds, XLOOKUP('2. Результаты'!$D1281, Sections!$F$3:$F$23, Sections!$G$3:$I$23),
    XLOOKUP('2. Результаты'!$Q1281, _xlpm.thresholds, Sections!$G$2:$I$2, "Ниже базового", -1)
)</f>
        <v>Базовый</v>
      </c>
      <c r="S1281" s="9">
        <v>17.0</v>
      </c>
      <c r="T1281" s="9" t="str">
        <f t="array" ref="T1281">LET(
    _xlpm.thresholds, XLOOKUP('2. Результаты'!$D1281, Sections!$A$3:$A$23, Sections!$B$3:$D$23),
    XLOOKUP('2. Результаты'!$S1281, _xlpm.thresholds, Sections!$B$2:$D$2, "Ниже базового", -1)
)</f>
        <v>Базовый</v>
      </c>
      <c r="U1281" s="9">
        <v>6.0</v>
      </c>
      <c r="V1281" s="9" t="str">
        <f t="array" ref="V1281">LET(
    _xlpm.thresholds, XLOOKUP('2. Результаты'!$D1281, Sections!$A$27:$A$47, Sections!$B$27:$D$47),
    XLOOKUP('2. Результаты'!$U1281, _xlpm.thresholds, Sections!$B$26:$D$26, "Ниже базового", -1)
)</f>
        <v>Базовый</v>
      </c>
      <c r="W1281" s="9">
        <v>12.0</v>
      </c>
      <c r="X1281" s="9" t="str">
        <f t="array" ref="X1281">LET(
    _xlpm.thresholds, XLOOKUP('2. Результаты'!$D1281, Sections!$K$3:$K$23, Sections!$L$3:$N$23),
    XLOOKUP('2. Результаты'!$W1281, _xlpm.thresholds, Sections!$L$2:$N$2, "Ниже базового", -1)
)</f>
        <v>Базовый</v>
      </c>
    </row>
    <row r="1282" ht="15.75" customHeight="1">
      <c r="A1282" s="7">
        <v>5.61041958E8</v>
      </c>
      <c r="B1282" s="6" t="s">
        <v>293</v>
      </c>
      <c r="C1282" s="6" t="s">
        <v>324</v>
      </c>
      <c r="D1282" s="9">
        <v>1.0</v>
      </c>
      <c r="E1282" s="9">
        <v>159.0</v>
      </c>
      <c r="F1282" s="9">
        <v>213.0</v>
      </c>
      <c r="G1282" s="9">
        <v>3.0</v>
      </c>
      <c r="H1282" s="9" t="s">
        <v>1465</v>
      </c>
      <c r="I1282" s="9">
        <v>23.0</v>
      </c>
      <c r="J1282" s="9" t="str">
        <f t="array" ref="J1282">LET(
    _xlpm.thresholds, XLOOKUP('2. Результаты'!$D1282, Sections!$F$27:$F$47, Sections!$G$27:$I$47),
    XLOOKUP('2. Результаты'!$I1282, _xlpm.thresholds, Sections!$G$26:$I$26, "Ниже базового", -1)
)</f>
        <v>Средний</v>
      </c>
      <c r="K1282" s="9">
        <v>14.0</v>
      </c>
      <c r="L1282" s="9" t="str">
        <f t="array" ref="L1282">LET(
    _xlpm.thresholds, XLOOKUP('2. Результаты'!$D1282, Sections!$P$27:$P$47, Sections!$Q$27:$S$47),
    XLOOKUP('2. Результаты'!$K1282, _xlpm.thresholds, Sections!$Q$26:$S$26, "Ниже базового", -1)
)</f>
        <v>Средний</v>
      </c>
      <c r="M1282" s="9">
        <v>18.0</v>
      </c>
      <c r="N1282" s="9" t="str">
        <f t="array" ref="N1282">LET(
    _xlpm.thresholds, XLOOKUP('2. Результаты'!$D1282, Sections!$K$27:$K$47, Sections!$L$27:$N$47),
    XLOOKUP('2. Результаты'!$M1282, _xlpm.thresholds, Sections!$L$26:$N$26, "Ниже базового", -1)
)</f>
        <v>Высокий</v>
      </c>
      <c r="O1282" s="9">
        <v>18.0</v>
      </c>
      <c r="P1282" s="9" t="str">
        <f t="array" ref="P1282">LET(
    _xlpm.thresholds, XLOOKUP('2. Результаты'!$D1282, Sections!$P$3:$P$23, Sections!$Q$3:$S$23),
    XLOOKUP('2. Результаты'!$O1282, _xlpm.thresholds, Sections!$Q$2:$S$2, "Ниже базового", -1)
)</f>
        <v>Средний</v>
      </c>
      <c r="Q1282" s="9">
        <v>18.0</v>
      </c>
      <c r="R1282" s="9" t="str">
        <f t="array" ref="R1282">LET(
    _xlpm.thresholds, XLOOKUP('2. Результаты'!$D1282, Sections!$F$3:$F$23, Sections!$G$3:$I$23),
    XLOOKUP('2. Результаты'!$Q1282, _xlpm.thresholds, Sections!$G$2:$I$2, "Ниже базового", -1)
)</f>
        <v>Средний</v>
      </c>
      <c r="S1282" s="9">
        <v>36.0</v>
      </c>
      <c r="T1282" s="9" t="str">
        <f t="array" ref="T1282">LET(
    _xlpm.thresholds, XLOOKUP('2. Результаты'!$D1282, Sections!$A$3:$A$23, Sections!$B$3:$D$23),
    XLOOKUP('2. Результаты'!$S1282, _xlpm.thresholds, Sections!$B$2:$D$2, "Ниже базового", -1)
)</f>
        <v>Средний</v>
      </c>
      <c r="U1282" s="9">
        <v>11.0</v>
      </c>
      <c r="V1282" s="9" t="str">
        <f t="array" ref="V1282">LET(
    _xlpm.thresholds, XLOOKUP('2. Результаты'!$D1282, Sections!$A$27:$A$47, Sections!$B$27:$D$47),
    XLOOKUP('2. Результаты'!$U1282, _xlpm.thresholds, Sections!$B$26:$D$26, "Ниже базового", -1)
)</f>
        <v>Средний</v>
      </c>
      <c r="W1282" s="9">
        <v>21.0</v>
      </c>
      <c r="X1282" s="9" t="str">
        <f t="array" ref="X1282">LET(
    _xlpm.thresholds, XLOOKUP('2. Результаты'!$D1282, Sections!$K$3:$K$23, Sections!$L$3:$N$23),
    XLOOKUP('2. Результаты'!$W1282, _xlpm.thresholds, Sections!$L$2:$N$2, "Ниже базового", -1)
)</f>
        <v>Средний</v>
      </c>
    </row>
    <row r="1283" ht="15.75" customHeight="1">
      <c r="A1283" s="7">
        <v>5.60035285E8</v>
      </c>
      <c r="B1283" s="6" t="s">
        <v>293</v>
      </c>
      <c r="C1283" s="6" t="s">
        <v>325</v>
      </c>
      <c r="D1283" s="9">
        <v>1.0</v>
      </c>
      <c r="E1283" s="9">
        <v>169.0</v>
      </c>
      <c r="F1283" s="9">
        <v>213.0</v>
      </c>
      <c r="G1283" s="9">
        <v>3.0</v>
      </c>
      <c r="H1283" s="9" t="s">
        <v>1465</v>
      </c>
      <c r="I1283" s="9">
        <v>25.0</v>
      </c>
      <c r="J1283" s="9" t="str">
        <f t="array" ref="J1283">LET(
    _xlpm.thresholds, XLOOKUP('2. Результаты'!$D1283, Sections!$F$27:$F$47, Sections!$G$27:$I$47),
    XLOOKUP('2. Результаты'!$I1283, _xlpm.thresholds, Sections!$G$26:$I$26, "Ниже базового", -1)
)</f>
        <v>Средний</v>
      </c>
      <c r="K1283" s="9">
        <v>17.0</v>
      </c>
      <c r="L1283" s="9" t="str">
        <f t="array" ref="L1283">LET(
    _xlpm.thresholds, XLOOKUP('2. Результаты'!$D1283, Sections!$P$27:$P$47, Sections!$Q$27:$S$47),
    XLOOKUP('2. Результаты'!$K1283, _xlpm.thresholds, Sections!$Q$26:$S$26, "Ниже базового", -1)
)</f>
        <v>Высокий</v>
      </c>
      <c r="M1283" s="9">
        <v>16.0</v>
      </c>
      <c r="N1283" s="9" t="str">
        <f t="array" ref="N1283">LET(
    _xlpm.thresholds, XLOOKUP('2. Результаты'!$D1283, Sections!$K$27:$K$47, Sections!$L$27:$N$47),
    XLOOKUP('2. Результаты'!$M1283, _xlpm.thresholds, Sections!$L$26:$N$26, "Ниже базового", -1)
)</f>
        <v>Средний</v>
      </c>
      <c r="O1283" s="9">
        <v>19.0</v>
      </c>
      <c r="P1283" s="9" t="str">
        <f t="array" ref="P1283">LET(
    _xlpm.thresholds, XLOOKUP('2. Результаты'!$D1283, Sections!$P$3:$P$23, Sections!$Q$3:$S$23),
    XLOOKUP('2. Результаты'!$O1283, _xlpm.thresholds, Sections!$Q$2:$S$2, "Ниже базового", -1)
)</f>
        <v>Средний</v>
      </c>
      <c r="Q1283" s="9">
        <v>19.0</v>
      </c>
      <c r="R1283" s="9" t="str">
        <f t="array" ref="R1283">LET(
    _xlpm.thresholds, XLOOKUP('2. Результаты'!$D1283, Sections!$F$3:$F$23, Sections!$G$3:$I$23),
    XLOOKUP('2. Результаты'!$Q1283, _xlpm.thresholds, Sections!$G$2:$I$2, "Ниже базового", -1)
)</f>
        <v>Средний</v>
      </c>
      <c r="S1283" s="9">
        <v>37.0</v>
      </c>
      <c r="T1283" s="9" t="str">
        <f t="array" ref="T1283">LET(
    _xlpm.thresholds, XLOOKUP('2. Результаты'!$D1283, Sections!$A$3:$A$23, Sections!$B$3:$D$23),
    XLOOKUP('2. Результаты'!$S1283, _xlpm.thresholds, Sections!$B$2:$D$2, "Ниже базового", -1)
)</f>
        <v>Средний</v>
      </c>
      <c r="U1283" s="9">
        <v>11.0</v>
      </c>
      <c r="V1283" s="9" t="str">
        <f t="array" ref="V1283">LET(
    _xlpm.thresholds, XLOOKUP('2. Результаты'!$D1283, Sections!$A$27:$A$47, Sections!$B$27:$D$47),
    XLOOKUP('2. Результаты'!$U1283, _xlpm.thresholds, Sections!$B$26:$D$26, "Ниже базового", -1)
)</f>
        <v>Средний</v>
      </c>
      <c r="W1283" s="9">
        <v>25.0</v>
      </c>
      <c r="X1283" s="9" t="str">
        <f t="array" ref="X1283">LET(
    _xlpm.thresholds, XLOOKUP('2. Результаты'!$D1283, Sections!$K$3:$K$23, Sections!$L$3:$N$23),
    XLOOKUP('2. Результаты'!$W1283, _xlpm.thresholds, Sections!$L$2:$N$2, "Ниже базового", -1)
)</f>
        <v>Высокий</v>
      </c>
    </row>
    <row r="1284" ht="15.75" customHeight="1">
      <c r="A1284" s="7">
        <v>5.61056513E8</v>
      </c>
      <c r="B1284" s="6" t="s">
        <v>293</v>
      </c>
      <c r="C1284" s="6" t="s">
        <v>326</v>
      </c>
      <c r="D1284" s="9">
        <v>1.0</v>
      </c>
      <c r="E1284" s="9">
        <v>144.0</v>
      </c>
      <c r="F1284" s="9">
        <v>213.0</v>
      </c>
      <c r="G1284" s="9">
        <v>3.0</v>
      </c>
      <c r="H1284" s="9" t="s">
        <v>1465</v>
      </c>
      <c r="I1284" s="9">
        <v>20.0</v>
      </c>
      <c r="J1284" s="9" t="str">
        <f t="array" ref="J1284">LET(
    _xlpm.thresholds, XLOOKUP('2. Результаты'!$D1284, Sections!$F$27:$F$47, Sections!$G$27:$I$47),
    XLOOKUP('2. Результаты'!$I1284, _xlpm.thresholds, Sections!$G$26:$I$26, "Ниже базового", -1)
)</f>
        <v>Средний</v>
      </c>
      <c r="K1284" s="9">
        <v>16.0</v>
      </c>
      <c r="L1284" s="9" t="str">
        <f t="array" ref="L1284">LET(
    _xlpm.thresholds, XLOOKUP('2. Результаты'!$D1284, Sections!$P$27:$P$47, Sections!$Q$27:$S$47),
    XLOOKUP('2. Результаты'!$K1284, _xlpm.thresholds, Sections!$Q$26:$S$26, "Ниже базового", -1)
)</f>
        <v>Высокий</v>
      </c>
      <c r="M1284" s="9">
        <v>15.0</v>
      </c>
      <c r="N1284" s="9" t="str">
        <f t="array" ref="N1284">LET(
    _xlpm.thresholds, XLOOKUP('2. Результаты'!$D1284, Sections!$K$27:$K$47, Sections!$L$27:$N$47),
    XLOOKUP('2. Результаты'!$M1284, _xlpm.thresholds, Sections!$L$26:$N$26, "Ниже базового", -1)
)</f>
        <v>Средний</v>
      </c>
      <c r="O1284" s="9">
        <v>16.0</v>
      </c>
      <c r="P1284" s="9" t="str">
        <f t="array" ref="P1284">LET(
    _xlpm.thresholds, XLOOKUP('2. Результаты'!$D1284, Sections!$P$3:$P$23, Sections!$Q$3:$S$23),
    XLOOKUP('2. Результаты'!$O1284, _xlpm.thresholds, Sections!$Q$2:$S$2, "Ниже базового", -1)
)</f>
        <v>Средний</v>
      </c>
      <c r="Q1284" s="9">
        <v>15.0</v>
      </c>
      <c r="R1284" s="9" t="str">
        <f t="array" ref="R1284">LET(
    _xlpm.thresholds, XLOOKUP('2. Результаты'!$D1284, Sections!$F$3:$F$23, Sections!$G$3:$I$23),
    XLOOKUP('2. Результаты'!$Q1284, _xlpm.thresholds, Sections!$G$2:$I$2, "Ниже базового", -1)
)</f>
        <v>Средний</v>
      </c>
      <c r="S1284" s="9">
        <v>32.0</v>
      </c>
      <c r="T1284" s="9" t="str">
        <f t="array" ref="T1284">LET(
    _xlpm.thresholds, XLOOKUP('2. Результаты'!$D1284, Sections!$A$3:$A$23, Sections!$B$3:$D$23),
    XLOOKUP('2. Результаты'!$S1284, _xlpm.thresholds, Sections!$B$2:$D$2, "Ниже базового", -1)
)</f>
        <v>Средний</v>
      </c>
      <c r="U1284" s="9">
        <v>10.0</v>
      </c>
      <c r="V1284" s="9" t="str">
        <f t="array" ref="V1284">LET(
    _xlpm.thresholds, XLOOKUP('2. Результаты'!$D1284, Sections!$A$27:$A$47, Sections!$B$27:$D$47),
    XLOOKUP('2. Результаты'!$U1284, _xlpm.thresholds, Sections!$B$26:$D$26, "Ниже базового", -1)
)</f>
        <v>Средний</v>
      </c>
      <c r="W1284" s="9">
        <v>20.0</v>
      </c>
      <c r="X1284" s="9" t="str">
        <f t="array" ref="X1284">LET(
    _xlpm.thresholds, XLOOKUP('2. Результаты'!$D1284, Sections!$K$3:$K$23, Sections!$L$3:$N$23),
    XLOOKUP('2. Результаты'!$W1284, _xlpm.thresholds, Sections!$L$2:$N$2, "Ниже базового", -1)
)</f>
        <v>Средний</v>
      </c>
    </row>
    <row r="1285" ht="15.75" customHeight="1">
      <c r="A1285" s="7">
        <v>5.62068381E8</v>
      </c>
      <c r="B1285" s="6" t="s">
        <v>293</v>
      </c>
      <c r="C1285" s="6" t="s">
        <v>327</v>
      </c>
      <c r="D1285" s="9">
        <v>1.0</v>
      </c>
      <c r="E1285" s="9">
        <v>177.0</v>
      </c>
      <c r="F1285" s="9">
        <v>213.0</v>
      </c>
      <c r="G1285" s="9">
        <v>4.0</v>
      </c>
      <c r="H1285" s="9" t="s">
        <v>1466</v>
      </c>
      <c r="I1285" s="9">
        <v>27.0</v>
      </c>
      <c r="J1285" s="9" t="str">
        <f t="array" ref="J1285">LET(
    _xlpm.thresholds, XLOOKUP('2. Результаты'!$D1285, Sections!$F$27:$F$47, Sections!$G$27:$I$47),
    XLOOKUP('2. Результаты'!$I1285, _xlpm.thresholds, Sections!$G$26:$I$26, "Ниже базового", -1)
)</f>
        <v>Высокий</v>
      </c>
      <c r="K1285" s="9">
        <v>20.0</v>
      </c>
      <c r="L1285" s="9" t="str">
        <f t="array" ref="L1285">LET(
    _xlpm.thresholds, XLOOKUP('2. Результаты'!$D1285, Sections!$P$27:$P$47, Sections!$Q$27:$S$47),
    XLOOKUP('2. Результаты'!$K1285, _xlpm.thresholds, Sections!$Q$26:$S$26, "Ниже базового", -1)
)</f>
        <v>Высокий</v>
      </c>
      <c r="M1285" s="9">
        <v>17.0</v>
      </c>
      <c r="N1285" s="9" t="str">
        <f t="array" ref="N1285">LET(
    _xlpm.thresholds, XLOOKUP('2. Результаты'!$D1285, Sections!$K$27:$K$47, Sections!$L$27:$N$47),
    XLOOKUP('2. Результаты'!$M1285, _xlpm.thresholds, Sections!$L$26:$N$26, "Ниже базового", -1)
)</f>
        <v>Высокий</v>
      </c>
      <c r="O1285" s="9">
        <v>21.0</v>
      </c>
      <c r="P1285" s="9" t="str">
        <f t="array" ref="P1285">LET(
    _xlpm.thresholds, XLOOKUP('2. Результаты'!$D1285, Sections!$P$3:$P$23, Sections!$Q$3:$S$23),
    XLOOKUP('2. Результаты'!$O1285, _xlpm.thresholds, Sections!$Q$2:$S$2, "Ниже базового", -1)
)</f>
        <v>Высокий</v>
      </c>
      <c r="Q1285" s="9">
        <v>17.0</v>
      </c>
      <c r="R1285" s="9" t="str">
        <f t="array" ref="R1285">LET(
    _xlpm.thresholds, XLOOKUP('2. Результаты'!$D1285, Sections!$F$3:$F$23, Sections!$G$3:$I$23),
    XLOOKUP('2. Результаты'!$Q1285, _xlpm.thresholds, Sections!$G$2:$I$2, "Ниже базового", -1)
)</f>
        <v>Средний</v>
      </c>
      <c r="S1285" s="9">
        <v>37.0</v>
      </c>
      <c r="T1285" s="9" t="str">
        <f t="array" ref="T1285">LET(
    _xlpm.thresholds, XLOOKUP('2. Результаты'!$D1285, Sections!$A$3:$A$23, Sections!$B$3:$D$23),
    XLOOKUP('2. Результаты'!$S1285, _xlpm.thresholds, Sections!$B$2:$D$2, "Ниже базового", -1)
)</f>
        <v>Средний</v>
      </c>
      <c r="U1285" s="9">
        <v>12.0</v>
      </c>
      <c r="V1285" s="9" t="str">
        <f t="array" ref="V1285">LET(
    _xlpm.thresholds, XLOOKUP('2. Результаты'!$D1285, Sections!$A$27:$A$47, Sections!$B$27:$D$47),
    XLOOKUP('2. Результаты'!$U1285, _xlpm.thresholds, Sections!$B$26:$D$26, "Ниже базового", -1)
)</f>
        <v>Высокий</v>
      </c>
      <c r="W1285" s="9">
        <v>26.0</v>
      </c>
      <c r="X1285" s="9" t="str">
        <f t="array" ref="X1285">LET(
    _xlpm.thresholds, XLOOKUP('2. Результаты'!$D1285, Sections!$K$3:$K$23, Sections!$L$3:$N$23),
    XLOOKUP('2. Результаты'!$W1285, _xlpm.thresholds, Sections!$L$2:$N$2, "Ниже базового", -1)
)</f>
        <v>Высокий</v>
      </c>
    </row>
    <row r="1286" ht="15.75" customHeight="1">
      <c r="A1286" s="7">
        <v>5.6206668E8</v>
      </c>
      <c r="B1286" s="6" t="s">
        <v>293</v>
      </c>
      <c r="C1286" s="6" t="s">
        <v>328</v>
      </c>
      <c r="D1286" s="9">
        <v>1.0</v>
      </c>
      <c r="E1286" s="9">
        <v>168.0</v>
      </c>
      <c r="F1286" s="9">
        <v>213.0</v>
      </c>
      <c r="G1286" s="9">
        <v>3.0</v>
      </c>
      <c r="H1286" s="9" t="s">
        <v>1465</v>
      </c>
      <c r="I1286" s="9">
        <v>25.0</v>
      </c>
      <c r="J1286" s="9" t="str">
        <f t="array" ref="J1286">LET(
    _xlpm.thresholds, XLOOKUP('2. Результаты'!$D1286, Sections!$F$27:$F$47, Sections!$G$27:$I$47),
    XLOOKUP('2. Результаты'!$I1286, _xlpm.thresholds, Sections!$G$26:$I$26, "Ниже базового", -1)
)</f>
        <v>Средний</v>
      </c>
      <c r="K1286" s="9">
        <v>21.0</v>
      </c>
      <c r="L1286" s="9" t="str">
        <f t="array" ref="L1286">LET(
    _xlpm.thresholds, XLOOKUP('2. Результаты'!$D1286, Sections!$P$27:$P$47, Sections!$Q$27:$S$47),
    XLOOKUP('2. Результаты'!$K1286, _xlpm.thresholds, Sections!$Q$26:$S$26, "Ниже базового", -1)
)</f>
        <v>Высокий</v>
      </c>
      <c r="M1286" s="9">
        <v>17.0</v>
      </c>
      <c r="N1286" s="9" t="str">
        <f t="array" ref="N1286">LET(
    _xlpm.thresholds, XLOOKUP('2. Результаты'!$D1286, Sections!$K$27:$K$47, Sections!$L$27:$N$47),
    XLOOKUP('2. Результаты'!$M1286, _xlpm.thresholds, Sections!$L$26:$N$26, "Ниже базового", -1)
)</f>
        <v>Высокий</v>
      </c>
      <c r="O1286" s="9">
        <v>18.0</v>
      </c>
      <c r="P1286" s="9" t="str">
        <f t="array" ref="P1286">LET(
    _xlpm.thresholds, XLOOKUP('2. Результаты'!$D1286, Sections!$P$3:$P$23, Sections!$Q$3:$S$23),
    XLOOKUP('2. Результаты'!$O1286, _xlpm.thresholds, Sections!$Q$2:$S$2, "Ниже базового", -1)
)</f>
        <v>Средний</v>
      </c>
      <c r="Q1286" s="9">
        <v>20.0</v>
      </c>
      <c r="R1286" s="9" t="str">
        <f t="array" ref="R1286">LET(
    _xlpm.thresholds, XLOOKUP('2. Результаты'!$D1286, Sections!$F$3:$F$23, Sections!$G$3:$I$23),
    XLOOKUP('2. Результаты'!$Q1286, _xlpm.thresholds, Sections!$G$2:$I$2, "Ниже базового", -1)
)</f>
        <v>Средний</v>
      </c>
      <c r="S1286" s="9">
        <v>35.0</v>
      </c>
      <c r="T1286" s="9" t="str">
        <f t="array" ref="T1286">LET(
    _xlpm.thresholds, XLOOKUP('2. Результаты'!$D1286, Sections!$A$3:$A$23, Sections!$B$3:$D$23),
    XLOOKUP('2. Результаты'!$S1286, _xlpm.thresholds, Sections!$B$2:$D$2, "Ниже базового", -1)
)</f>
        <v>Средний</v>
      </c>
      <c r="U1286" s="9">
        <v>12.0</v>
      </c>
      <c r="V1286" s="9" t="str">
        <f t="array" ref="V1286">LET(
    _xlpm.thresholds, XLOOKUP('2. Результаты'!$D1286, Sections!$A$27:$A$47, Sections!$B$27:$D$47),
    XLOOKUP('2. Результаты'!$U1286, _xlpm.thresholds, Sections!$B$26:$D$26, "Ниже базового", -1)
)</f>
        <v>Высокий</v>
      </c>
      <c r="W1286" s="9">
        <v>20.0</v>
      </c>
      <c r="X1286" s="9" t="str">
        <f t="array" ref="X1286">LET(
    _xlpm.thresholds, XLOOKUP('2. Результаты'!$D1286, Sections!$K$3:$K$23, Sections!$L$3:$N$23),
    XLOOKUP('2. Результаты'!$W1286, _xlpm.thresholds, Sections!$L$2:$N$2, "Ниже базового", -1)
)</f>
        <v>Средний</v>
      </c>
    </row>
    <row r="1287" ht="15.75" customHeight="1">
      <c r="A1287" s="7">
        <v>5.60033802E8</v>
      </c>
      <c r="B1287" s="6" t="s">
        <v>293</v>
      </c>
      <c r="C1287" s="6" t="s">
        <v>329</v>
      </c>
      <c r="D1287" s="9">
        <v>1.0</v>
      </c>
      <c r="E1287" s="9">
        <v>141.0</v>
      </c>
      <c r="F1287" s="9">
        <v>213.0</v>
      </c>
      <c r="G1287" s="9">
        <v>1.0</v>
      </c>
      <c r="H1287" s="9" t="s">
        <v>1468</v>
      </c>
      <c r="I1287" s="9">
        <v>24.0</v>
      </c>
      <c r="J1287" s="9" t="str">
        <f t="array" ref="J1287">LET(
    _xlpm.thresholds, XLOOKUP('2. Результаты'!$D1287, Sections!$F$27:$F$47, Sections!$G$27:$I$47),
    XLOOKUP('2. Результаты'!$I1287, _xlpm.thresholds, Sections!$G$26:$I$26, "Ниже базового", -1)
)</f>
        <v>Средний</v>
      </c>
      <c r="K1287" s="9">
        <v>16.0</v>
      </c>
      <c r="L1287" s="9" t="str">
        <f t="array" ref="L1287">LET(
    _xlpm.thresholds, XLOOKUP('2. Результаты'!$D1287, Sections!$P$27:$P$47, Sections!$Q$27:$S$47),
    XLOOKUP('2. Результаты'!$K1287, _xlpm.thresholds, Sections!$Q$26:$S$26, "Ниже базового", -1)
)</f>
        <v>Высокий</v>
      </c>
      <c r="M1287" s="9">
        <v>18.0</v>
      </c>
      <c r="N1287" s="9" t="str">
        <f t="array" ref="N1287">LET(
    _xlpm.thresholds, XLOOKUP('2. Результаты'!$D1287, Sections!$K$27:$K$47, Sections!$L$27:$N$47),
    XLOOKUP('2. Результаты'!$M1287, _xlpm.thresholds, Sections!$L$26:$N$26, "Ниже базового", -1)
)</f>
        <v>Высокий</v>
      </c>
      <c r="O1287" s="9">
        <v>0.0</v>
      </c>
      <c r="P1287" s="9" t="str">
        <f t="array" ref="P1287">LET(
    _xlpm.thresholds, XLOOKUP('2. Результаты'!$D1287, Sections!$P$3:$P$23, Sections!$Q$3:$S$23),
    XLOOKUP('2. Результаты'!$O1287, _xlpm.thresholds, Sections!$Q$2:$S$2, "Ниже базового", -1)
)</f>
        <v>Ниже базового</v>
      </c>
      <c r="Q1287" s="9">
        <v>15.0</v>
      </c>
      <c r="R1287" s="9" t="str">
        <f t="array" ref="R1287">LET(
    _xlpm.thresholds, XLOOKUP('2. Результаты'!$D1287, Sections!$F$3:$F$23, Sections!$G$3:$I$23),
    XLOOKUP('2. Результаты'!$Q1287, _xlpm.thresholds, Sections!$G$2:$I$2, "Ниже базового", -1)
)</f>
        <v>Средний</v>
      </c>
      <c r="S1287" s="9">
        <v>34.0</v>
      </c>
      <c r="T1287" s="9" t="str">
        <f t="array" ref="T1287">LET(
    _xlpm.thresholds, XLOOKUP('2. Результаты'!$D1287, Sections!$A$3:$A$23, Sections!$B$3:$D$23),
    XLOOKUP('2. Результаты'!$S1287, _xlpm.thresholds, Sections!$B$2:$D$2, "Ниже базового", -1)
)</f>
        <v>Средний</v>
      </c>
      <c r="U1287" s="9">
        <v>14.0</v>
      </c>
      <c r="V1287" s="9" t="str">
        <f t="array" ref="V1287">LET(
    _xlpm.thresholds, XLOOKUP('2. Результаты'!$D1287, Sections!$A$27:$A$47, Sections!$B$27:$D$47),
    XLOOKUP('2. Результаты'!$U1287, _xlpm.thresholds, Sections!$B$26:$D$26, "Ниже базового", -1)
)</f>
        <v>Высокий</v>
      </c>
      <c r="W1287" s="9">
        <v>20.0</v>
      </c>
      <c r="X1287" s="9" t="str">
        <f t="array" ref="X1287">LET(
    _xlpm.thresholds, XLOOKUP('2. Результаты'!$D1287, Sections!$K$3:$K$23, Sections!$L$3:$N$23),
    XLOOKUP('2. Результаты'!$W1287, _xlpm.thresholds, Sections!$L$2:$N$2, "Ниже базового", -1)
)</f>
        <v>Средний</v>
      </c>
    </row>
    <row r="1288" ht="15.75" customHeight="1">
      <c r="A1288" s="7">
        <v>5.62068173E8</v>
      </c>
      <c r="B1288" s="6" t="s">
        <v>293</v>
      </c>
      <c r="C1288" s="6" t="s">
        <v>330</v>
      </c>
      <c r="D1288" s="9">
        <v>1.0</v>
      </c>
      <c r="E1288" s="9">
        <v>160.0</v>
      </c>
      <c r="F1288" s="9">
        <v>213.0</v>
      </c>
      <c r="G1288" s="9">
        <v>1.0</v>
      </c>
      <c r="H1288" s="9" t="s">
        <v>1468</v>
      </c>
      <c r="I1288" s="9">
        <v>27.0</v>
      </c>
      <c r="J1288" s="9" t="str">
        <f t="array" ref="J1288">LET(
    _xlpm.thresholds, XLOOKUP('2. Результаты'!$D1288, Sections!$F$27:$F$47, Sections!$G$27:$I$47),
    XLOOKUP('2. Результаты'!$I1288, _xlpm.thresholds, Sections!$G$26:$I$26, "Ниже базового", -1)
)</f>
        <v>Высокий</v>
      </c>
      <c r="K1288" s="9">
        <v>21.0</v>
      </c>
      <c r="L1288" s="9" t="str">
        <f t="array" ref="L1288">LET(
    _xlpm.thresholds, XLOOKUP('2. Результаты'!$D1288, Sections!$P$27:$P$47, Sections!$Q$27:$S$47),
    XLOOKUP('2. Результаты'!$K1288, _xlpm.thresholds, Sections!$Q$26:$S$26, "Ниже базового", -1)
)</f>
        <v>Высокий</v>
      </c>
      <c r="M1288" s="9">
        <v>0.0</v>
      </c>
      <c r="N1288" s="9" t="str">
        <f t="array" ref="N1288">LET(
    _xlpm.thresholds, XLOOKUP('2. Результаты'!$D1288, Sections!$K$27:$K$47, Sections!$L$27:$N$47),
    XLOOKUP('2. Результаты'!$M1288, _xlpm.thresholds, Sections!$L$26:$N$26, "Ниже базового", -1)
)</f>
        <v>Ниже базового</v>
      </c>
      <c r="O1288" s="9">
        <v>20.0</v>
      </c>
      <c r="P1288" s="9" t="str">
        <f t="array" ref="P1288">LET(
    _xlpm.thresholds, XLOOKUP('2. Результаты'!$D1288, Sections!$P$3:$P$23, Sections!$Q$3:$S$23),
    XLOOKUP('2. Результаты'!$O1288, _xlpm.thresholds, Sections!$Q$2:$S$2, "Ниже базового", -1)
)</f>
        <v>Высокий</v>
      </c>
      <c r="Q1288" s="9">
        <v>19.0</v>
      </c>
      <c r="R1288" s="9" t="str">
        <f t="array" ref="R1288">LET(
    _xlpm.thresholds, XLOOKUP('2. Результаты'!$D1288, Sections!$F$3:$F$23, Sections!$G$3:$I$23),
    XLOOKUP('2. Результаты'!$Q1288, _xlpm.thresholds, Sections!$G$2:$I$2, "Ниже базового", -1)
)</f>
        <v>Средний</v>
      </c>
      <c r="S1288" s="9">
        <v>39.0</v>
      </c>
      <c r="T1288" s="9" t="str">
        <f t="array" ref="T1288">LET(
    _xlpm.thresholds, XLOOKUP('2. Результаты'!$D1288, Sections!$A$3:$A$23, Sections!$B$3:$D$23),
    XLOOKUP('2. Результаты'!$S1288, _xlpm.thresholds, Sections!$B$2:$D$2, "Ниже базового", -1)
)</f>
        <v>Средний</v>
      </c>
      <c r="U1288" s="9">
        <v>14.0</v>
      </c>
      <c r="V1288" s="9" t="str">
        <f t="array" ref="V1288">LET(
    _xlpm.thresholds, XLOOKUP('2. Результаты'!$D1288, Sections!$A$27:$A$47, Sections!$B$27:$D$47),
    XLOOKUP('2. Результаты'!$U1288, _xlpm.thresholds, Sections!$B$26:$D$26, "Ниже базового", -1)
)</f>
        <v>Высокий</v>
      </c>
      <c r="W1288" s="9">
        <v>20.0</v>
      </c>
      <c r="X1288" s="9" t="str">
        <f t="array" ref="X1288">LET(
    _xlpm.thresholds, XLOOKUP('2. Результаты'!$D1288, Sections!$K$3:$K$23, Sections!$L$3:$N$23),
    XLOOKUP('2. Результаты'!$W1288, _xlpm.thresholds, Sections!$L$2:$N$2, "Ниже базового", -1)
)</f>
        <v>Средний</v>
      </c>
    </row>
    <row r="1289" ht="15.75" customHeight="1">
      <c r="A1289" s="7">
        <v>5.6003701E8</v>
      </c>
      <c r="B1289" s="6" t="s">
        <v>293</v>
      </c>
      <c r="C1289" s="6" t="s">
        <v>331</v>
      </c>
      <c r="D1289" s="9">
        <v>1.0</v>
      </c>
      <c r="E1289" s="9">
        <v>164.0</v>
      </c>
      <c r="F1289" s="9">
        <v>213.0</v>
      </c>
      <c r="G1289" s="9">
        <v>3.0</v>
      </c>
      <c r="H1289" s="9" t="s">
        <v>1465</v>
      </c>
      <c r="I1289" s="9">
        <v>26.0</v>
      </c>
      <c r="J1289" s="9" t="str">
        <f t="array" ref="J1289">LET(
    _xlpm.thresholds, XLOOKUP('2. Результаты'!$D1289, Sections!$F$27:$F$47, Sections!$G$27:$I$47),
    XLOOKUP('2. Результаты'!$I1289, _xlpm.thresholds, Sections!$G$26:$I$26, "Ниже базового", -1)
)</f>
        <v>Средний</v>
      </c>
      <c r="K1289" s="9">
        <v>15.0</v>
      </c>
      <c r="L1289" s="9" t="str">
        <f t="array" ref="L1289">LET(
    _xlpm.thresholds, XLOOKUP('2. Результаты'!$D1289, Sections!$P$27:$P$47, Sections!$Q$27:$S$47),
    XLOOKUP('2. Результаты'!$K1289, _xlpm.thresholds, Sections!$Q$26:$S$26, "Ниже базового", -1)
)</f>
        <v>Средний</v>
      </c>
      <c r="M1289" s="9">
        <v>17.0</v>
      </c>
      <c r="N1289" s="9" t="str">
        <f t="array" ref="N1289">LET(
    _xlpm.thresholds, XLOOKUP('2. Результаты'!$D1289, Sections!$K$27:$K$47, Sections!$L$27:$N$47),
    XLOOKUP('2. Результаты'!$M1289, _xlpm.thresholds, Sections!$L$26:$N$26, "Ниже базового", -1)
)</f>
        <v>Высокий</v>
      </c>
      <c r="O1289" s="9">
        <v>19.0</v>
      </c>
      <c r="P1289" s="9" t="str">
        <f t="array" ref="P1289">LET(
    _xlpm.thresholds, XLOOKUP('2. Результаты'!$D1289, Sections!$P$3:$P$23, Sections!$Q$3:$S$23),
    XLOOKUP('2. Результаты'!$O1289, _xlpm.thresholds, Sections!$Q$2:$S$2, "Ниже базового", -1)
)</f>
        <v>Средний</v>
      </c>
      <c r="Q1289" s="9">
        <v>18.0</v>
      </c>
      <c r="R1289" s="9" t="str">
        <f t="array" ref="R1289">LET(
    _xlpm.thresholds, XLOOKUP('2. Результаты'!$D1289, Sections!$F$3:$F$23, Sections!$G$3:$I$23),
    XLOOKUP('2. Результаты'!$Q1289, _xlpm.thresholds, Sections!$G$2:$I$2, "Ниже базового", -1)
)</f>
        <v>Средний</v>
      </c>
      <c r="S1289" s="9">
        <v>35.0</v>
      </c>
      <c r="T1289" s="9" t="str">
        <f t="array" ref="T1289">LET(
    _xlpm.thresholds, XLOOKUP('2. Результаты'!$D1289, Sections!$A$3:$A$23, Sections!$B$3:$D$23),
    XLOOKUP('2. Результаты'!$S1289, _xlpm.thresholds, Sections!$B$2:$D$2, "Ниже базового", -1)
)</f>
        <v>Средний</v>
      </c>
      <c r="U1289" s="9">
        <v>12.0</v>
      </c>
      <c r="V1289" s="9" t="str">
        <f t="array" ref="V1289">LET(
    _xlpm.thresholds, XLOOKUP('2. Результаты'!$D1289, Sections!$A$27:$A$47, Sections!$B$27:$D$47),
    XLOOKUP('2. Результаты'!$U1289, _xlpm.thresholds, Sections!$B$26:$D$26, "Ниже базового", -1)
)</f>
        <v>Высокий</v>
      </c>
      <c r="W1289" s="9">
        <v>22.0</v>
      </c>
      <c r="X1289" s="9" t="str">
        <f t="array" ref="X1289">LET(
    _xlpm.thresholds, XLOOKUP('2. Результаты'!$D1289, Sections!$K$3:$K$23, Sections!$L$3:$N$23),
    XLOOKUP('2. Результаты'!$W1289, _xlpm.thresholds, Sections!$L$2:$N$2, "Ниже базового", -1)
)</f>
        <v>Средний</v>
      </c>
    </row>
    <row r="1290" ht="15.75" customHeight="1">
      <c r="A1290" s="7">
        <v>5.62068078E8</v>
      </c>
      <c r="B1290" s="6" t="s">
        <v>293</v>
      </c>
      <c r="C1290" s="6" t="s">
        <v>332</v>
      </c>
      <c r="D1290" s="9">
        <v>5.0</v>
      </c>
      <c r="E1290" s="9">
        <v>168.0</v>
      </c>
      <c r="F1290" s="9">
        <v>208.0</v>
      </c>
      <c r="G1290" s="9">
        <v>3.0</v>
      </c>
      <c r="H1290" s="9" t="s">
        <v>1465</v>
      </c>
      <c r="I1290" s="9">
        <v>25.0</v>
      </c>
      <c r="J1290" s="9" t="str">
        <f t="array" ref="J1290">LET(
    _xlpm.thresholds, XLOOKUP('2. Результаты'!$D1290, Sections!$F$27:$F$47, Sections!$G$27:$I$47),
    XLOOKUP('2. Результаты'!$I1290, _xlpm.thresholds, Sections!$G$26:$I$26, "Ниже базового", -1)
)</f>
        <v>Средний</v>
      </c>
      <c r="K1290" s="9">
        <v>15.0</v>
      </c>
      <c r="L1290" s="9" t="str">
        <f t="array" ref="L1290">LET(
    _xlpm.thresholds, XLOOKUP('2. Результаты'!$D1290, Sections!$P$27:$P$47, Sections!$Q$27:$S$47),
    XLOOKUP('2. Результаты'!$K1290, _xlpm.thresholds, Sections!$Q$26:$S$26, "Ниже базового", -1)
)</f>
        <v>Средний</v>
      </c>
      <c r="M1290" s="9">
        <v>19.0</v>
      </c>
      <c r="N1290" s="9" t="str">
        <f t="array" ref="N1290">LET(
    _xlpm.thresholds, XLOOKUP('2. Результаты'!$D1290, Sections!$K$27:$K$47, Sections!$L$27:$N$47),
    XLOOKUP('2. Результаты'!$M1290, _xlpm.thresholds, Sections!$L$26:$N$26, "Ниже базового", -1)
)</f>
        <v>Высокий</v>
      </c>
      <c r="O1290" s="9">
        <v>19.0</v>
      </c>
      <c r="P1290" s="9" t="str">
        <f t="array" ref="P1290">LET(
    _xlpm.thresholds, XLOOKUP('2. Результаты'!$D1290, Sections!$P$3:$P$23, Sections!$Q$3:$S$23),
    XLOOKUP('2. Результаты'!$O1290, _xlpm.thresholds, Sections!$Q$2:$S$2, "Ниже базового", -1)
)</f>
        <v>Средний</v>
      </c>
      <c r="Q1290" s="9">
        <v>20.0</v>
      </c>
      <c r="R1290" s="9" t="str">
        <f t="array" ref="R1290">LET(
    _xlpm.thresholds, XLOOKUP('2. Результаты'!$D1290, Sections!$F$3:$F$23, Sections!$G$3:$I$23),
    XLOOKUP('2. Результаты'!$Q1290, _xlpm.thresholds, Sections!$G$2:$I$2, "Ниже базового", -1)
)</f>
        <v>Средний</v>
      </c>
      <c r="S1290" s="9">
        <v>35.0</v>
      </c>
      <c r="T1290" s="9" t="str">
        <f t="array" ref="T1290">LET(
    _xlpm.thresholds, XLOOKUP('2. Результаты'!$D1290, Sections!$A$3:$A$23, Sections!$B$3:$D$23),
    XLOOKUP('2. Результаты'!$S1290, _xlpm.thresholds, Sections!$B$2:$D$2, "Ниже базового", -1)
)</f>
        <v>Средний</v>
      </c>
      <c r="U1290" s="9">
        <v>11.0</v>
      </c>
      <c r="V1290" s="9" t="str">
        <f t="array" ref="V1290">LET(
    _xlpm.thresholds, XLOOKUP('2. Результаты'!$D1290, Sections!$A$27:$A$47, Sections!$B$27:$D$47),
    XLOOKUP('2. Результаты'!$U1290, _xlpm.thresholds, Sections!$B$26:$D$26, "Ниже базового", -1)
)</f>
        <v>Средний</v>
      </c>
      <c r="W1290" s="9">
        <v>24.0</v>
      </c>
      <c r="X1290" s="9" t="str">
        <f t="array" ref="X1290">LET(
    _xlpm.thresholds, XLOOKUP('2. Результаты'!$D1290, Sections!$K$3:$K$23, Sections!$L$3:$N$23),
    XLOOKUP('2. Результаты'!$W1290, _xlpm.thresholds, Sections!$L$2:$N$2, "Ниже базового", -1)
)</f>
        <v>Средний</v>
      </c>
    </row>
    <row r="1291" ht="15.75" customHeight="1">
      <c r="A1291" s="7">
        <v>5.60034958E8</v>
      </c>
      <c r="B1291" s="6" t="s">
        <v>293</v>
      </c>
      <c r="C1291" s="6" t="s">
        <v>333</v>
      </c>
      <c r="D1291" s="9">
        <v>1.0</v>
      </c>
      <c r="E1291" s="9">
        <v>136.0</v>
      </c>
      <c r="F1291" s="9">
        <v>213.0</v>
      </c>
      <c r="G1291" s="9">
        <v>3.0</v>
      </c>
      <c r="H1291" s="9" t="s">
        <v>1465</v>
      </c>
      <c r="I1291" s="9">
        <v>18.0</v>
      </c>
      <c r="J1291" s="9" t="str">
        <f t="array" ref="J1291">LET(
    _xlpm.thresholds, XLOOKUP('2. Результаты'!$D1291, Sections!$F$27:$F$47, Sections!$G$27:$I$47),
    XLOOKUP('2. Результаты'!$I1291, _xlpm.thresholds, Sections!$G$26:$I$26, "Ниже базового", -1)
)</f>
        <v>Средний</v>
      </c>
      <c r="K1291" s="9">
        <v>13.0</v>
      </c>
      <c r="L1291" s="9" t="str">
        <f t="array" ref="L1291">LET(
    _xlpm.thresholds, XLOOKUP('2. Результаты'!$D1291, Sections!$P$27:$P$47, Sections!$Q$27:$S$47),
    XLOOKUP('2. Результаты'!$K1291, _xlpm.thresholds, Sections!$Q$26:$S$26, "Ниже базового", -1)
)</f>
        <v>Средний</v>
      </c>
      <c r="M1291" s="9">
        <v>14.0</v>
      </c>
      <c r="N1291" s="9" t="str">
        <f t="array" ref="N1291">LET(
    _xlpm.thresholds, XLOOKUP('2. Результаты'!$D1291, Sections!$K$27:$K$47, Sections!$L$27:$N$47),
    XLOOKUP('2. Результаты'!$M1291, _xlpm.thresholds, Sections!$L$26:$N$26, "Ниже базового", -1)
)</f>
        <v>Средний</v>
      </c>
      <c r="O1291" s="9">
        <v>17.0</v>
      </c>
      <c r="P1291" s="9" t="str">
        <f t="array" ref="P1291">LET(
    _xlpm.thresholds, XLOOKUP('2. Результаты'!$D1291, Sections!$P$3:$P$23, Sections!$Q$3:$S$23),
    XLOOKUP('2. Результаты'!$O1291, _xlpm.thresholds, Sections!$Q$2:$S$2, "Ниже базового", -1)
)</f>
        <v>Средний</v>
      </c>
      <c r="Q1291" s="9">
        <v>15.0</v>
      </c>
      <c r="R1291" s="9" t="str">
        <f t="array" ref="R1291">LET(
    _xlpm.thresholds, XLOOKUP('2. Результаты'!$D1291, Sections!$F$3:$F$23, Sections!$G$3:$I$23),
    XLOOKUP('2. Результаты'!$Q1291, _xlpm.thresholds, Sections!$G$2:$I$2, "Ниже базового", -1)
)</f>
        <v>Средний</v>
      </c>
      <c r="S1291" s="9">
        <v>30.0</v>
      </c>
      <c r="T1291" s="9" t="str">
        <f t="array" ref="T1291">LET(
    _xlpm.thresholds, XLOOKUP('2. Результаты'!$D1291, Sections!$A$3:$A$23, Sections!$B$3:$D$23),
    XLOOKUP('2. Результаты'!$S1291, _xlpm.thresholds, Sections!$B$2:$D$2, "Ниже базового", -1)
)</f>
        <v>Средний</v>
      </c>
      <c r="U1291" s="9">
        <v>10.0</v>
      </c>
      <c r="V1291" s="9" t="str">
        <f t="array" ref="V1291">LET(
    _xlpm.thresholds, XLOOKUP('2. Результаты'!$D1291, Sections!$A$27:$A$47, Sections!$B$27:$D$47),
    XLOOKUP('2. Результаты'!$U1291, _xlpm.thresholds, Sections!$B$26:$D$26, "Ниже базового", -1)
)</f>
        <v>Средний</v>
      </c>
      <c r="W1291" s="9">
        <v>19.0</v>
      </c>
      <c r="X1291" s="9" t="str">
        <f t="array" ref="X1291">LET(
    _xlpm.thresholds, XLOOKUP('2. Результаты'!$D1291, Sections!$K$3:$K$23, Sections!$L$3:$N$23),
    XLOOKUP('2. Результаты'!$W1291, _xlpm.thresholds, Sections!$L$2:$N$2, "Ниже базового", -1)
)</f>
        <v>Средний</v>
      </c>
    </row>
    <row r="1292" ht="15.75" customHeight="1">
      <c r="A1292" s="7">
        <v>5.6104186E8</v>
      </c>
      <c r="B1292" s="6" t="s">
        <v>293</v>
      </c>
      <c r="C1292" s="6" t="s">
        <v>334</v>
      </c>
      <c r="D1292" s="9">
        <v>5.0</v>
      </c>
      <c r="E1292" s="9">
        <v>152.0</v>
      </c>
      <c r="F1292" s="9">
        <v>208.0</v>
      </c>
      <c r="G1292" s="9">
        <v>3.0</v>
      </c>
      <c r="H1292" s="9" t="s">
        <v>1465</v>
      </c>
      <c r="I1292" s="9">
        <v>29.0</v>
      </c>
      <c r="J1292" s="9" t="str">
        <f t="array" ref="J1292">LET(
    _xlpm.thresholds, XLOOKUP('2. Результаты'!$D1292, Sections!$F$27:$F$47, Sections!$G$27:$I$47),
    XLOOKUP('2. Результаты'!$I1292, _xlpm.thresholds, Sections!$G$26:$I$26, "Ниже базового", -1)
)</f>
        <v>Высокий</v>
      </c>
      <c r="K1292" s="9">
        <v>18.0</v>
      </c>
      <c r="L1292" s="9" t="str">
        <f t="array" ref="L1292">LET(
    _xlpm.thresholds, XLOOKUP('2. Результаты'!$D1292, Sections!$P$27:$P$47, Sections!$Q$27:$S$47),
    XLOOKUP('2. Результаты'!$K1292, _xlpm.thresholds, Sections!$Q$26:$S$26, "Ниже базового", -1)
)</f>
        <v>Высокий</v>
      </c>
      <c r="M1292" s="9">
        <v>16.0</v>
      </c>
      <c r="N1292" s="9" t="str">
        <f t="array" ref="N1292">LET(
    _xlpm.thresholds, XLOOKUP('2. Результаты'!$D1292, Sections!$K$27:$K$47, Sections!$L$27:$N$47),
    XLOOKUP('2. Результаты'!$M1292, _xlpm.thresholds, Sections!$L$26:$N$26, "Ниже базового", -1)
)</f>
        <v>Средний</v>
      </c>
      <c r="O1292" s="9">
        <v>17.0</v>
      </c>
      <c r="P1292" s="9" t="str">
        <f t="array" ref="P1292">LET(
    _xlpm.thresholds, XLOOKUP('2. Результаты'!$D1292, Sections!$P$3:$P$23, Sections!$Q$3:$S$23),
    XLOOKUP('2. Результаты'!$O1292, _xlpm.thresholds, Sections!$Q$2:$S$2, "Ниже базового", -1)
)</f>
        <v>Средний</v>
      </c>
      <c r="Q1292" s="9">
        <v>15.0</v>
      </c>
      <c r="R1292" s="9" t="str">
        <f t="array" ref="R1292">LET(
    _xlpm.thresholds, XLOOKUP('2. Результаты'!$D1292, Sections!$F$3:$F$23, Sections!$G$3:$I$23),
    XLOOKUP('2. Результаты'!$Q1292, _xlpm.thresholds, Sections!$G$2:$I$2, "Ниже базового", -1)
)</f>
        <v>Средний</v>
      </c>
      <c r="S1292" s="9">
        <v>27.0</v>
      </c>
      <c r="T1292" s="9" t="str">
        <f t="array" ref="T1292">LET(
    _xlpm.thresholds, XLOOKUP('2. Результаты'!$D1292, Sections!$A$3:$A$23, Sections!$B$3:$D$23),
    XLOOKUP('2. Результаты'!$S1292, _xlpm.thresholds, Sections!$B$2:$D$2, "Ниже базового", -1)
)</f>
        <v>Средний</v>
      </c>
      <c r="U1292" s="9">
        <v>10.0</v>
      </c>
      <c r="V1292" s="9" t="str">
        <f t="array" ref="V1292">LET(
    _xlpm.thresholds, XLOOKUP('2. Результаты'!$D1292, Sections!$A$27:$A$47, Sections!$B$27:$D$47),
    XLOOKUP('2. Результаты'!$U1292, _xlpm.thresholds, Sections!$B$26:$D$26, "Ниже базового", -1)
)</f>
        <v>Средний</v>
      </c>
      <c r="W1292" s="9">
        <v>20.0</v>
      </c>
      <c r="X1292" s="9" t="str">
        <f t="array" ref="X1292">LET(
    _xlpm.thresholds, XLOOKUP('2. Результаты'!$D1292, Sections!$K$3:$K$23, Sections!$L$3:$N$23),
    XLOOKUP('2. Результаты'!$W1292, _xlpm.thresholds, Sections!$L$2:$N$2, "Ниже базового", -1)
)</f>
        <v>Средний</v>
      </c>
    </row>
    <row r="1293" ht="15.75" customHeight="1">
      <c r="A1293" s="7">
        <v>5.60034901E8</v>
      </c>
      <c r="B1293" s="6" t="s">
        <v>293</v>
      </c>
      <c r="C1293" s="6" t="s">
        <v>335</v>
      </c>
      <c r="D1293" s="9">
        <v>2.0</v>
      </c>
      <c r="E1293" s="9">
        <v>170.0</v>
      </c>
      <c r="F1293" s="9">
        <v>197.0</v>
      </c>
      <c r="G1293" s="9">
        <v>4.0</v>
      </c>
      <c r="H1293" s="9" t="s">
        <v>1466</v>
      </c>
      <c r="I1293" s="9">
        <v>22.0</v>
      </c>
      <c r="J1293" s="9" t="str">
        <f t="array" ref="J1293">LET(
    _xlpm.thresholds, XLOOKUP('2. Результаты'!$D1293, Sections!$F$27:$F$47, Sections!$G$27:$I$47),
    XLOOKUP('2. Результаты'!$I1293, _xlpm.thresholds, Sections!$G$26:$I$26, "Ниже базового", -1)
)</f>
        <v>Средний</v>
      </c>
      <c r="K1293" s="9">
        <v>19.0</v>
      </c>
      <c r="L1293" s="9" t="str">
        <f t="array" ref="L1293">LET(
    _xlpm.thresholds, XLOOKUP('2. Результаты'!$D1293, Sections!$P$27:$P$47, Sections!$Q$27:$S$47),
    XLOOKUP('2. Результаты'!$K1293, _xlpm.thresholds, Sections!$Q$26:$S$26, "Ниже базового", -1)
)</f>
        <v>Высокий</v>
      </c>
      <c r="M1293" s="9">
        <v>17.0</v>
      </c>
      <c r="N1293" s="9" t="str">
        <f t="array" ref="N1293">LET(
    _xlpm.thresholds, XLOOKUP('2. Результаты'!$D1293, Sections!$K$27:$K$47, Sections!$L$27:$N$47),
    XLOOKUP('2. Результаты'!$M1293, _xlpm.thresholds, Sections!$L$26:$N$26, "Ниже базового", -1)
)</f>
        <v>Высокий</v>
      </c>
      <c r="O1293" s="9">
        <v>21.0</v>
      </c>
      <c r="P1293" s="9" t="str">
        <f t="array" ref="P1293">LET(
    _xlpm.thresholds, XLOOKUP('2. Результаты'!$D1293, Sections!$P$3:$P$23, Sections!$Q$3:$S$23),
    XLOOKUP('2. Результаты'!$O1293, _xlpm.thresholds, Sections!$Q$2:$S$2, "Ниже базового", -1)
)</f>
        <v>Высокий</v>
      </c>
      <c r="Q1293" s="9">
        <v>21.0</v>
      </c>
      <c r="R1293" s="9" t="str">
        <f t="array" ref="R1293">LET(
    _xlpm.thresholds, XLOOKUP('2. Результаты'!$D1293, Sections!$F$3:$F$23, Sections!$G$3:$I$23),
    XLOOKUP('2. Результаты'!$Q1293, _xlpm.thresholds, Sections!$G$2:$I$2, "Ниже базового", -1)
)</f>
        <v>Высокий</v>
      </c>
      <c r="S1293" s="9">
        <v>32.0</v>
      </c>
      <c r="T1293" s="9" t="str">
        <f t="array" ref="T1293">LET(
    _xlpm.thresholds, XLOOKUP('2. Результаты'!$D1293, Sections!$A$3:$A$23, Sections!$B$3:$D$23),
    XLOOKUP('2. Результаты'!$S1293, _xlpm.thresholds, Sections!$B$2:$D$2, "Ниже базового", -1)
)</f>
        <v>Высокий</v>
      </c>
      <c r="U1293" s="9">
        <v>14.0</v>
      </c>
      <c r="V1293" s="9" t="str">
        <f t="array" ref="V1293">LET(
    _xlpm.thresholds, XLOOKUP('2. Результаты'!$D1293, Sections!$A$27:$A$47, Sections!$B$27:$D$47),
    XLOOKUP('2. Результаты'!$U1293, _xlpm.thresholds, Sections!$B$26:$D$26, "Ниже базового", -1)
)</f>
        <v>Высокий</v>
      </c>
      <c r="W1293" s="9">
        <v>24.0</v>
      </c>
      <c r="X1293" s="9" t="str">
        <f t="array" ref="X1293">LET(
    _xlpm.thresholds, XLOOKUP('2. Результаты'!$D1293, Sections!$K$3:$K$23, Sections!$L$3:$N$23),
    XLOOKUP('2. Результаты'!$W1293, _xlpm.thresholds, Sections!$L$2:$N$2, "Ниже базового", -1)
)</f>
        <v>Средний</v>
      </c>
    </row>
    <row r="1294" ht="15.75" customHeight="1">
      <c r="A1294" s="7">
        <v>5.62068092E8</v>
      </c>
      <c r="B1294" s="6" t="s">
        <v>293</v>
      </c>
      <c r="C1294" s="6" t="s">
        <v>336</v>
      </c>
      <c r="D1294" s="9">
        <v>1.0</v>
      </c>
      <c r="E1294" s="9">
        <v>160.0</v>
      </c>
      <c r="F1294" s="9">
        <v>213.0</v>
      </c>
      <c r="G1294" s="9">
        <v>3.0</v>
      </c>
      <c r="H1294" s="9" t="s">
        <v>1465</v>
      </c>
      <c r="I1294" s="9">
        <v>18.0</v>
      </c>
      <c r="J1294" s="9" t="str">
        <f t="array" ref="J1294">LET(
    _xlpm.thresholds, XLOOKUP('2. Результаты'!$D1294, Sections!$F$27:$F$47, Sections!$G$27:$I$47),
    XLOOKUP('2. Результаты'!$I1294, _xlpm.thresholds, Sections!$G$26:$I$26, "Ниже базового", -1)
)</f>
        <v>Средний</v>
      </c>
      <c r="K1294" s="9">
        <v>18.0</v>
      </c>
      <c r="L1294" s="9" t="str">
        <f t="array" ref="L1294">LET(
    _xlpm.thresholds, XLOOKUP('2. Результаты'!$D1294, Sections!$P$27:$P$47, Sections!$Q$27:$S$47),
    XLOOKUP('2. Результаты'!$K1294, _xlpm.thresholds, Sections!$Q$26:$S$26, "Ниже базового", -1)
)</f>
        <v>Высокий</v>
      </c>
      <c r="M1294" s="9">
        <v>16.0</v>
      </c>
      <c r="N1294" s="9" t="str">
        <f t="array" ref="N1294">LET(
    _xlpm.thresholds, XLOOKUP('2. Результаты'!$D1294, Sections!$K$27:$K$47, Sections!$L$27:$N$47),
    XLOOKUP('2. Результаты'!$M1294, _xlpm.thresholds, Sections!$L$26:$N$26, "Ниже базового", -1)
)</f>
        <v>Средний</v>
      </c>
      <c r="O1294" s="9">
        <v>20.0</v>
      </c>
      <c r="P1294" s="9" t="str">
        <f t="array" ref="P1294">LET(
    _xlpm.thresholds, XLOOKUP('2. Результаты'!$D1294, Sections!$P$3:$P$23, Sections!$Q$3:$S$23),
    XLOOKUP('2. Результаты'!$O1294, _xlpm.thresholds, Sections!$Q$2:$S$2, "Ниже базового", -1)
)</f>
        <v>Высокий</v>
      </c>
      <c r="Q1294" s="9">
        <v>19.0</v>
      </c>
      <c r="R1294" s="9" t="str">
        <f t="array" ref="R1294">LET(
    _xlpm.thresholds, XLOOKUP('2. Результаты'!$D1294, Sections!$F$3:$F$23, Sections!$G$3:$I$23),
    XLOOKUP('2. Результаты'!$Q1294, _xlpm.thresholds, Sections!$G$2:$I$2, "Ниже базового", -1)
)</f>
        <v>Средний</v>
      </c>
      <c r="S1294" s="9">
        <v>34.0</v>
      </c>
      <c r="T1294" s="9" t="str">
        <f t="array" ref="T1294">LET(
    _xlpm.thresholds, XLOOKUP('2. Результаты'!$D1294, Sections!$A$3:$A$23, Sections!$B$3:$D$23),
    XLOOKUP('2. Результаты'!$S1294, _xlpm.thresholds, Sections!$B$2:$D$2, "Ниже базового", -1)
)</f>
        <v>Средний</v>
      </c>
      <c r="U1294" s="9">
        <v>12.0</v>
      </c>
      <c r="V1294" s="9" t="str">
        <f t="array" ref="V1294">LET(
    _xlpm.thresholds, XLOOKUP('2. Результаты'!$D1294, Sections!$A$27:$A$47, Sections!$B$27:$D$47),
    XLOOKUP('2. Результаты'!$U1294, _xlpm.thresholds, Sections!$B$26:$D$26, "Ниже базового", -1)
)</f>
        <v>Высокий</v>
      </c>
      <c r="W1294" s="9">
        <v>23.0</v>
      </c>
      <c r="X1294" s="9" t="str">
        <f t="array" ref="X1294">LET(
    _xlpm.thresholds, XLOOKUP('2. Результаты'!$D1294, Sections!$K$3:$K$23, Sections!$L$3:$N$23),
    XLOOKUP('2. Результаты'!$W1294, _xlpm.thresholds, Sections!$L$2:$N$2, "Ниже базового", -1)
)</f>
        <v>Средний</v>
      </c>
    </row>
    <row r="1295" ht="15.75" customHeight="1">
      <c r="A1295" s="7">
        <v>5.61042278E8</v>
      </c>
      <c r="B1295" s="6" t="s">
        <v>293</v>
      </c>
      <c r="C1295" s="6" t="s">
        <v>338</v>
      </c>
      <c r="D1295" s="9">
        <v>2.0</v>
      </c>
      <c r="E1295" s="9">
        <v>179.0</v>
      </c>
      <c r="F1295" s="9">
        <v>197.0</v>
      </c>
      <c r="G1295" s="9">
        <v>4.0</v>
      </c>
      <c r="H1295" s="9" t="s">
        <v>1466</v>
      </c>
      <c r="I1295" s="9">
        <v>29.0</v>
      </c>
      <c r="J1295" s="9" t="str">
        <f t="array" ref="J1295">LET(
    _xlpm.thresholds, XLOOKUP('2. Результаты'!$D1295, Sections!$F$27:$F$47, Sections!$G$27:$I$47),
    XLOOKUP('2. Результаты'!$I1295, _xlpm.thresholds, Sections!$G$26:$I$26, "Ниже базового", -1)
)</f>
        <v>Высокий</v>
      </c>
      <c r="K1295" s="9">
        <v>16.0</v>
      </c>
      <c r="L1295" s="9" t="str">
        <f t="array" ref="L1295">LET(
    _xlpm.thresholds, XLOOKUP('2. Результаты'!$D1295, Sections!$P$27:$P$47, Sections!$Q$27:$S$47),
    XLOOKUP('2. Результаты'!$K1295, _xlpm.thresholds, Sections!$Q$26:$S$26, "Ниже базового", -1)
)</f>
        <v>Высокий</v>
      </c>
      <c r="M1295" s="9">
        <v>18.0</v>
      </c>
      <c r="N1295" s="9" t="str">
        <f t="array" ref="N1295">LET(
    _xlpm.thresholds, XLOOKUP('2. Результаты'!$D1295, Sections!$K$27:$K$47, Sections!$L$27:$N$47),
    XLOOKUP('2. Результаты'!$M1295, _xlpm.thresholds, Sections!$L$26:$N$26, "Ниже базового", -1)
)</f>
        <v>Высокий</v>
      </c>
      <c r="O1295" s="9">
        <v>21.0</v>
      </c>
      <c r="P1295" s="9" t="str">
        <f t="array" ref="P1295">LET(
    _xlpm.thresholds, XLOOKUP('2. Результаты'!$D1295, Sections!$P$3:$P$23, Sections!$Q$3:$S$23),
    XLOOKUP('2. Результаты'!$O1295, _xlpm.thresholds, Sections!$Q$2:$S$2, "Ниже базового", -1)
)</f>
        <v>Высокий</v>
      </c>
      <c r="Q1295" s="9">
        <v>20.0</v>
      </c>
      <c r="R1295" s="9" t="str">
        <f t="array" ref="R1295">LET(
    _xlpm.thresholds, XLOOKUP('2. Результаты'!$D1295, Sections!$F$3:$F$23, Sections!$G$3:$I$23),
    XLOOKUP('2. Результаты'!$Q1295, _xlpm.thresholds, Sections!$G$2:$I$2, "Ниже базового", -1)
)</f>
        <v>Высокий</v>
      </c>
      <c r="S1295" s="9">
        <v>32.0</v>
      </c>
      <c r="T1295" s="9" t="str">
        <f t="array" ref="T1295">LET(
    _xlpm.thresholds, XLOOKUP('2. Результаты'!$D1295, Sections!$A$3:$A$23, Sections!$B$3:$D$23),
    XLOOKUP('2. Результаты'!$S1295, _xlpm.thresholds, Sections!$B$2:$D$2, "Ниже базового", -1)
)</f>
        <v>Высокий</v>
      </c>
      <c r="U1295" s="9">
        <v>14.0</v>
      </c>
      <c r="V1295" s="9" t="str">
        <f t="array" ref="V1295">LET(
    _xlpm.thresholds, XLOOKUP('2. Результаты'!$D1295, Sections!$A$27:$A$47, Sections!$B$27:$D$47),
    XLOOKUP('2. Результаты'!$U1295, _xlpm.thresholds, Sections!$B$26:$D$26, "Ниже базового", -1)
)</f>
        <v>Высокий</v>
      </c>
      <c r="W1295" s="9">
        <v>29.0</v>
      </c>
      <c r="X1295" s="9" t="str">
        <f t="array" ref="X1295">LET(
    _xlpm.thresholds, XLOOKUP('2. Результаты'!$D1295, Sections!$K$3:$K$23, Sections!$L$3:$N$23),
    XLOOKUP('2. Результаты'!$W1295, _xlpm.thresholds, Sections!$L$2:$N$2, "Ниже базового", -1)
)</f>
        <v>Высокий</v>
      </c>
    </row>
    <row r="1296" ht="15.75" customHeight="1">
      <c r="A1296" s="7">
        <v>5.61056489E8</v>
      </c>
      <c r="B1296" s="6" t="s">
        <v>293</v>
      </c>
      <c r="C1296" s="6" t="s">
        <v>339</v>
      </c>
      <c r="D1296" s="9">
        <v>1.0</v>
      </c>
      <c r="E1296" s="9">
        <v>173.0</v>
      </c>
      <c r="F1296" s="9">
        <v>213.0</v>
      </c>
      <c r="G1296" s="9">
        <v>3.0</v>
      </c>
      <c r="H1296" s="9" t="s">
        <v>1465</v>
      </c>
      <c r="I1296" s="9">
        <v>23.0</v>
      </c>
      <c r="J1296" s="9" t="str">
        <f t="array" ref="J1296">LET(
    _xlpm.thresholds, XLOOKUP('2. Результаты'!$D1296, Sections!$F$27:$F$47, Sections!$G$27:$I$47),
    XLOOKUP('2. Результаты'!$I1296, _xlpm.thresholds, Sections!$G$26:$I$26, "Ниже базового", -1)
)</f>
        <v>Средний</v>
      </c>
      <c r="K1296" s="9">
        <v>18.0</v>
      </c>
      <c r="L1296" s="9" t="str">
        <f t="array" ref="L1296">LET(
    _xlpm.thresholds, XLOOKUP('2. Результаты'!$D1296, Sections!$P$27:$P$47, Sections!$Q$27:$S$47),
    XLOOKUP('2. Результаты'!$K1296, _xlpm.thresholds, Sections!$Q$26:$S$26, "Ниже базового", -1)
)</f>
        <v>Высокий</v>
      </c>
      <c r="M1296" s="9">
        <v>19.0</v>
      </c>
      <c r="N1296" s="9" t="str">
        <f t="array" ref="N1296">LET(
    _xlpm.thresholds, XLOOKUP('2. Результаты'!$D1296, Sections!$K$27:$K$47, Sections!$L$27:$N$47),
    XLOOKUP('2. Результаты'!$M1296, _xlpm.thresholds, Sections!$L$26:$N$26, "Ниже базового", -1)
)</f>
        <v>Высокий</v>
      </c>
      <c r="O1296" s="9">
        <v>17.0</v>
      </c>
      <c r="P1296" s="9" t="str">
        <f t="array" ref="P1296">LET(
    _xlpm.thresholds, XLOOKUP('2. Результаты'!$D1296, Sections!$P$3:$P$23, Sections!$Q$3:$S$23),
    XLOOKUP('2. Результаты'!$O1296, _xlpm.thresholds, Sections!$Q$2:$S$2, "Ниже базового", -1)
)</f>
        <v>Средний</v>
      </c>
      <c r="Q1296" s="9">
        <v>18.0</v>
      </c>
      <c r="R1296" s="9" t="str">
        <f t="array" ref="R1296">LET(
    _xlpm.thresholds, XLOOKUP('2. Результаты'!$D1296, Sections!$F$3:$F$23, Sections!$G$3:$I$23),
    XLOOKUP('2. Результаты'!$Q1296, _xlpm.thresholds, Sections!$G$2:$I$2, "Ниже базового", -1)
)</f>
        <v>Средний</v>
      </c>
      <c r="S1296" s="9">
        <v>41.0</v>
      </c>
      <c r="T1296" s="9" t="str">
        <f t="array" ref="T1296">LET(
    _xlpm.thresholds, XLOOKUP('2. Результаты'!$D1296, Sections!$A$3:$A$23, Sections!$B$3:$D$23),
    XLOOKUP('2. Результаты'!$S1296, _xlpm.thresholds, Sections!$B$2:$D$2, "Ниже базового", -1)
)</f>
        <v>Высокий</v>
      </c>
      <c r="U1296" s="9">
        <v>13.0</v>
      </c>
      <c r="V1296" s="9" t="str">
        <f t="array" ref="V1296">LET(
    _xlpm.thresholds, XLOOKUP('2. Результаты'!$D1296, Sections!$A$27:$A$47, Sections!$B$27:$D$47),
    XLOOKUP('2. Результаты'!$U1296, _xlpm.thresholds, Sections!$B$26:$D$26, "Ниже базового", -1)
)</f>
        <v>Высокий</v>
      </c>
      <c r="W1296" s="9">
        <v>24.0</v>
      </c>
      <c r="X1296" s="9" t="str">
        <f t="array" ref="X1296">LET(
    _xlpm.thresholds, XLOOKUP('2. Результаты'!$D1296, Sections!$K$3:$K$23, Sections!$L$3:$N$23),
    XLOOKUP('2. Результаты'!$W1296, _xlpm.thresholds, Sections!$L$2:$N$2, "Ниже базового", -1)
)</f>
        <v>Средний</v>
      </c>
    </row>
    <row r="1297" ht="15.75" customHeight="1">
      <c r="A1297" s="7">
        <v>5.61056785E8</v>
      </c>
      <c r="B1297" s="6" t="s">
        <v>293</v>
      </c>
      <c r="C1297" s="6" t="s">
        <v>340</v>
      </c>
      <c r="D1297" s="9">
        <v>1.0</v>
      </c>
      <c r="E1297" s="9">
        <v>172.0</v>
      </c>
      <c r="F1297" s="9">
        <v>213.0</v>
      </c>
      <c r="G1297" s="9">
        <v>3.0</v>
      </c>
      <c r="H1297" s="9" t="s">
        <v>1465</v>
      </c>
      <c r="I1297" s="9">
        <v>25.0</v>
      </c>
      <c r="J1297" s="9" t="str">
        <f t="array" ref="J1297">LET(
    _xlpm.thresholds, XLOOKUP('2. Результаты'!$D1297, Sections!$F$27:$F$47, Sections!$G$27:$I$47),
    XLOOKUP('2. Результаты'!$I1297, _xlpm.thresholds, Sections!$G$26:$I$26, "Ниже базового", -1)
)</f>
        <v>Средний</v>
      </c>
      <c r="K1297" s="9">
        <v>16.0</v>
      </c>
      <c r="L1297" s="9" t="str">
        <f t="array" ref="L1297">LET(
    _xlpm.thresholds, XLOOKUP('2. Результаты'!$D1297, Sections!$P$27:$P$47, Sections!$Q$27:$S$47),
    XLOOKUP('2. Результаты'!$K1297, _xlpm.thresholds, Sections!$Q$26:$S$26, "Ниже базового", -1)
)</f>
        <v>Высокий</v>
      </c>
      <c r="M1297" s="9">
        <v>18.0</v>
      </c>
      <c r="N1297" s="9" t="str">
        <f t="array" ref="N1297">LET(
    _xlpm.thresholds, XLOOKUP('2. Результаты'!$D1297, Sections!$K$27:$K$47, Sections!$L$27:$N$47),
    XLOOKUP('2. Результаты'!$M1297, _xlpm.thresholds, Sections!$L$26:$N$26, "Ниже базового", -1)
)</f>
        <v>Высокий</v>
      </c>
      <c r="O1297" s="9">
        <v>20.0</v>
      </c>
      <c r="P1297" s="9" t="str">
        <f t="array" ref="P1297">LET(
    _xlpm.thresholds, XLOOKUP('2. Результаты'!$D1297, Sections!$P$3:$P$23, Sections!$Q$3:$S$23),
    XLOOKUP('2. Результаты'!$O1297, _xlpm.thresholds, Sections!$Q$2:$S$2, "Ниже базового", -1)
)</f>
        <v>Высокий</v>
      </c>
      <c r="Q1297" s="9">
        <v>14.0</v>
      </c>
      <c r="R1297" s="9" t="str">
        <f t="array" ref="R1297">LET(
    _xlpm.thresholds, XLOOKUP('2. Результаты'!$D1297, Sections!$F$3:$F$23, Sections!$G$3:$I$23),
    XLOOKUP('2. Результаты'!$Q1297, _xlpm.thresholds, Sections!$G$2:$I$2, "Ниже базового", -1)
)</f>
        <v>Средний</v>
      </c>
      <c r="S1297" s="9">
        <v>41.0</v>
      </c>
      <c r="T1297" s="9" t="str">
        <f t="array" ref="T1297">LET(
    _xlpm.thresholds, XLOOKUP('2. Результаты'!$D1297, Sections!$A$3:$A$23, Sections!$B$3:$D$23),
    XLOOKUP('2. Результаты'!$S1297, _xlpm.thresholds, Sections!$B$2:$D$2, "Ниже базового", -1)
)</f>
        <v>Высокий</v>
      </c>
      <c r="U1297" s="9">
        <v>13.0</v>
      </c>
      <c r="V1297" s="9" t="str">
        <f t="array" ref="V1297">LET(
    _xlpm.thresholds, XLOOKUP('2. Результаты'!$D1297, Sections!$A$27:$A$47, Sections!$B$27:$D$47),
    XLOOKUP('2. Результаты'!$U1297, _xlpm.thresholds, Sections!$B$26:$D$26, "Ниже базового", -1)
)</f>
        <v>Высокий</v>
      </c>
      <c r="W1297" s="9">
        <v>25.0</v>
      </c>
      <c r="X1297" s="9" t="str">
        <f t="array" ref="X1297">LET(
    _xlpm.thresholds, XLOOKUP('2. Результаты'!$D1297, Sections!$K$3:$K$23, Sections!$L$3:$N$23),
    XLOOKUP('2. Результаты'!$W1297, _xlpm.thresholds, Sections!$L$2:$N$2, "Ниже базового", -1)
)</f>
        <v>Высокий</v>
      </c>
    </row>
    <row r="1298" ht="15.75" customHeight="1">
      <c r="A1298" s="7">
        <v>5.60034965E8</v>
      </c>
      <c r="B1298" s="6" t="s">
        <v>293</v>
      </c>
      <c r="C1298" s="6" t="s">
        <v>341</v>
      </c>
      <c r="D1298" s="9">
        <v>1.0</v>
      </c>
      <c r="E1298" s="9">
        <v>165.0</v>
      </c>
      <c r="F1298" s="9">
        <v>213.0</v>
      </c>
      <c r="G1298" s="9">
        <v>3.0</v>
      </c>
      <c r="H1298" s="9" t="s">
        <v>1465</v>
      </c>
      <c r="I1298" s="9">
        <v>23.0</v>
      </c>
      <c r="J1298" s="9" t="str">
        <f t="array" ref="J1298">LET(
    _xlpm.thresholds, XLOOKUP('2. Результаты'!$D1298, Sections!$F$27:$F$47, Sections!$G$27:$I$47),
    XLOOKUP('2. Результаты'!$I1298, _xlpm.thresholds, Sections!$G$26:$I$26, "Ниже базового", -1)
)</f>
        <v>Средний</v>
      </c>
      <c r="K1298" s="9">
        <v>16.0</v>
      </c>
      <c r="L1298" s="9" t="str">
        <f t="array" ref="L1298">LET(
    _xlpm.thresholds, XLOOKUP('2. Результаты'!$D1298, Sections!$P$27:$P$47, Sections!$Q$27:$S$47),
    XLOOKUP('2. Результаты'!$K1298, _xlpm.thresholds, Sections!$Q$26:$S$26, "Ниже базового", -1)
)</f>
        <v>Высокий</v>
      </c>
      <c r="M1298" s="9">
        <v>17.0</v>
      </c>
      <c r="N1298" s="9" t="str">
        <f t="array" ref="N1298">LET(
    _xlpm.thresholds, XLOOKUP('2. Результаты'!$D1298, Sections!$K$27:$K$47, Sections!$L$27:$N$47),
    XLOOKUP('2. Результаты'!$M1298, _xlpm.thresholds, Sections!$L$26:$N$26, "Ниже базового", -1)
)</f>
        <v>Высокий</v>
      </c>
      <c r="O1298" s="9">
        <v>16.0</v>
      </c>
      <c r="P1298" s="9" t="str">
        <f t="array" ref="P1298">LET(
    _xlpm.thresholds, XLOOKUP('2. Результаты'!$D1298, Sections!$P$3:$P$23, Sections!$Q$3:$S$23),
    XLOOKUP('2. Результаты'!$O1298, _xlpm.thresholds, Sections!$Q$2:$S$2, "Ниже базового", -1)
)</f>
        <v>Средний</v>
      </c>
      <c r="Q1298" s="9">
        <v>23.0</v>
      </c>
      <c r="R1298" s="9" t="str">
        <f t="array" ref="R1298">LET(
    _xlpm.thresholds, XLOOKUP('2. Результаты'!$D1298, Sections!$F$3:$F$23, Sections!$G$3:$I$23),
    XLOOKUP('2. Результаты'!$Q1298, _xlpm.thresholds, Sections!$G$2:$I$2, "Ниже базового", -1)
)</f>
        <v>Высокий</v>
      </c>
      <c r="S1298" s="9">
        <v>37.0</v>
      </c>
      <c r="T1298" s="9" t="str">
        <f t="array" ref="T1298">LET(
    _xlpm.thresholds, XLOOKUP('2. Результаты'!$D1298, Sections!$A$3:$A$23, Sections!$B$3:$D$23),
    XLOOKUP('2. Результаты'!$S1298, _xlpm.thresholds, Sections!$B$2:$D$2, "Ниже базового", -1)
)</f>
        <v>Средний</v>
      </c>
      <c r="U1298" s="9">
        <v>13.0</v>
      </c>
      <c r="V1298" s="9" t="str">
        <f t="array" ref="V1298">LET(
    _xlpm.thresholds, XLOOKUP('2. Результаты'!$D1298, Sections!$A$27:$A$47, Sections!$B$27:$D$47),
    XLOOKUP('2. Результаты'!$U1298, _xlpm.thresholds, Sections!$B$26:$D$26, "Ниже базового", -1)
)</f>
        <v>Высокий</v>
      </c>
      <c r="W1298" s="9">
        <v>20.0</v>
      </c>
      <c r="X1298" s="9" t="str">
        <f t="array" ref="X1298">LET(
    _xlpm.thresholds, XLOOKUP('2. Результаты'!$D1298, Sections!$K$3:$K$23, Sections!$L$3:$N$23),
    XLOOKUP('2. Результаты'!$W1298, _xlpm.thresholds, Sections!$L$2:$N$2, "Ниже базового", -1)
)</f>
        <v>Средний</v>
      </c>
    </row>
    <row r="1299" ht="15.75" customHeight="1">
      <c r="A1299" s="7">
        <v>5.60033792E8</v>
      </c>
      <c r="B1299" s="6" t="s">
        <v>293</v>
      </c>
      <c r="C1299" s="6" t="s">
        <v>342</v>
      </c>
      <c r="D1299" s="9">
        <v>1.0</v>
      </c>
      <c r="E1299" s="9">
        <v>168.0</v>
      </c>
      <c r="F1299" s="9">
        <v>213.0</v>
      </c>
      <c r="G1299" s="9">
        <v>3.0</v>
      </c>
      <c r="H1299" s="9" t="s">
        <v>1465</v>
      </c>
      <c r="I1299" s="9">
        <v>18.0</v>
      </c>
      <c r="J1299" s="9" t="str">
        <f t="array" ref="J1299">LET(
    _xlpm.thresholds, XLOOKUP('2. Результаты'!$D1299, Sections!$F$27:$F$47, Sections!$G$27:$I$47),
    XLOOKUP('2. Результаты'!$I1299, _xlpm.thresholds, Sections!$G$26:$I$26, "Ниже базового", -1)
)</f>
        <v>Средний</v>
      </c>
      <c r="K1299" s="9">
        <v>14.0</v>
      </c>
      <c r="L1299" s="9" t="str">
        <f t="array" ref="L1299">LET(
    _xlpm.thresholds, XLOOKUP('2. Результаты'!$D1299, Sections!$P$27:$P$47, Sections!$Q$27:$S$47),
    XLOOKUP('2. Результаты'!$K1299, _xlpm.thresholds, Sections!$Q$26:$S$26, "Ниже базового", -1)
)</f>
        <v>Средний</v>
      </c>
      <c r="M1299" s="9">
        <v>18.0</v>
      </c>
      <c r="N1299" s="9" t="str">
        <f t="array" ref="N1299">LET(
    _xlpm.thresholds, XLOOKUP('2. Результаты'!$D1299, Sections!$K$27:$K$47, Sections!$L$27:$N$47),
    XLOOKUP('2. Результаты'!$M1299, _xlpm.thresholds, Sections!$L$26:$N$26, "Ниже базового", -1)
)</f>
        <v>Высокий</v>
      </c>
      <c r="O1299" s="9">
        <v>19.0</v>
      </c>
      <c r="P1299" s="9" t="str">
        <f t="array" ref="P1299">LET(
    _xlpm.thresholds, XLOOKUP('2. Результаты'!$D1299, Sections!$P$3:$P$23, Sections!$Q$3:$S$23),
    XLOOKUP('2. Результаты'!$O1299, _xlpm.thresholds, Sections!$Q$2:$S$2, "Ниже базового", -1)
)</f>
        <v>Средний</v>
      </c>
      <c r="Q1299" s="9">
        <v>20.0</v>
      </c>
      <c r="R1299" s="9" t="str">
        <f t="array" ref="R1299">LET(
    _xlpm.thresholds, XLOOKUP('2. Результаты'!$D1299, Sections!$F$3:$F$23, Sections!$G$3:$I$23),
    XLOOKUP('2. Результаты'!$Q1299, _xlpm.thresholds, Sections!$G$2:$I$2, "Ниже базового", -1)
)</f>
        <v>Средний</v>
      </c>
      <c r="S1299" s="9">
        <v>42.0</v>
      </c>
      <c r="T1299" s="9" t="str">
        <f t="array" ref="T1299">LET(
    _xlpm.thresholds, XLOOKUP('2. Результаты'!$D1299, Sections!$A$3:$A$23, Sections!$B$3:$D$23),
    XLOOKUP('2. Результаты'!$S1299, _xlpm.thresholds, Sections!$B$2:$D$2, "Ниже базового", -1)
)</f>
        <v>Высокий</v>
      </c>
      <c r="U1299" s="9">
        <v>12.0</v>
      </c>
      <c r="V1299" s="9" t="str">
        <f t="array" ref="V1299">LET(
    _xlpm.thresholds, XLOOKUP('2. Результаты'!$D1299, Sections!$A$27:$A$47, Sections!$B$27:$D$47),
    XLOOKUP('2. Результаты'!$U1299, _xlpm.thresholds, Sections!$B$26:$D$26, "Ниже базового", -1)
)</f>
        <v>Высокий</v>
      </c>
      <c r="W1299" s="9">
        <v>25.0</v>
      </c>
      <c r="X1299" s="9" t="str">
        <f t="array" ref="X1299">LET(
    _xlpm.thresholds, XLOOKUP('2. Результаты'!$D1299, Sections!$K$3:$K$23, Sections!$L$3:$N$23),
    XLOOKUP('2. Результаты'!$W1299, _xlpm.thresholds, Sections!$L$2:$N$2, "Ниже базового", -1)
)</f>
        <v>Высокий</v>
      </c>
    </row>
    <row r="1300" ht="15.75" customHeight="1">
      <c r="A1300" s="7">
        <v>5.60034683E8</v>
      </c>
      <c r="B1300" s="6" t="s">
        <v>293</v>
      </c>
      <c r="C1300" s="6" t="s">
        <v>343</v>
      </c>
      <c r="D1300" s="9">
        <v>1.0</v>
      </c>
      <c r="E1300" s="9">
        <v>142.0</v>
      </c>
      <c r="F1300" s="9">
        <v>213.0</v>
      </c>
      <c r="G1300" s="9">
        <v>3.0</v>
      </c>
      <c r="H1300" s="9" t="s">
        <v>1465</v>
      </c>
      <c r="I1300" s="9">
        <v>18.0</v>
      </c>
      <c r="J1300" s="9" t="str">
        <f t="array" ref="J1300">LET(
    _xlpm.thresholds, XLOOKUP('2. Результаты'!$D1300, Sections!$F$27:$F$47, Sections!$G$27:$I$47),
    XLOOKUP('2. Результаты'!$I1300, _xlpm.thresholds, Sections!$G$26:$I$26, "Ниже базового", -1)
)</f>
        <v>Средний</v>
      </c>
      <c r="K1300" s="9">
        <v>15.0</v>
      </c>
      <c r="L1300" s="9" t="str">
        <f t="array" ref="L1300">LET(
    _xlpm.thresholds, XLOOKUP('2. Результаты'!$D1300, Sections!$P$27:$P$47, Sections!$Q$27:$S$47),
    XLOOKUP('2. Результаты'!$K1300, _xlpm.thresholds, Sections!$Q$26:$S$26, "Ниже базового", -1)
)</f>
        <v>Средний</v>
      </c>
      <c r="M1300" s="9">
        <v>16.0</v>
      </c>
      <c r="N1300" s="9" t="str">
        <f t="array" ref="N1300">LET(
    _xlpm.thresholds, XLOOKUP('2. Результаты'!$D1300, Sections!$K$27:$K$47, Sections!$L$27:$N$47),
    XLOOKUP('2. Результаты'!$M1300, _xlpm.thresholds, Sections!$L$26:$N$26, "Ниже базового", -1)
)</f>
        <v>Средний</v>
      </c>
      <c r="O1300" s="9">
        <v>18.0</v>
      </c>
      <c r="P1300" s="9" t="str">
        <f t="array" ref="P1300">LET(
    _xlpm.thresholds, XLOOKUP('2. Результаты'!$D1300, Sections!$P$3:$P$23, Sections!$Q$3:$S$23),
    XLOOKUP('2. Результаты'!$O1300, _xlpm.thresholds, Sections!$Q$2:$S$2, "Ниже базового", -1)
)</f>
        <v>Средний</v>
      </c>
      <c r="Q1300" s="9">
        <v>16.0</v>
      </c>
      <c r="R1300" s="9" t="str">
        <f t="array" ref="R1300">LET(
    _xlpm.thresholds, XLOOKUP('2. Результаты'!$D1300, Sections!$F$3:$F$23, Sections!$G$3:$I$23),
    XLOOKUP('2. Результаты'!$Q1300, _xlpm.thresholds, Sections!$G$2:$I$2, "Ниже базового", -1)
)</f>
        <v>Средний</v>
      </c>
      <c r="S1300" s="9">
        <v>29.0</v>
      </c>
      <c r="T1300" s="9" t="str">
        <f t="array" ref="T1300">LET(
    _xlpm.thresholds, XLOOKUP('2. Результаты'!$D1300, Sections!$A$3:$A$23, Sections!$B$3:$D$23),
    XLOOKUP('2. Результаты'!$S1300, _xlpm.thresholds, Sections!$B$2:$D$2, "Ниже базового", -1)
)</f>
        <v>Средний</v>
      </c>
      <c r="U1300" s="9">
        <v>12.0</v>
      </c>
      <c r="V1300" s="9" t="str">
        <f t="array" ref="V1300">LET(
    _xlpm.thresholds, XLOOKUP('2. Результаты'!$D1300, Sections!$A$27:$A$47, Sections!$B$27:$D$47),
    XLOOKUP('2. Результаты'!$U1300, _xlpm.thresholds, Sections!$B$26:$D$26, "Ниже базового", -1)
)</f>
        <v>Высокий</v>
      </c>
      <c r="W1300" s="9">
        <v>18.0</v>
      </c>
      <c r="X1300" s="9" t="str">
        <f t="array" ref="X1300">LET(
    _xlpm.thresholds, XLOOKUP('2. Результаты'!$D1300, Sections!$K$3:$K$23, Sections!$L$3:$N$23),
    XLOOKUP('2. Результаты'!$W1300, _xlpm.thresholds, Sections!$L$2:$N$2, "Ниже базового", -1)
)</f>
        <v>Средний</v>
      </c>
    </row>
    <row r="1301" ht="15.75" customHeight="1">
      <c r="A1301" s="7">
        <v>5.6003498E8</v>
      </c>
      <c r="B1301" s="6" t="s">
        <v>293</v>
      </c>
      <c r="C1301" s="6" t="s">
        <v>344</v>
      </c>
      <c r="D1301" s="9">
        <v>1.0</v>
      </c>
      <c r="E1301" s="9">
        <v>175.0</v>
      </c>
      <c r="F1301" s="9">
        <v>213.0</v>
      </c>
      <c r="G1301" s="9">
        <v>4.0</v>
      </c>
      <c r="H1301" s="9" t="s">
        <v>1466</v>
      </c>
      <c r="I1301" s="9">
        <v>30.0</v>
      </c>
      <c r="J1301" s="9" t="str">
        <f t="array" ref="J1301">LET(
    _xlpm.thresholds, XLOOKUP('2. Результаты'!$D1301, Sections!$F$27:$F$47, Sections!$G$27:$I$47),
    XLOOKUP('2. Результаты'!$I1301, _xlpm.thresholds, Sections!$G$26:$I$26, "Ниже базового", -1)
)</f>
        <v>Высокий</v>
      </c>
      <c r="K1301" s="9">
        <v>17.0</v>
      </c>
      <c r="L1301" s="9" t="str">
        <f t="array" ref="L1301">LET(
    _xlpm.thresholds, XLOOKUP('2. Результаты'!$D1301, Sections!$P$27:$P$47, Sections!$Q$27:$S$47),
    XLOOKUP('2. Результаты'!$K1301, _xlpm.thresholds, Sections!$Q$26:$S$26, "Ниже базового", -1)
)</f>
        <v>Высокий</v>
      </c>
      <c r="M1301" s="9">
        <v>19.0</v>
      </c>
      <c r="N1301" s="9" t="str">
        <f t="array" ref="N1301">LET(
    _xlpm.thresholds, XLOOKUP('2. Результаты'!$D1301, Sections!$K$27:$K$47, Sections!$L$27:$N$47),
    XLOOKUP('2. Результаты'!$M1301, _xlpm.thresholds, Sections!$L$26:$N$26, "Ниже базового", -1)
)</f>
        <v>Высокий</v>
      </c>
      <c r="O1301" s="9">
        <v>19.0</v>
      </c>
      <c r="P1301" s="9" t="str">
        <f t="array" ref="P1301">LET(
    _xlpm.thresholds, XLOOKUP('2. Результаты'!$D1301, Sections!$P$3:$P$23, Sections!$Q$3:$S$23),
    XLOOKUP('2. Результаты'!$O1301, _xlpm.thresholds, Sections!$Q$2:$S$2, "Ниже базового", -1)
)</f>
        <v>Средний</v>
      </c>
      <c r="Q1301" s="9">
        <v>17.0</v>
      </c>
      <c r="R1301" s="9" t="str">
        <f t="array" ref="R1301">LET(
    _xlpm.thresholds, XLOOKUP('2. Результаты'!$D1301, Sections!$F$3:$F$23, Sections!$G$3:$I$23),
    XLOOKUP('2. Результаты'!$Q1301, _xlpm.thresholds, Sections!$G$2:$I$2, "Ниже базового", -1)
)</f>
        <v>Средний</v>
      </c>
      <c r="S1301" s="9">
        <v>39.0</v>
      </c>
      <c r="T1301" s="9" t="str">
        <f t="array" ref="T1301">LET(
    _xlpm.thresholds, XLOOKUP('2. Результаты'!$D1301, Sections!$A$3:$A$23, Sections!$B$3:$D$23),
    XLOOKUP('2. Результаты'!$S1301, _xlpm.thresholds, Sections!$B$2:$D$2, "Ниже базового", -1)
)</f>
        <v>Средний</v>
      </c>
      <c r="U1301" s="9">
        <v>11.0</v>
      </c>
      <c r="V1301" s="9" t="str">
        <f t="array" ref="V1301">LET(
    _xlpm.thresholds, XLOOKUP('2. Результаты'!$D1301, Sections!$A$27:$A$47, Sections!$B$27:$D$47),
    XLOOKUP('2. Результаты'!$U1301, _xlpm.thresholds, Sections!$B$26:$D$26, "Ниже базового", -1)
)</f>
        <v>Средний</v>
      </c>
      <c r="W1301" s="9">
        <v>23.0</v>
      </c>
      <c r="X1301" s="9" t="str">
        <f t="array" ref="X1301">LET(
    _xlpm.thresholds, XLOOKUP('2. Результаты'!$D1301, Sections!$K$3:$K$23, Sections!$L$3:$N$23),
    XLOOKUP('2. Результаты'!$W1301, _xlpm.thresholds, Sections!$L$2:$N$2, "Ниже базового", -1)
)</f>
        <v>Средний</v>
      </c>
    </row>
    <row r="1302" ht="15.75" customHeight="1">
      <c r="A1302" s="7">
        <v>5.60034644E8</v>
      </c>
      <c r="B1302" s="6" t="s">
        <v>293</v>
      </c>
      <c r="C1302" s="6" t="s">
        <v>345</v>
      </c>
      <c r="D1302" s="9">
        <v>1.0</v>
      </c>
      <c r="E1302" s="9">
        <v>174.0</v>
      </c>
      <c r="F1302" s="9">
        <v>213.0</v>
      </c>
      <c r="G1302" s="9">
        <v>4.0</v>
      </c>
      <c r="H1302" s="9" t="s">
        <v>1466</v>
      </c>
      <c r="I1302" s="9">
        <v>26.0</v>
      </c>
      <c r="J1302" s="9" t="str">
        <f t="array" ref="J1302">LET(
    _xlpm.thresholds, XLOOKUP('2. Результаты'!$D1302, Sections!$F$27:$F$47, Sections!$G$27:$I$47),
    XLOOKUP('2. Результаты'!$I1302, _xlpm.thresholds, Sections!$G$26:$I$26, "Ниже базового", -1)
)</f>
        <v>Средний</v>
      </c>
      <c r="K1302" s="9">
        <v>16.0</v>
      </c>
      <c r="L1302" s="9" t="str">
        <f t="array" ref="L1302">LET(
    _xlpm.thresholds, XLOOKUP('2. Результаты'!$D1302, Sections!$P$27:$P$47, Sections!$Q$27:$S$47),
    XLOOKUP('2. Результаты'!$K1302, _xlpm.thresholds, Sections!$Q$26:$S$26, "Ниже базового", -1)
)</f>
        <v>Высокий</v>
      </c>
      <c r="M1302" s="9">
        <v>17.0</v>
      </c>
      <c r="N1302" s="9" t="str">
        <f t="array" ref="N1302">LET(
    _xlpm.thresholds, XLOOKUP('2. Результаты'!$D1302, Sections!$K$27:$K$47, Sections!$L$27:$N$47),
    XLOOKUP('2. Результаты'!$M1302, _xlpm.thresholds, Sections!$L$26:$N$26, "Ниже базового", -1)
)</f>
        <v>Высокий</v>
      </c>
      <c r="O1302" s="9">
        <v>18.0</v>
      </c>
      <c r="P1302" s="9" t="str">
        <f t="array" ref="P1302">LET(
    _xlpm.thresholds, XLOOKUP('2. Результаты'!$D1302, Sections!$P$3:$P$23, Sections!$Q$3:$S$23),
    XLOOKUP('2. Результаты'!$O1302, _xlpm.thresholds, Sections!$Q$2:$S$2, "Ниже базового", -1)
)</f>
        <v>Средний</v>
      </c>
      <c r="Q1302" s="9">
        <v>21.0</v>
      </c>
      <c r="R1302" s="9" t="str">
        <f t="array" ref="R1302">LET(
    _xlpm.thresholds, XLOOKUP('2. Результаты'!$D1302, Sections!$F$3:$F$23, Sections!$G$3:$I$23),
    XLOOKUP('2. Результаты'!$Q1302, _xlpm.thresholds, Sections!$G$2:$I$2, "Ниже базового", -1)
)</f>
        <v>Высокий</v>
      </c>
      <c r="S1302" s="9">
        <v>41.0</v>
      </c>
      <c r="T1302" s="9" t="str">
        <f t="array" ref="T1302">LET(
    _xlpm.thresholds, XLOOKUP('2. Результаты'!$D1302, Sections!$A$3:$A$23, Sections!$B$3:$D$23),
    XLOOKUP('2. Результаты'!$S1302, _xlpm.thresholds, Sections!$B$2:$D$2, "Ниже базового", -1)
)</f>
        <v>Высокий</v>
      </c>
      <c r="U1302" s="9">
        <v>12.0</v>
      </c>
      <c r="V1302" s="9" t="str">
        <f t="array" ref="V1302">LET(
    _xlpm.thresholds, XLOOKUP('2. Результаты'!$D1302, Sections!$A$27:$A$47, Sections!$B$27:$D$47),
    XLOOKUP('2. Результаты'!$U1302, _xlpm.thresholds, Sections!$B$26:$D$26, "Ниже базового", -1)
)</f>
        <v>Высокий</v>
      </c>
      <c r="W1302" s="9">
        <v>23.0</v>
      </c>
      <c r="X1302" s="9" t="str">
        <f t="array" ref="X1302">LET(
    _xlpm.thresholds, XLOOKUP('2. Результаты'!$D1302, Sections!$K$3:$K$23, Sections!$L$3:$N$23),
    XLOOKUP('2. Результаты'!$W1302, _xlpm.thresholds, Sections!$L$2:$N$2, "Ниже базового", -1)
)</f>
        <v>Средний</v>
      </c>
    </row>
    <row r="1303" ht="15.75" customHeight="1">
      <c r="A1303" s="7">
        <v>5.60035334E8</v>
      </c>
      <c r="B1303" s="6" t="s">
        <v>293</v>
      </c>
      <c r="C1303" s="6" t="s">
        <v>346</v>
      </c>
      <c r="D1303" s="9">
        <v>1.0</v>
      </c>
      <c r="E1303" s="9">
        <v>146.0</v>
      </c>
      <c r="F1303" s="9">
        <v>213.0</v>
      </c>
      <c r="G1303" s="9">
        <v>3.0</v>
      </c>
      <c r="H1303" s="9" t="s">
        <v>1465</v>
      </c>
      <c r="I1303" s="9">
        <v>22.0</v>
      </c>
      <c r="J1303" s="9" t="str">
        <f t="array" ref="J1303">LET(
    _xlpm.thresholds, XLOOKUP('2. Результаты'!$D1303, Sections!$F$27:$F$47, Sections!$G$27:$I$47),
    XLOOKUP('2. Результаты'!$I1303, _xlpm.thresholds, Sections!$G$26:$I$26, "Ниже базового", -1)
)</f>
        <v>Средний</v>
      </c>
      <c r="K1303" s="9">
        <v>14.0</v>
      </c>
      <c r="L1303" s="9" t="str">
        <f t="array" ref="L1303">LET(
    _xlpm.thresholds, XLOOKUP('2. Результаты'!$D1303, Sections!$P$27:$P$47, Sections!$Q$27:$S$47),
    XLOOKUP('2. Результаты'!$K1303, _xlpm.thresholds, Sections!$Q$26:$S$26, "Ниже базового", -1)
)</f>
        <v>Средний</v>
      </c>
      <c r="M1303" s="9">
        <v>15.0</v>
      </c>
      <c r="N1303" s="9" t="str">
        <f t="array" ref="N1303">LET(
    _xlpm.thresholds, XLOOKUP('2. Результаты'!$D1303, Sections!$K$27:$K$47, Sections!$L$27:$N$47),
    XLOOKUP('2. Результаты'!$M1303, _xlpm.thresholds, Sections!$L$26:$N$26, "Ниже базового", -1)
)</f>
        <v>Средний</v>
      </c>
      <c r="O1303" s="9">
        <v>17.0</v>
      </c>
      <c r="P1303" s="9" t="str">
        <f t="array" ref="P1303">LET(
    _xlpm.thresholds, XLOOKUP('2. Результаты'!$D1303, Sections!$P$3:$P$23, Sections!$Q$3:$S$23),
    XLOOKUP('2. Результаты'!$O1303, _xlpm.thresholds, Sections!$Q$2:$S$2, "Ниже базового", -1)
)</f>
        <v>Средний</v>
      </c>
      <c r="Q1303" s="9">
        <v>15.0</v>
      </c>
      <c r="R1303" s="9" t="str">
        <f t="array" ref="R1303">LET(
    _xlpm.thresholds, XLOOKUP('2. Результаты'!$D1303, Sections!$F$3:$F$23, Sections!$G$3:$I$23),
    XLOOKUP('2. Результаты'!$Q1303, _xlpm.thresholds, Sections!$G$2:$I$2, "Ниже базового", -1)
)</f>
        <v>Средний</v>
      </c>
      <c r="S1303" s="9">
        <v>32.0</v>
      </c>
      <c r="T1303" s="9" t="str">
        <f t="array" ref="T1303">LET(
    _xlpm.thresholds, XLOOKUP('2. Результаты'!$D1303, Sections!$A$3:$A$23, Sections!$B$3:$D$23),
    XLOOKUP('2. Результаты'!$S1303, _xlpm.thresholds, Sections!$B$2:$D$2, "Ниже базового", -1)
)</f>
        <v>Средний</v>
      </c>
      <c r="U1303" s="9">
        <v>10.0</v>
      </c>
      <c r="V1303" s="9" t="str">
        <f t="array" ref="V1303">LET(
    _xlpm.thresholds, XLOOKUP('2. Результаты'!$D1303, Sections!$A$27:$A$47, Sections!$B$27:$D$47),
    XLOOKUP('2. Результаты'!$U1303, _xlpm.thresholds, Sections!$B$26:$D$26, "Ниже базового", -1)
)</f>
        <v>Средний</v>
      </c>
      <c r="W1303" s="9">
        <v>21.0</v>
      </c>
      <c r="X1303" s="9" t="str">
        <f t="array" ref="X1303">LET(
    _xlpm.thresholds, XLOOKUP('2. Результаты'!$D1303, Sections!$K$3:$K$23, Sections!$L$3:$N$23),
    XLOOKUP('2. Результаты'!$W1303, _xlpm.thresholds, Sections!$L$2:$N$2, "Ниже базового", -1)
)</f>
        <v>Средний</v>
      </c>
    </row>
    <row r="1304" ht="15.75" customHeight="1">
      <c r="A1304" s="7">
        <v>5.60033841E8</v>
      </c>
      <c r="B1304" s="6" t="s">
        <v>293</v>
      </c>
      <c r="C1304" s="6" t="s">
        <v>347</v>
      </c>
      <c r="D1304" s="9">
        <v>1.0</v>
      </c>
      <c r="E1304" s="9">
        <v>121.0</v>
      </c>
      <c r="F1304" s="9">
        <v>213.0</v>
      </c>
      <c r="G1304" s="9">
        <v>1.0</v>
      </c>
      <c r="H1304" s="9" t="s">
        <v>1468</v>
      </c>
      <c r="I1304" s="9">
        <v>18.0</v>
      </c>
      <c r="J1304" s="9" t="str">
        <f t="array" ref="J1304">LET(
    _xlpm.thresholds, XLOOKUP('2. Результаты'!$D1304, Sections!$F$27:$F$47, Sections!$G$27:$I$47),
    XLOOKUP('2. Результаты'!$I1304, _xlpm.thresholds, Sections!$G$26:$I$26, "Ниже базового", -1)
)</f>
        <v>Средний</v>
      </c>
      <c r="K1304" s="9">
        <v>15.0</v>
      </c>
      <c r="L1304" s="9" t="str">
        <f t="array" ref="L1304">LET(
    _xlpm.thresholds, XLOOKUP('2. Результаты'!$D1304, Sections!$P$27:$P$47, Sections!$Q$27:$S$47),
    XLOOKUP('2. Результаты'!$K1304, _xlpm.thresholds, Sections!$Q$26:$S$26, "Ниже базового", -1)
)</f>
        <v>Средний</v>
      </c>
      <c r="M1304" s="9">
        <v>18.0</v>
      </c>
      <c r="N1304" s="9" t="str">
        <f t="array" ref="N1304">LET(
    _xlpm.thresholds, XLOOKUP('2. Результаты'!$D1304, Sections!$K$27:$K$47, Sections!$L$27:$N$47),
    XLOOKUP('2. Результаты'!$M1304, _xlpm.thresholds, Sections!$L$26:$N$26, "Ниже базового", -1)
)</f>
        <v>Высокий</v>
      </c>
      <c r="O1304" s="9">
        <v>18.0</v>
      </c>
      <c r="P1304" s="9" t="str">
        <f t="array" ref="P1304">LET(
    _xlpm.thresholds, XLOOKUP('2. Результаты'!$D1304, Sections!$P$3:$P$23, Sections!$Q$3:$S$23),
    XLOOKUP('2. Результаты'!$O1304, _xlpm.thresholds, Sections!$Q$2:$S$2, "Ниже базового", -1)
)</f>
        <v>Средний</v>
      </c>
      <c r="Q1304" s="9">
        <v>21.0</v>
      </c>
      <c r="R1304" s="9" t="str">
        <f t="array" ref="R1304">LET(
    _xlpm.thresholds, XLOOKUP('2. Результаты'!$D1304, Sections!$F$3:$F$23, Sections!$G$3:$I$23),
    XLOOKUP('2. Результаты'!$Q1304, _xlpm.thresholds, Sections!$G$2:$I$2, "Ниже базового", -1)
)</f>
        <v>Высокий</v>
      </c>
      <c r="S1304" s="9">
        <v>0.0</v>
      </c>
      <c r="T1304" s="9" t="str">
        <f t="array" ref="T1304">LET(
    _xlpm.thresholds, XLOOKUP('2. Результаты'!$D1304, Sections!$A$3:$A$23, Sections!$B$3:$D$23),
    XLOOKUP('2. Результаты'!$S1304, _xlpm.thresholds, Sections!$B$2:$D$2, "Ниже базового", -1)
)</f>
        <v>Ниже базового</v>
      </c>
      <c r="U1304" s="9">
        <v>12.0</v>
      </c>
      <c r="V1304" s="9" t="str">
        <f t="array" ref="V1304">LET(
    _xlpm.thresholds, XLOOKUP('2. Результаты'!$D1304, Sections!$A$27:$A$47, Sections!$B$27:$D$47),
    XLOOKUP('2. Результаты'!$U1304, _xlpm.thresholds, Sections!$B$26:$D$26, "Ниже базового", -1)
)</f>
        <v>Высокий</v>
      </c>
      <c r="W1304" s="9">
        <v>19.0</v>
      </c>
      <c r="X1304" s="9" t="str">
        <f t="array" ref="X1304">LET(
    _xlpm.thresholds, XLOOKUP('2. Результаты'!$D1304, Sections!$K$3:$K$23, Sections!$L$3:$N$23),
    XLOOKUP('2. Результаты'!$W1304, _xlpm.thresholds, Sections!$L$2:$N$2, "Ниже базового", -1)
)</f>
        <v>Средний</v>
      </c>
    </row>
    <row r="1305" ht="15.75" customHeight="1">
      <c r="A1305" s="7">
        <v>5.60034718E8</v>
      </c>
      <c r="B1305" s="6" t="s">
        <v>293</v>
      </c>
      <c r="C1305" s="6" t="s">
        <v>348</v>
      </c>
      <c r="D1305" s="9">
        <v>1.0</v>
      </c>
      <c r="E1305" s="9">
        <v>128.0</v>
      </c>
      <c r="F1305" s="9">
        <v>213.0</v>
      </c>
      <c r="G1305" s="9">
        <v>2.0</v>
      </c>
      <c r="H1305" s="9" t="s">
        <v>1467</v>
      </c>
      <c r="I1305" s="9">
        <v>13.0</v>
      </c>
      <c r="J1305" s="9" t="str">
        <f t="array" ref="J1305">LET(
    _xlpm.thresholds, XLOOKUP('2. Результаты'!$D1305, Sections!$F$27:$F$47, Sections!$G$27:$I$47),
    XLOOKUP('2. Результаты'!$I1305, _xlpm.thresholds, Sections!$G$26:$I$26, "Ниже базового", -1)
)</f>
        <v>Базовый</v>
      </c>
      <c r="K1305" s="9">
        <v>14.0</v>
      </c>
      <c r="L1305" s="9" t="str">
        <f t="array" ref="L1305">LET(
    _xlpm.thresholds, XLOOKUP('2. Результаты'!$D1305, Sections!$P$27:$P$47, Sections!$Q$27:$S$47),
    XLOOKUP('2. Результаты'!$K1305, _xlpm.thresholds, Sections!$Q$26:$S$26, "Ниже базового", -1)
)</f>
        <v>Средний</v>
      </c>
      <c r="M1305" s="9">
        <v>13.0</v>
      </c>
      <c r="N1305" s="9" t="str">
        <f t="array" ref="N1305">LET(
    _xlpm.thresholds, XLOOKUP('2. Результаты'!$D1305, Sections!$K$27:$K$47, Sections!$L$27:$N$47),
    XLOOKUP('2. Результаты'!$M1305, _xlpm.thresholds, Sections!$L$26:$N$26, "Ниже базового", -1)
)</f>
        <v>Базовый</v>
      </c>
      <c r="O1305" s="9">
        <v>18.0</v>
      </c>
      <c r="P1305" s="9" t="str">
        <f t="array" ref="P1305">LET(
    _xlpm.thresholds, XLOOKUP('2. Результаты'!$D1305, Sections!$P$3:$P$23, Sections!$Q$3:$S$23),
    XLOOKUP('2. Результаты'!$O1305, _xlpm.thresholds, Sections!$Q$2:$S$2, "Ниже базового", -1)
)</f>
        <v>Средний</v>
      </c>
      <c r="Q1305" s="9">
        <v>14.0</v>
      </c>
      <c r="R1305" s="9" t="str">
        <f t="array" ref="R1305">LET(
    _xlpm.thresholds, XLOOKUP('2. Результаты'!$D1305, Sections!$F$3:$F$23, Sections!$G$3:$I$23),
    XLOOKUP('2. Результаты'!$Q1305, _xlpm.thresholds, Sections!$G$2:$I$2, "Ниже базового", -1)
)</f>
        <v>Средний</v>
      </c>
      <c r="S1305" s="9">
        <v>31.0</v>
      </c>
      <c r="T1305" s="9" t="str">
        <f t="array" ref="T1305">LET(
    _xlpm.thresholds, XLOOKUP('2. Результаты'!$D1305, Sections!$A$3:$A$23, Sections!$B$3:$D$23),
    XLOOKUP('2. Результаты'!$S1305, _xlpm.thresholds, Sections!$B$2:$D$2, "Ниже базового", -1)
)</f>
        <v>Средний</v>
      </c>
      <c r="U1305" s="9">
        <v>13.0</v>
      </c>
      <c r="V1305" s="9" t="str">
        <f t="array" ref="V1305">LET(
    _xlpm.thresholds, XLOOKUP('2. Результаты'!$D1305, Sections!$A$27:$A$47, Sections!$B$27:$D$47),
    XLOOKUP('2. Результаты'!$U1305, _xlpm.thresholds, Sections!$B$26:$D$26, "Ниже базового", -1)
)</f>
        <v>Высокий</v>
      </c>
      <c r="W1305" s="9">
        <v>12.0</v>
      </c>
      <c r="X1305" s="9" t="str">
        <f t="array" ref="X1305">LET(
    _xlpm.thresholds, XLOOKUP('2. Результаты'!$D1305, Sections!$K$3:$K$23, Sections!$L$3:$N$23),
    XLOOKUP('2. Результаты'!$W1305, _xlpm.thresholds, Sections!$L$2:$N$2, "Ниже базового", -1)
)</f>
        <v>Базовый</v>
      </c>
    </row>
    <row r="1306" ht="15.75" customHeight="1">
      <c r="A1306" s="7">
        <v>5.62068085E8</v>
      </c>
      <c r="B1306" s="6" t="s">
        <v>293</v>
      </c>
      <c r="C1306" s="6" t="s">
        <v>349</v>
      </c>
      <c r="D1306" s="9">
        <v>1.0</v>
      </c>
      <c r="E1306" s="9">
        <v>187.0</v>
      </c>
      <c r="F1306" s="9">
        <v>213.0</v>
      </c>
      <c r="G1306" s="9">
        <v>4.0</v>
      </c>
      <c r="H1306" s="9" t="s">
        <v>1466</v>
      </c>
      <c r="I1306" s="9">
        <v>28.0</v>
      </c>
      <c r="J1306" s="9" t="str">
        <f t="array" ref="J1306">LET(
    _xlpm.thresholds, XLOOKUP('2. Результаты'!$D1306, Sections!$F$27:$F$47, Sections!$G$27:$I$47),
    XLOOKUP('2. Результаты'!$I1306, _xlpm.thresholds, Sections!$G$26:$I$26, "Ниже базового", -1)
)</f>
        <v>Высокий</v>
      </c>
      <c r="K1306" s="9">
        <v>20.0</v>
      </c>
      <c r="L1306" s="9" t="str">
        <f t="array" ref="L1306">LET(
    _xlpm.thresholds, XLOOKUP('2. Результаты'!$D1306, Sections!$P$27:$P$47, Sections!$Q$27:$S$47),
    XLOOKUP('2. Результаты'!$K1306, _xlpm.thresholds, Sections!$Q$26:$S$26, "Ниже базового", -1)
)</f>
        <v>Высокий</v>
      </c>
      <c r="M1306" s="9">
        <v>15.0</v>
      </c>
      <c r="N1306" s="9" t="str">
        <f t="array" ref="N1306">LET(
    _xlpm.thresholds, XLOOKUP('2. Результаты'!$D1306, Sections!$K$27:$K$47, Sections!$L$27:$N$47),
    XLOOKUP('2. Результаты'!$M1306, _xlpm.thresholds, Sections!$L$26:$N$26, "Ниже базового", -1)
)</f>
        <v>Средний</v>
      </c>
      <c r="O1306" s="9">
        <v>21.0</v>
      </c>
      <c r="P1306" s="9" t="str">
        <f t="array" ref="P1306">LET(
    _xlpm.thresholds, XLOOKUP('2. Результаты'!$D1306, Sections!$P$3:$P$23, Sections!$Q$3:$S$23),
    XLOOKUP('2. Результаты'!$O1306, _xlpm.thresholds, Sections!$Q$2:$S$2, "Ниже базового", -1)
)</f>
        <v>Высокий</v>
      </c>
      <c r="Q1306" s="9">
        <v>22.0</v>
      </c>
      <c r="R1306" s="9" t="str">
        <f t="array" ref="R1306">LET(
    _xlpm.thresholds, XLOOKUP('2. Результаты'!$D1306, Sections!$F$3:$F$23, Sections!$G$3:$I$23),
    XLOOKUP('2. Результаты'!$Q1306, _xlpm.thresholds, Sections!$G$2:$I$2, "Ниже базового", -1)
)</f>
        <v>Высокий</v>
      </c>
      <c r="S1306" s="9">
        <v>43.0</v>
      </c>
      <c r="T1306" s="9" t="str">
        <f t="array" ref="T1306">LET(
    _xlpm.thresholds, XLOOKUP('2. Результаты'!$D1306, Sections!$A$3:$A$23, Sections!$B$3:$D$23),
    XLOOKUP('2. Результаты'!$S1306, _xlpm.thresholds, Sections!$B$2:$D$2, "Ниже базового", -1)
)</f>
        <v>Высокий</v>
      </c>
      <c r="U1306" s="9">
        <v>11.0</v>
      </c>
      <c r="V1306" s="9" t="str">
        <f t="array" ref="V1306">LET(
    _xlpm.thresholds, XLOOKUP('2. Результаты'!$D1306, Sections!$A$27:$A$47, Sections!$B$27:$D$47),
    XLOOKUP('2. Результаты'!$U1306, _xlpm.thresholds, Sections!$B$26:$D$26, "Ниже базового", -1)
)</f>
        <v>Средний</v>
      </c>
      <c r="W1306" s="9">
        <v>27.0</v>
      </c>
      <c r="X1306" s="9" t="str">
        <f t="array" ref="X1306">LET(
    _xlpm.thresholds, XLOOKUP('2. Результаты'!$D1306, Sections!$K$3:$K$23, Sections!$L$3:$N$23),
    XLOOKUP('2. Результаты'!$W1306, _xlpm.thresholds, Sections!$L$2:$N$2, "Ниже базового", -1)
)</f>
        <v>Высокий</v>
      </c>
    </row>
    <row r="1307" ht="15.75" customHeight="1">
      <c r="A1307" s="7">
        <v>5.60034725E8</v>
      </c>
      <c r="B1307" s="6" t="s">
        <v>293</v>
      </c>
      <c r="C1307" s="6" t="s">
        <v>350</v>
      </c>
      <c r="D1307" s="9">
        <v>1.0</v>
      </c>
      <c r="E1307" s="9">
        <v>106.0</v>
      </c>
      <c r="F1307" s="9">
        <v>213.0</v>
      </c>
      <c r="G1307" s="9">
        <v>1.0</v>
      </c>
      <c r="H1307" s="9" t="s">
        <v>1468</v>
      </c>
      <c r="I1307" s="9">
        <v>19.0</v>
      </c>
      <c r="J1307" s="9" t="str">
        <f t="array" ref="J1307">LET(
    _xlpm.thresholds, XLOOKUP('2. Результаты'!$D1307, Sections!$F$27:$F$47, Sections!$G$27:$I$47),
    XLOOKUP('2. Результаты'!$I1307, _xlpm.thresholds, Sections!$G$26:$I$26, "Ниже базового", -1)
)</f>
        <v>Средний</v>
      </c>
      <c r="K1307" s="9">
        <v>15.0</v>
      </c>
      <c r="L1307" s="9" t="str">
        <f t="array" ref="L1307">LET(
    _xlpm.thresholds, XLOOKUP('2. Результаты'!$D1307, Sections!$P$27:$P$47, Sections!$Q$27:$S$47),
    XLOOKUP('2. Результаты'!$K1307, _xlpm.thresholds, Sections!$Q$26:$S$26, "Ниже базового", -1)
)</f>
        <v>Средний</v>
      </c>
      <c r="M1307" s="9">
        <v>14.0</v>
      </c>
      <c r="N1307" s="9" t="str">
        <f t="array" ref="N1307">LET(
    _xlpm.thresholds, XLOOKUP('2. Результаты'!$D1307, Sections!$K$27:$K$47, Sections!$L$27:$N$47),
    XLOOKUP('2. Результаты'!$M1307, _xlpm.thresholds, Sections!$L$26:$N$26, "Ниже базового", -1)
)</f>
        <v>Средний</v>
      </c>
      <c r="O1307" s="9">
        <v>18.0</v>
      </c>
      <c r="P1307" s="9" t="str">
        <f t="array" ref="P1307">LET(
    _xlpm.thresholds, XLOOKUP('2. Результаты'!$D1307, Sections!$P$3:$P$23, Sections!$Q$3:$S$23),
    XLOOKUP('2. Результаты'!$O1307, _xlpm.thresholds, Sections!$Q$2:$S$2, "Ниже базового", -1)
)</f>
        <v>Средний</v>
      </c>
      <c r="Q1307" s="9">
        <v>13.0</v>
      </c>
      <c r="R1307" s="9" t="str">
        <f t="array" ref="R1307">LET(
    _xlpm.thresholds, XLOOKUP('2. Результаты'!$D1307, Sections!$F$3:$F$23, Sections!$G$3:$I$23),
    XLOOKUP('2. Результаты'!$Q1307, _xlpm.thresholds, Sections!$G$2:$I$2, "Ниже базового", -1)
)</f>
        <v>Средний</v>
      </c>
      <c r="S1307" s="9">
        <v>0.0</v>
      </c>
      <c r="T1307" s="9" t="str">
        <f t="array" ref="T1307">LET(
    _xlpm.thresholds, XLOOKUP('2. Результаты'!$D1307, Sections!$A$3:$A$23, Sections!$B$3:$D$23),
    XLOOKUP('2. Результаты'!$S1307, _xlpm.thresholds, Sections!$B$2:$D$2, "Ниже базового", -1)
)</f>
        <v>Ниже базового</v>
      </c>
      <c r="U1307" s="9">
        <v>11.0</v>
      </c>
      <c r="V1307" s="9" t="str">
        <f t="array" ref="V1307">LET(
    _xlpm.thresholds, XLOOKUP('2. Результаты'!$D1307, Sections!$A$27:$A$47, Sections!$B$27:$D$47),
    XLOOKUP('2. Результаты'!$U1307, _xlpm.thresholds, Sections!$B$26:$D$26, "Ниже базового", -1)
)</f>
        <v>Средний</v>
      </c>
      <c r="W1307" s="9">
        <v>16.0</v>
      </c>
      <c r="X1307" s="9" t="str">
        <f t="array" ref="X1307">LET(
    _xlpm.thresholds, XLOOKUP('2. Результаты'!$D1307, Sections!$K$3:$K$23, Sections!$L$3:$N$23),
    XLOOKUP('2. Результаты'!$W1307, _xlpm.thresholds, Sections!$L$2:$N$2, "Ниже базового", -1)
)</f>
        <v>Базовый</v>
      </c>
    </row>
    <row r="1308" ht="15.75" customHeight="1">
      <c r="A1308" s="7">
        <v>5.60034732E8</v>
      </c>
      <c r="B1308" s="6" t="s">
        <v>293</v>
      </c>
      <c r="C1308" s="6" t="s">
        <v>351</v>
      </c>
      <c r="D1308" s="9">
        <v>1.0</v>
      </c>
      <c r="E1308" s="9">
        <v>114.0</v>
      </c>
      <c r="F1308" s="9">
        <v>213.0</v>
      </c>
      <c r="G1308" s="9">
        <v>2.0</v>
      </c>
      <c r="H1308" s="9" t="s">
        <v>1467</v>
      </c>
      <c r="I1308" s="9">
        <v>11.0</v>
      </c>
      <c r="J1308" s="9" t="str">
        <f t="array" ref="J1308">LET(
    _xlpm.thresholds, XLOOKUP('2. Результаты'!$D1308, Sections!$F$27:$F$47, Sections!$G$27:$I$47),
    XLOOKUP('2. Результаты'!$I1308, _xlpm.thresholds, Sections!$G$26:$I$26, "Ниже базового", -1)
)</f>
        <v>Базовый</v>
      </c>
      <c r="K1308" s="9">
        <v>14.0</v>
      </c>
      <c r="L1308" s="9" t="str">
        <f t="array" ref="L1308">LET(
    _xlpm.thresholds, XLOOKUP('2. Результаты'!$D1308, Sections!$P$27:$P$47, Sections!$Q$27:$S$47),
    XLOOKUP('2. Результаты'!$K1308, _xlpm.thresholds, Sections!$Q$26:$S$26, "Ниже базового", -1)
)</f>
        <v>Средний</v>
      </c>
      <c r="M1308" s="9">
        <v>16.0</v>
      </c>
      <c r="N1308" s="9" t="str">
        <f t="array" ref="N1308">LET(
    _xlpm.thresholds, XLOOKUP('2. Результаты'!$D1308, Sections!$K$27:$K$47, Sections!$L$27:$N$47),
    XLOOKUP('2. Результаты'!$M1308, _xlpm.thresholds, Sections!$L$26:$N$26, "Ниже базового", -1)
)</f>
        <v>Средний</v>
      </c>
      <c r="O1308" s="9">
        <v>16.0</v>
      </c>
      <c r="P1308" s="9" t="str">
        <f t="array" ref="P1308">LET(
    _xlpm.thresholds, XLOOKUP('2. Результаты'!$D1308, Sections!$P$3:$P$23, Sections!$Q$3:$S$23),
    XLOOKUP('2. Результаты'!$O1308, _xlpm.thresholds, Sections!$Q$2:$S$2, "Ниже базового", -1)
)</f>
        <v>Средний</v>
      </c>
      <c r="Q1308" s="9">
        <v>12.0</v>
      </c>
      <c r="R1308" s="9" t="str">
        <f t="array" ref="R1308">LET(
    _xlpm.thresholds, XLOOKUP('2. Результаты'!$D1308, Sections!$F$3:$F$23, Sections!$G$3:$I$23),
    XLOOKUP('2. Результаты'!$Q1308, _xlpm.thresholds, Sections!$G$2:$I$2, "Ниже базового", -1)
)</f>
        <v>Базовый</v>
      </c>
      <c r="S1308" s="9">
        <v>25.0</v>
      </c>
      <c r="T1308" s="9" t="str">
        <f t="array" ref="T1308">LET(
    _xlpm.thresholds, XLOOKUP('2. Результаты'!$D1308, Sections!$A$3:$A$23, Sections!$B$3:$D$23),
    XLOOKUP('2. Результаты'!$S1308, _xlpm.thresholds, Sections!$B$2:$D$2, "Ниже базового", -1)
)</f>
        <v>Базовый</v>
      </c>
      <c r="U1308" s="9">
        <v>10.0</v>
      </c>
      <c r="V1308" s="9" t="str">
        <f t="array" ref="V1308">LET(
    _xlpm.thresholds, XLOOKUP('2. Результаты'!$D1308, Sections!$A$27:$A$47, Sections!$B$27:$D$47),
    XLOOKUP('2. Результаты'!$U1308, _xlpm.thresholds, Sections!$B$26:$D$26, "Ниже базового", -1)
)</f>
        <v>Средний</v>
      </c>
      <c r="W1308" s="9">
        <v>10.0</v>
      </c>
      <c r="X1308" s="9" t="str">
        <f t="array" ref="X1308">LET(
    _xlpm.thresholds, XLOOKUP('2. Результаты'!$D1308, Sections!$K$3:$K$23, Sections!$L$3:$N$23),
    XLOOKUP('2. Результаты'!$W1308, _xlpm.thresholds, Sections!$L$2:$N$2, "Ниже базового", -1)
)</f>
        <v>Базовый</v>
      </c>
    </row>
    <row r="1309" ht="15.75" customHeight="1">
      <c r="A1309" s="7">
        <v>5.61041806E8</v>
      </c>
      <c r="B1309" s="6" t="s">
        <v>293</v>
      </c>
      <c r="C1309" s="6" t="s">
        <v>352</v>
      </c>
      <c r="D1309" s="9">
        <v>1.0</v>
      </c>
      <c r="E1309" s="9">
        <v>182.0</v>
      </c>
      <c r="F1309" s="9">
        <v>213.0</v>
      </c>
      <c r="G1309" s="9">
        <v>4.0</v>
      </c>
      <c r="H1309" s="9" t="s">
        <v>1466</v>
      </c>
      <c r="I1309" s="9">
        <v>26.0</v>
      </c>
      <c r="J1309" s="9" t="str">
        <f t="array" ref="J1309">LET(
    _xlpm.thresholds, XLOOKUP('2. Результаты'!$D1309, Sections!$F$27:$F$47, Sections!$G$27:$I$47),
    XLOOKUP('2. Результаты'!$I1309, _xlpm.thresholds, Sections!$G$26:$I$26, "Ниже базового", -1)
)</f>
        <v>Средний</v>
      </c>
      <c r="K1309" s="9">
        <v>19.0</v>
      </c>
      <c r="L1309" s="9" t="str">
        <f t="array" ref="L1309">LET(
    _xlpm.thresholds, XLOOKUP('2. Результаты'!$D1309, Sections!$P$27:$P$47, Sections!$Q$27:$S$47),
    XLOOKUP('2. Результаты'!$K1309, _xlpm.thresholds, Sections!$Q$26:$S$26, "Ниже базового", -1)
)</f>
        <v>Высокий</v>
      </c>
      <c r="M1309" s="9">
        <v>17.0</v>
      </c>
      <c r="N1309" s="9" t="str">
        <f t="array" ref="N1309">LET(
    _xlpm.thresholds, XLOOKUP('2. Результаты'!$D1309, Sections!$K$27:$K$47, Sections!$L$27:$N$47),
    XLOOKUP('2. Результаты'!$M1309, _xlpm.thresholds, Sections!$L$26:$N$26, "Ниже базового", -1)
)</f>
        <v>Высокий</v>
      </c>
      <c r="O1309" s="9">
        <v>21.0</v>
      </c>
      <c r="P1309" s="9" t="str">
        <f t="array" ref="P1309">LET(
    _xlpm.thresholds, XLOOKUP('2. Результаты'!$D1309, Sections!$P$3:$P$23, Sections!$Q$3:$S$23),
    XLOOKUP('2. Результаты'!$O1309, _xlpm.thresholds, Sections!$Q$2:$S$2, "Ниже базового", -1)
)</f>
        <v>Высокий</v>
      </c>
      <c r="Q1309" s="9">
        <v>21.0</v>
      </c>
      <c r="R1309" s="9" t="str">
        <f t="array" ref="R1309">LET(
    _xlpm.thresholds, XLOOKUP('2. Результаты'!$D1309, Sections!$F$3:$F$23, Sections!$G$3:$I$23),
    XLOOKUP('2. Результаты'!$Q1309, _xlpm.thresholds, Sections!$G$2:$I$2, "Ниже базового", -1)
)</f>
        <v>Высокий</v>
      </c>
      <c r="S1309" s="9">
        <v>37.0</v>
      </c>
      <c r="T1309" s="9" t="str">
        <f t="array" ref="T1309">LET(
    _xlpm.thresholds, XLOOKUP('2. Результаты'!$D1309, Sections!$A$3:$A$23, Sections!$B$3:$D$23),
    XLOOKUP('2. Результаты'!$S1309, _xlpm.thresholds, Sections!$B$2:$D$2, "Ниже базового", -1)
)</f>
        <v>Средний</v>
      </c>
      <c r="U1309" s="9">
        <v>14.0</v>
      </c>
      <c r="V1309" s="9" t="str">
        <f t="array" ref="V1309">LET(
    _xlpm.thresholds, XLOOKUP('2. Результаты'!$D1309, Sections!$A$27:$A$47, Sections!$B$27:$D$47),
    XLOOKUP('2. Результаты'!$U1309, _xlpm.thresholds, Sections!$B$26:$D$26, "Ниже базового", -1)
)</f>
        <v>Высокий</v>
      </c>
      <c r="W1309" s="9">
        <v>27.0</v>
      </c>
      <c r="X1309" s="9" t="str">
        <f t="array" ref="X1309">LET(
    _xlpm.thresholds, XLOOKUP('2. Результаты'!$D1309, Sections!$K$3:$K$23, Sections!$L$3:$N$23),
    XLOOKUP('2. Результаты'!$W1309, _xlpm.thresholds, Sections!$L$2:$N$2, "Ниже базового", -1)
)</f>
        <v>Высокий</v>
      </c>
    </row>
    <row r="1310" ht="15.75" customHeight="1">
      <c r="A1310" s="7">
        <v>5.61056376E8</v>
      </c>
      <c r="B1310" s="6" t="s">
        <v>293</v>
      </c>
      <c r="C1310" s="6" t="s">
        <v>353</v>
      </c>
      <c r="D1310" s="9">
        <v>2.0</v>
      </c>
      <c r="E1310" s="9">
        <v>151.0</v>
      </c>
      <c r="F1310" s="9">
        <v>197.0</v>
      </c>
      <c r="G1310" s="9">
        <v>3.0</v>
      </c>
      <c r="H1310" s="9" t="s">
        <v>1465</v>
      </c>
      <c r="I1310" s="9">
        <v>21.0</v>
      </c>
      <c r="J1310" s="9" t="str">
        <f t="array" ref="J1310">LET(
    _xlpm.thresholds, XLOOKUP('2. Результаты'!$D1310, Sections!$F$27:$F$47, Sections!$G$27:$I$47),
    XLOOKUP('2. Результаты'!$I1310, _xlpm.thresholds, Sections!$G$26:$I$26, "Ниже базового", -1)
)</f>
        <v>Средний</v>
      </c>
      <c r="K1310" s="9">
        <v>21.0</v>
      </c>
      <c r="L1310" s="9" t="str">
        <f t="array" ref="L1310">LET(
    _xlpm.thresholds, XLOOKUP('2. Результаты'!$D1310, Sections!$P$27:$P$47, Sections!$Q$27:$S$47),
    XLOOKUP('2. Результаты'!$K1310, _xlpm.thresholds, Sections!$Q$26:$S$26, "Ниже базового", -1)
)</f>
        <v>Высокий</v>
      </c>
      <c r="M1310" s="9">
        <v>16.0</v>
      </c>
      <c r="N1310" s="9" t="str">
        <f t="array" ref="N1310">LET(
    _xlpm.thresholds, XLOOKUP('2. Результаты'!$D1310, Sections!$K$27:$K$47, Sections!$L$27:$N$47),
    XLOOKUP('2. Результаты'!$M1310, _xlpm.thresholds, Sections!$L$26:$N$26, "Ниже базового", -1)
)</f>
        <v>Высокий</v>
      </c>
      <c r="O1310" s="9">
        <v>18.0</v>
      </c>
      <c r="P1310" s="9" t="str">
        <f t="array" ref="P1310">LET(
    _xlpm.thresholds, XLOOKUP('2. Результаты'!$D1310, Sections!$P$3:$P$23, Sections!$Q$3:$S$23),
    XLOOKUP('2. Результаты'!$O1310, _xlpm.thresholds, Sections!$Q$2:$S$2, "Ниже базового", -1)
)</f>
        <v>Средний</v>
      </c>
      <c r="Q1310" s="9">
        <v>17.0</v>
      </c>
      <c r="R1310" s="9" t="str">
        <f t="array" ref="R1310">LET(
    _xlpm.thresholds, XLOOKUP('2. Результаты'!$D1310, Sections!$F$3:$F$23, Sections!$G$3:$I$23),
    XLOOKUP('2. Результаты'!$Q1310, _xlpm.thresholds, Sections!$G$2:$I$2, "Ниже базового", -1)
)</f>
        <v>Средний</v>
      </c>
      <c r="S1310" s="9">
        <v>26.0</v>
      </c>
      <c r="T1310" s="9" t="str">
        <f t="array" ref="T1310">LET(
    _xlpm.thresholds, XLOOKUP('2. Результаты'!$D1310, Sections!$A$3:$A$23, Sections!$B$3:$D$23),
    XLOOKUP('2. Результаты'!$S1310, _xlpm.thresholds, Sections!$B$2:$D$2, "Ниже базового", -1)
)</f>
        <v>Средний</v>
      </c>
      <c r="U1310" s="9">
        <v>11.0</v>
      </c>
      <c r="V1310" s="9" t="str">
        <f t="array" ref="V1310">LET(
    _xlpm.thresholds, XLOOKUP('2. Результаты'!$D1310, Sections!$A$27:$A$47, Sections!$B$27:$D$47),
    XLOOKUP('2. Результаты'!$U1310, _xlpm.thresholds, Sections!$B$26:$D$26, "Ниже базового", -1)
)</f>
        <v>Средний</v>
      </c>
      <c r="W1310" s="9">
        <v>21.0</v>
      </c>
      <c r="X1310" s="9" t="str">
        <f t="array" ref="X1310">LET(
    _xlpm.thresholds, XLOOKUP('2. Результаты'!$D1310, Sections!$K$3:$K$23, Sections!$L$3:$N$23),
    XLOOKUP('2. Результаты'!$W1310, _xlpm.thresholds, Sections!$L$2:$N$2, "Ниже базового", -1)
)</f>
        <v>Средний</v>
      </c>
    </row>
    <row r="1311" ht="15.75" customHeight="1">
      <c r="A1311" s="7">
        <v>5.73018738E8</v>
      </c>
      <c r="B1311" s="6" t="s">
        <v>293</v>
      </c>
      <c r="C1311" s="6" t="s">
        <v>354</v>
      </c>
      <c r="D1311" s="9">
        <v>5.0</v>
      </c>
      <c r="E1311" s="9">
        <v>155.0</v>
      </c>
      <c r="F1311" s="9">
        <v>208.0</v>
      </c>
      <c r="G1311" s="9">
        <v>3.0</v>
      </c>
      <c r="H1311" s="9" t="s">
        <v>1465</v>
      </c>
      <c r="I1311" s="9">
        <v>25.0</v>
      </c>
      <c r="J1311" s="9" t="str">
        <f t="array" ref="J1311">LET(
    _xlpm.thresholds, XLOOKUP('2. Результаты'!$D1311, Sections!$F$27:$F$47, Sections!$G$27:$I$47),
    XLOOKUP('2. Результаты'!$I1311, _xlpm.thresholds, Sections!$G$26:$I$26, "Ниже базового", -1)
)</f>
        <v>Средний</v>
      </c>
      <c r="K1311" s="9">
        <v>21.0</v>
      </c>
      <c r="L1311" s="9" t="str">
        <f t="array" ref="L1311">LET(
    _xlpm.thresholds, XLOOKUP('2. Результаты'!$D1311, Sections!$P$27:$P$47, Sections!$Q$27:$S$47),
    XLOOKUP('2. Результаты'!$K1311, _xlpm.thresholds, Sections!$Q$26:$S$26, "Ниже базового", -1)
)</f>
        <v>Высокий</v>
      </c>
      <c r="M1311" s="9">
        <v>15.0</v>
      </c>
      <c r="N1311" s="9" t="str">
        <f t="array" ref="N1311">LET(
    _xlpm.thresholds, XLOOKUP('2. Результаты'!$D1311, Sections!$K$27:$K$47, Sections!$L$27:$N$47),
    XLOOKUP('2. Результаты'!$M1311, _xlpm.thresholds, Sections!$L$26:$N$26, "Ниже базового", -1)
)</f>
        <v>Средний</v>
      </c>
      <c r="O1311" s="9">
        <v>16.0</v>
      </c>
      <c r="P1311" s="9" t="str">
        <f t="array" ref="P1311">LET(
    _xlpm.thresholds, XLOOKUP('2. Результаты'!$D1311, Sections!$P$3:$P$23, Sections!$Q$3:$S$23),
    XLOOKUP('2. Результаты'!$O1311, _xlpm.thresholds, Sections!$Q$2:$S$2, "Ниже базового", -1)
)</f>
        <v>Средний</v>
      </c>
      <c r="Q1311" s="9">
        <v>18.0</v>
      </c>
      <c r="R1311" s="9" t="str">
        <f t="array" ref="R1311">LET(
    _xlpm.thresholds, XLOOKUP('2. Результаты'!$D1311, Sections!$F$3:$F$23, Sections!$G$3:$I$23),
    XLOOKUP('2. Результаты'!$Q1311, _xlpm.thresholds, Sections!$G$2:$I$2, "Ниже базового", -1)
)</f>
        <v>Средний</v>
      </c>
      <c r="S1311" s="9">
        <v>27.0</v>
      </c>
      <c r="T1311" s="9" t="str">
        <f t="array" ref="T1311">LET(
    _xlpm.thresholds, XLOOKUP('2. Результаты'!$D1311, Sections!$A$3:$A$23, Sections!$B$3:$D$23),
    XLOOKUP('2. Результаты'!$S1311, _xlpm.thresholds, Sections!$B$2:$D$2, "Ниже базового", -1)
)</f>
        <v>Средний</v>
      </c>
      <c r="U1311" s="9">
        <v>12.0</v>
      </c>
      <c r="V1311" s="9" t="str">
        <f t="array" ref="V1311">LET(
    _xlpm.thresholds, XLOOKUP('2. Результаты'!$D1311, Sections!$A$27:$A$47, Sections!$B$27:$D$47),
    XLOOKUP('2. Результаты'!$U1311, _xlpm.thresholds, Sections!$B$26:$D$26, "Ниже базового", -1)
)</f>
        <v>Высокий</v>
      </c>
      <c r="W1311" s="9">
        <v>21.0</v>
      </c>
      <c r="X1311" s="9" t="str">
        <f t="array" ref="X1311">LET(
    _xlpm.thresholds, XLOOKUP('2. Результаты'!$D1311, Sections!$K$3:$K$23, Sections!$L$3:$N$23),
    XLOOKUP('2. Результаты'!$W1311, _xlpm.thresholds, Sections!$L$2:$N$2, "Ниже базового", -1)
)</f>
        <v>Средний</v>
      </c>
    </row>
    <row r="1312" ht="15.75" customHeight="1">
      <c r="A1312" s="7">
        <v>5.62056957E8</v>
      </c>
      <c r="B1312" s="6" t="s">
        <v>293</v>
      </c>
      <c r="C1312" s="6" t="s">
        <v>355</v>
      </c>
      <c r="D1312" s="9">
        <v>1.0</v>
      </c>
      <c r="E1312" s="9">
        <v>157.0</v>
      </c>
      <c r="F1312" s="9">
        <v>213.0</v>
      </c>
      <c r="G1312" s="9">
        <v>3.0</v>
      </c>
      <c r="H1312" s="9" t="s">
        <v>1465</v>
      </c>
      <c r="I1312" s="9">
        <v>24.0</v>
      </c>
      <c r="J1312" s="9" t="str">
        <f t="array" ref="J1312">LET(
    _xlpm.thresholds, XLOOKUP('2. Результаты'!$D1312, Sections!$F$27:$F$47, Sections!$G$27:$I$47),
    XLOOKUP('2. Результаты'!$I1312, _xlpm.thresholds, Sections!$G$26:$I$26, "Ниже базового", -1)
)</f>
        <v>Средний</v>
      </c>
      <c r="K1312" s="9">
        <v>17.0</v>
      </c>
      <c r="L1312" s="9" t="str">
        <f t="array" ref="L1312">LET(
    _xlpm.thresholds, XLOOKUP('2. Результаты'!$D1312, Sections!$P$27:$P$47, Sections!$Q$27:$S$47),
    XLOOKUP('2. Результаты'!$K1312, _xlpm.thresholds, Sections!$Q$26:$S$26, "Ниже базового", -1)
)</f>
        <v>Высокий</v>
      </c>
      <c r="M1312" s="9">
        <v>16.0</v>
      </c>
      <c r="N1312" s="9" t="str">
        <f t="array" ref="N1312">LET(
    _xlpm.thresholds, XLOOKUP('2. Результаты'!$D1312, Sections!$K$27:$K$47, Sections!$L$27:$N$47),
    XLOOKUP('2. Результаты'!$M1312, _xlpm.thresholds, Sections!$L$26:$N$26, "Ниже базового", -1)
)</f>
        <v>Средний</v>
      </c>
      <c r="O1312" s="9">
        <v>17.0</v>
      </c>
      <c r="P1312" s="9" t="str">
        <f t="array" ref="P1312">LET(
    _xlpm.thresholds, XLOOKUP('2. Результаты'!$D1312, Sections!$P$3:$P$23, Sections!$Q$3:$S$23),
    XLOOKUP('2. Результаты'!$O1312, _xlpm.thresholds, Sections!$Q$2:$S$2, "Ниже базового", -1)
)</f>
        <v>Средний</v>
      </c>
      <c r="Q1312" s="9">
        <v>17.0</v>
      </c>
      <c r="R1312" s="9" t="str">
        <f t="array" ref="R1312">LET(
    _xlpm.thresholds, XLOOKUP('2. Результаты'!$D1312, Sections!$F$3:$F$23, Sections!$G$3:$I$23),
    XLOOKUP('2. Результаты'!$Q1312, _xlpm.thresholds, Sections!$G$2:$I$2, "Ниже базового", -1)
)</f>
        <v>Средний</v>
      </c>
      <c r="S1312" s="9">
        <v>36.0</v>
      </c>
      <c r="T1312" s="9" t="str">
        <f t="array" ref="T1312">LET(
    _xlpm.thresholds, XLOOKUP('2. Результаты'!$D1312, Sections!$A$3:$A$23, Sections!$B$3:$D$23),
    XLOOKUP('2. Результаты'!$S1312, _xlpm.thresholds, Sections!$B$2:$D$2, "Ниже базового", -1)
)</f>
        <v>Средний</v>
      </c>
      <c r="U1312" s="9">
        <v>13.0</v>
      </c>
      <c r="V1312" s="9" t="str">
        <f t="array" ref="V1312">LET(
    _xlpm.thresholds, XLOOKUP('2. Результаты'!$D1312, Sections!$A$27:$A$47, Sections!$B$27:$D$47),
    XLOOKUP('2. Результаты'!$U1312, _xlpm.thresholds, Sections!$B$26:$D$26, "Ниже базового", -1)
)</f>
        <v>Высокий</v>
      </c>
      <c r="W1312" s="9">
        <v>17.0</v>
      </c>
      <c r="X1312" s="9" t="str">
        <f t="array" ref="X1312">LET(
    _xlpm.thresholds, XLOOKUP('2. Результаты'!$D1312, Sections!$K$3:$K$23, Sections!$L$3:$N$23),
    XLOOKUP('2. Результаты'!$W1312, _xlpm.thresholds, Sections!$L$2:$N$2, "Ниже базового", -1)
)</f>
        <v>Средний</v>
      </c>
    </row>
    <row r="1313" ht="15.75" customHeight="1">
      <c r="A1313" s="7">
        <v>5.73005873E8</v>
      </c>
      <c r="B1313" s="6" t="s">
        <v>293</v>
      </c>
      <c r="C1313" s="6" t="s">
        <v>356</v>
      </c>
      <c r="D1313" s="9">
        <v>1.0</v>
      </c>
      <c r="E1313" s="9">
        <v>177.0</v>
      </c>
      <c r="F1313" s="9">
        <v>213.0</v>
      </c>
      <c r="G1313" s="9">
        <v>4.0</v>
      </c>
      <c r="H1313" s="9" t="s">
        <v>1466</v>
      </c>
      <c r="I1313" s="9">
        <v>28.0</v>
      </c>
      <c r="J1313" s="9" t="str">
        <f t="array" ref="J1313">LET(
    _xlpm.thresholds, XLOOKUP('2. Результаты'!$D1313, Sections!$F$27:$F$47, Sections!$G$27:$I$47),
    XLOOKUP('2. Результаты'!$I1313, _xlpm.thresholds, Sections!$G$26:$I$26, "Ниже базового", -1)
)</f>
        <v>Высокий</v>
      </c>
      <c r="K1313" s="9">
        <v>20.0</v>
      </c>
      <c r="L1313" s="9" t="str">
        <f t="array" ref="L1313">LET(
    _xlpm.thresholds, XLOOKUP('2. Результаты'!$D1313, Sections!$P$27:$P$47, Sections!$Q$27:$S$47),
    XLOOKUP('2. Результаты'!$K1313, _xlpm.thresholds, Sections!$Q$26:$S$26, "Ниже базового", -1)
)</f>
        <v>Высокий</v>
      </c>
      <c r="M1313" s="9">
        <v>16.0</v>
      </c>
      <c r="N1313" s="9" t="str">
        <f t="array" ref="N1313">LET(
    _xlpm.thresholds, XLOOKUP('2. Результаты'!$D1313, Sections!$K$27:$K$47, Sections!$L$27:$N$47),
    XLOOKUP('2. Результаты'!$M1313, _xlpm.thresholds, Sections!$L$26:$N$26, "Ниже базового", -1)
)</f>
        <v>Средний</v>
      </c>
      <c r="O1313" s="9">
        <v>20.0</v>
      </c>
      <c r="P1313" s="9" t="str">
        <f t="array" ref="P1313">LET(
    _xlpm.thresholds, XLOOKUP('2. Результаты'!$D1313, Sections!$P$3:$P$23, Sections!$Q$3:$S$23),
    XLOOKUP('2. Результаты'!$O1313, _xlpm.thresholds, Sections!$Q$2:$S$2, "Ниже базового", -1)
)</f>
        <v>Высокий</v>
      </c>
      <c r="Q1313" s="9">
        <v>21.0</v>
      </c>
      <c r="R1313" s="9" t="str">
        <f t="array" ref="R1313">LET(
    _xlpm.thresholds, XLOOKUP('2. Результаты'!$D1313, Sections!$F$3:$F$23, Sections!$G$3:$I$23),
    XLOOKUP('2. Результаты'!$Q1313, _xlpm.thresholds, Sections!$G$2:$I$2, "Ниже базового", -1)
)</f>
        <v>Высокий</v>
      </c>
      <c r="S1313" s="9">
        <v>37.0</v>
      </c>
      <c r="T1313" s="9" t="str">
        <f t="array" ref="T1313">LET(
    _xlpm.thresholds, XLOOKUP('2. Результаты'!$D1313, Sections!$A$3:$A$23, Sections!$B$3:$D$23),
    XLOOKUP('2. Результаты'!$S1313, _xlpm.thresholds, Sections!$B$2:$D$2, "Ниже базового", -1)
)</f>
        <v>Средний</v>
      </c>
      <c r="U1313" s="9">
        <v>12.0</v>
      </c>
      <c r="V1313" s="9" t="str">
        <f t="array" ref="V1313">LET(
    _xlpm.thresholds, XLOOKUP('2. Результаты'!$D1313, Sections!$A$27:$A$47, Sections!$B$27:$D$47),
    XLOOKUP('2. Результаты'!$U1313, _xlpm.thresholds, Sections!$B$26:$D$26, "Ниже базового", -1)
)</f>
        <v>Высокий</v>
      </c>
      <c r="W1313" s="9">
        <v>23.0</v>
      </c>
      <c r="X1313" s="9" t="str">
        <f t="array" ref="X1313">LET(
    _xlpm.thresholds, XLOOKUP('2. Результаты'!$D1313, Sections!$K$3:$K$23, Sections!$L$3:$N$23),
    XLOOKUP('2. Результаты'!$W1313, _xlpm.thresholds, Sections!$L$2:$N$2, "Ниже базового", -1)
)</f>
        <v>Средний</v>
      </c>
    </row>
    <row r="1314" ht="15.75" customHeight="1">
      <c r="A1314" s="7">
        <v>5.71011053E8</v>
      </c>
      <c r="B1314" s="6" t="s">
        <v>293</v>
      </c>
      <c r="C1314" s="6" t="s">
        <v>357</v>
      </c>
      <c r="D1314" s="9">
        <v>1.0</v>
      </c>
      <c r="E1314" s="9">
        <v>158.0</v>
      </c>
      <c r="F1314" s="9">
        <v>213.0</v>
      </c>
      <c r="G1314" s="9">
        <v>3.0</v>
      </c>
      <c r="H1314" s="9" t="s">
        <v>1465</v>
      </c>
      <c r="I1314" s="9">
        <v>16.0</v>
      </c>
      <c r="J1314" s="9" t="str">
        <f t="array" ref="J1314">LET(
    _xlpm.thresholds, XLOOKUP('2. Результаты'!$D1314, Sections!$F$27:$F$47, Sections!$G$27:$I$47),
    XLOOKUP('2. Результаты'!$I1314, _xlpm.thresholds, Sections!$G$26:$I$26, "Ниже базового", -1)
)</f>
        <v>Базовый</v>
      </c>
      <c r="K1314" s="9">
        <v>15.0</v>
      </c>
      <c r="L1314" s="9" t="str">
        <f t="array" ref="L1314">LET(
    _xlpm.thresholds, XLOOKUP('2. Результаты'!$D1314, Sections!$P$27:$P$47, Sections!$Q$27:$S$47),
    XLOOKUP('2. Результаты'!$K1314, _xlpm.thresholds, Sections!$Q$26:$S$26, "Ниже базового", -1)
)</f>
        <v>Средний</v>
      </c>
      <c r="M1314" s="9">
        <v>18.0</v>
      </c>
      <c r="N1314" s="9" t="str">
        <f t="array" ref="N1314">LET(
    _xlpm.thresholds, XLOOKUP('2. Результаты'!$D1314, Sections!$K$27:$K$47, Sections!$L$27:$N$47),
    XLOOKUP('2. Результаты'!$M1314, _xlpm.thresholds, Sections!$L$26:$N$26, "Ниже базового", -1)
)</f>
        <v>Высокий</v>
      </c>
      <c r="O1314" s="9">
        <v>19.0</v>
      </c>
      <c r="P1314" s="9" t="str">
        <f t="array" ref="P1314">LET(
    _xlpm.thresholds, XLOOKUP('2. Результаты'!$D1314, Sections!$P$3:$P$23, Sections!$Q$3:$S$23),
    XLOOKUP('2. Результаты'!$O1314, _xlpm.thresholds, Sections!$Q$2:$S$2, "Ниже базового", -1)
)</f>
        <v>Средний</v>
      </c>
      <c r="Q1314" s="9">
        <v>23.0</v>
      </c>
      <c r="R1314" s="9" t="str">
        <f t="array" ref="R1314">LET(
    _xlpm.thresholds, XLOOKUP('2. Результаты'!$D1314, Sections!$F$3:$F$23, Sections!$G$3:$I$23),
    XLOOKUP('2. Результаты'!$Q1314, _xlpm.thresholds, Sections!$G$2:$I$2, "Ниже базового", -1)
)</f>
        <v>Высокий</v>
      </c>
      <c r="S1314" s="9">
        <v>34.0</v>
      </c>
      <c r="T1314" s="9" t="str">
        <f t="array" ref="T1314">LET(
    _xlpm.thresholds, XLOOKUP('2. Результаты'!$D1314, Sections!$A$3:$A$23, Sections!$B$3:$D$23),
    XLOOKUP('2. Результаты'!$S1314, _xlpm.thresholds, Sections!$B$2:$D$2, "Ниже базового", -1)
)</f>
        <v>Средний</v>
      </c>
      <c r="U1314" s="9">
        <v>12.0</v>
      </c>
      <c r="V1314" s="9" t="str">
        <f t="array" ref="V1314">LET(
    _xlpm.thresholds, XLOOKUP('2. Результаты'!$D1314, Sections!$A$27:$A$47, Sections!$B$27:$D$47),
    XLOOKUP('2. Результаты'!$U1314, _xlpm.thresholds, Sections!$B$26:$D$26, "Ниже базового", -1)
)</f>
        <v>Высокий</v>
      </c>
      <c r="W1314" s="9">
        <v>21.0</v>
      </c>
      <c r="X1314" s="9" t="str">
        <f t="array" ref="X1314">LET(
    _xlpm.thresholds, XLOOKUP('2. Результаты'!$D1314, Sections!$K$3:$K$23, Sections!$L$3:$N$23),
    XLOOKUP('2. Результаты'!$W1314, _xlpm.thresholds, Sections!$L$2:$N$2, "Ниже базового", -1)
)</f>
        <v>Средний</v>
      </c>
    </row>
    <row r="1315" ht="15.75" customHeight="1">
      <c r="A1315" s="7">
        <v>5.6104194E8</v>
      </c>
      <c r="B1315" s="6" t="s">
        <v>293</v>
      </c>
      <c r="C1315" s="6" t="s">
        <v>358</v>
      </c>
      <c r="D1315" s="9">
        <v>1.0</v>
      </c>
      <c r="E1315" s="9">
        <v>170.0</v>
      </c>
      <c r="F1315" s="9">
        <v>213.0</v>
      </c>
      <c r="G1315" s="9">
        <v>3.0</v>
      </c>
      <c r="H1315" s="9" t="s">
        <v>1465</v>
      </c>
      <c r="I1315" s="9">
        <v>24.0</v>
      </c>
      <c r="J1315" s="9" t="str">
        <f t="array" ref="J1315">LET(
    _xlpm.thresholds, XLOOKUP('2. Результаты'!$D1315, Sections!$F$27:$F$47, Sections!$G$27:$I$47),
    XLOOKUP('2. Результаты'!$I1315, _xlpm.thresholds, Sections!$G$26:$I$26, "Ниже базового", -1)
)</f>
        <v>Средний</v>
      </c>
      <c r="K1315" s="9">
        <v>17.0</v>
      </c>
      <c r="L1315" s="9" t="str">
        <f t="array" ref="L1315">LET(
    _xlpm.thresholds, XLOOKUP('2. Результаты'!$D1315, Sections!$P$27:$P$47, Sections!$Q$27:$S$47),
    XLOOKUP('2. Результаты'!$K1315, _xlpm.thresholds, Sections!$Q$26:$S$26, "Ниже базового", -1)
)</f>
        <v>Высокий</v>
      </c>
      <c r="M1315" s="9">
        <v>14.0</v>
      </c>
      <c r="N1315" s="9" t="str">
        <f t="array" ref="N1315">LET(
    _xlpm.thresholds, XLOOKUP('2. Результаты'!$D1315, Sections!$K$27:$K$47, Sections!$L$27:$N$47),
    XLOOKUP('2. Результаты'!$M1315, _xlpm.thresholds, Sections!$L$26:$N$26, "Ниже базового", -1)
)</f>
        <v>Средний</v>
      </c>
      <c r="O1315" s="9">
        <v>20.0</v>
      </c>
      <c r="P1315" s="9" t="str">
        <f t="array" ref="P1315">LET(
    _xlpm.thresholds, XLOOKUP('2. Результаты'!$D1315, Sections!$P$3:$P$23, Sections!$Q$3:$S$23),
    XLOOKUP('2. Результаты'!$O1315, _xlpm.thresholds, Sections!$Q$2:$S$2, "Ниже базового", -1)
)</f>
        <v>Высокий</v>
      </c>
      <c r="Q1315" s="9">
        <v>19.0</v>
      </c>
      <c r="R1315" s="9" t="str">
        <f t="array" ref="R1315">LET(
    _xlpm.thresholds, XLOOKUP('2. Результаты'!$D1315, Sections!$F$3:$F$23, Sections!$G$3:$I$23),
    XLOOKUP('2. Результаты'!$Q1315, _xlpm.thresholds, Sections!$G$2:$I$2, "Ниже базового", -1)
)</f>
        <v>Средний</v>
      </c>
      <c r="S1315" s="9">
        <v>39.0</v>
      </c>
      <c r="T1315" s="9" t="str">
        <f t="array" ref="T1315">LET(
    _xlpm.thresholds, XLOOKUP('2. Результаты'!$D1315, Sections!$A$3:$A$23, Sections!$B$3:$D$23),
    XLOOKUP('2. Результаты'!$S1315, _xlpm.thresholds, Sections!$B$2:$D$2, "Ниже базового", -1)
)</f>
        <v>Средний</v>
      </c>
      <c r="U1315" s="9">
        <v>14.0</v>
      </c>
      <c r="V1315" s="9" t="str">
        <f t="array" ref="V1315">LET(
    _xlpm.thresholds, XLOOKUP('2. Результаты'!$D1315, Sections!$A$27:$A$47, Sections!$B$27:$D$47),
    XLOOKUP('2. Результаты'!$U1315, _xlpm.thresholds, Sections!$B$26:$D$26, "Ниже базового", -1)
)</f>
        <v>Высокий</v>
      </c>
      <c r="W1315" s="9">
        <v>23.0</v>
      </c>
      <c r="X1315" s="9" t="str">
        <f t="array" ref="X1315">LET(
    _xlpm.thresholds, XLOOKUP('2. Результаты'!$D1315, Sections!$K$3:$K$23, Sections!$L$3:$N$23),
    XLOOKUP('2. Результаты'!$W1315, _xlpm.thresholds, Sections!$L$2:$N$2, "Ниже базового", -1)
)</f>
        <v>Средний</v>
      </c>
    </row>
    <row r="1316" ht="15.75" customHeight="1">
      <c r="A1316" s="7">
        <v>5.72021791E8</v>
      </c>
      <c r="B1316" s="6" t="s">
        <v>293</v>
      </c>
      <c r="C1316" s="6" t="s">
        <v>359</v>
      </c>
      <c r="D1316" s="9">
        <v>5.0</v>
      </c>
      <c r="E1316" s="9">
        <v>162.0</v>
      </c>
      <c r="F1316" s="9">
        <v>208.0</v>
      </c>
      <c r="G1316" s="9">
        <v>3.0</v>
      </c>
      <c r="H1316" s="9" t="s">
        <v>1465</v>
      </c>
      <c r="I1316" s="9">
        <v>18.0</v>
      </c>
      <c r="J1316" s="9" t="str">
        <f t="array" ref="J1316">LET(
    _xlpm.thresholds, XLOOKUP('2. Результаты'!$D1316, Sections!$F$27:$F$47, Sections!$G$27:$I$47),
    XLOOKUP('2. Результаты'!$I1316, _xlpm.thresholds, Sections!$G$26:$I$26, "Ниже базового", -1)
)</f>
        <v>Средний</v>
      </c>
      <c r="K1316" s="9">
        <v>19.0</v>
      </c>
      <c r="L1316" s="9" t="str">
        <f t="array" ref="L1316">LET(
    _xlpm.thresholds, XLOOKUP('2. Результаты'!$D1316, Sections!$P$27:$P$47, Sections!$Q$27:$S$47),
    XLOOKUP('2. Результаты'!$K1316, _xlpm.thresholds, Sections!$Q$26:$S$26, "Ниже базового", -1)
)</f>
        <v>Высокий</v>
      </c>
      <c r="M1316" s="9">
        <v>18.0</v>
      </c>
      <c r="N1316" s="9" t="str">
        <f t="array" ref="N1316">LET(
    _xlpm.thresholds, XLOOKUP('2. Результаты'!$D1316, Sections!$K$27:$K$47, Sections!$L$27:$N$47),
    XLOOKUP('2. Результаты'!$M1316, _xlpm.thresholds, Sections!$L$26:$N$26, "Ниже базового", -1)
)</f>
        <v>Высокий</v>
      </c>
      <c r="O1316" s="9">
        <v>19.0</v>
      </c>
      <c r="P1316" s="9" t="str">
        <f t="array" ref="P1316">LET(
    _xlpm.thresholds, XLOOKUP('2. Результаты'!$D1316, Sections!$P$3:$P$23, Sections!$Q$3:$S$23),
    XLOOKUP('2. Результаты'!$O1316, _xlpm.thresholds, Sections!$Q$2:$S$2, "Ниже базового", -1)
)</f>
        <v>Средний</v>
      </c>
      <c r="Q1316" s="9">
        <v>20.0</v>
      </c>
      <c r="R1316" s="9" t="str">
        <f t="array" ref="R1316">LET(
    _xlpm.thresholds, XLOOKUP('2. Результаты'!$D1316, Sections!$F$3:$F$23, Sections!$G$3:$I$23),
    XLOOKUP('2. Результаты'!$Q1316, _xlpm.thresholds, Sections!$G$2:$I$2, "Ниже базового", -1)
)</f>
        <v>Средний</v>
      </c>
      <c r="S1316" s="9">
        <v>32.0</v>
      </c>
      <c r="T1316" s="9" t="str">
        <f t="array" ref="T1316">LET(
    _xlpm.thresholds, XLOOKUP('2. Результаты'!$D1316, Sections!$A$3:$A$23, Sections!$B$3:$D$23),
    XLOOKUP('2. Результаты'!$S1316, _xlpm.thresholds, Sections!$B$2:$D$2, "Ниже базового", -1)
)</f>
        <v>Средний</v>
      </c>
      <c r="U1316" s="9">
        <v>13.0</v>
      </c>
      <c r="V1316" s="9" t="str">
        <f t="array" ref="V1316">LET(
    _xlpm.thresholds, XLOOKUP('2. Результаты'!$D1316, Sections!$A$27:$A$47, Sections!$B$27:$D$47),
    XLOOKUP('2. Результаты'!$U1316, _xlpm.thresholds, Sections!$B$26:$D$26, "Ниже базового", -1)
)</f>
        <v>Высокий</v>
      </c>
      <c r="W1316" s="9">
        <v>23.0</v>
      </c>
      <c r="X1316" s="9" t="str">
        <f t="array" ref="X1316">LET(
    _xlpm.thresholds, XLOOKUP('2. Результаты'!$D1316, Sections!$K$3:$K$23, Sections!$L$3:$N$23),
    XLOOKUP('2. Результаты'!$W1316, _xlpm.thresholds, Sections!$L$2:$N$2, "Ниже базового", -1)
)</f>
        <v>Средний</v>
      </c>
    </row>
    <row r="1317" ht="15.75" customHeight="1">
      <c r="A1317" s="7">
        <v>5.71023323E8</v>
      </c>
      <c r="B1317" s="6" t="s">
        <v>293</v>
      </c>
      <c r="C1317" s="6" t="s">
        <v>360</v>
      </c>
      <c r="D1317" s="9">
        <v>1.0</v>
      </c>
      <c r="E1317" s="9">
        <v>159.0</v>
      </c>
      <c r="F1317" s="9">
        <v>213.0</v>
      </c>
      <c r="G1317" s="9">
        <v>3.0</v>
      </c>
      <c r="H1317" s="9" t="s">
        <v>1465</v>
      </c>
      <c r="I1317" s="9">
        <v>24.0</v>
      </c>
      <c r="J1317" s="9" t="str">
        <f t="array" ref="J1317">LET(
    _xlpm.thresholds, XLOOKUP('2. Результаты'!$D1317, Sections!$F$27:$F$47, Sections!$G$27:$I$47),
    XLOOKUP('2. Результаты'!$I1317, _xlpm.thresholds, Sections!$G$26:$I$26, "Ниже базового", -1)
)</f>
        <v>Средний</v>
      </c>
      <c r="K1317" s="9">
        <v>15.0</v>
      </c>
      <c r="L1317" s="9" t="str">
        <f t="array" ref="L1317">LET(
    _xlpm.thresholds, XLOOKUP('2. Результаты'!$D1317, Sections!$P$27:$P$47, Sections!$Q$27:$S$47),
    XLOOKUP('2. Результаты'!$K1317, _xlpm.thresholds, Sections!$Q$26:$S$26, "Ниже базового", -1)
)</f>
        <v>Средний</v>
      </c>
      <c r="M1317" s="9">
        <v>18.0</v>
      </c>
      <c r="N1317" s="9" t="str">
        <f t="array" ref="N1317">LET(
    _xlpm.thresholds, XLOOKUP('2. Результаты'!$D1317, Sections!$K$27:$K$47, Sections!$L$27:$N$47),
    XLOOKUP('2. Результаты'!$M1317, _xlpm.thresholds, Sections!$L$26:$N$26, "Ниже базового", -1)
)</f>
        <v>Высокий</v>
      </c>
      <c r="O1317" s="9">
        <v>19.0</v>
      </c>
      <c r="P1317" s="9" t="str">
        <f t="array" ref="P1317">LET(
    _xlpm.thresholds, XLOOKUP('2. Результаты'!$D1317, Sections!$P$3:$P$23, Sections!$Q$3:$S$23),
    XLOOKUP('2. Результаты'!$O1317, _xlpm.thresholds, Sections!$Q$2:$S$2, "Ниже базового", -1)
)</f>
        <v>Средний</v>
      </c>
      <c r="Q1317" s="9">
        <v>19.0</v>
      </c>
      <c r="R1317" s="9" t="str">
        <f t="array" ref="R1317">LET(
    _xlpm.thresholds, XLOOKUP('2. Результаты'!$D1317, Sections!$F$3:$F$23, Sections!$G$3:$I$23),
    XLOOKUP('2. Результаты'!$Q1317, _xlpm.thresholds, Sections!$G$2:$I$2, "Ниже базового", -1)
)</f>
        <v>Средний</v>
      </c>
      <c r="S1317" s="9">
        <v>28.0</v>
      </c>
      <c r="T1317" s="9" t="str">
        <f t="array" ref="T1317">LET(
    _xlpm.thresholds, XLOOKUP('2. Результаты'!$D1317, Sections!$A$3:$A$23, Sections!$B$3:$D$23),
    XLOOKUP('2. Результаты'!$S1317, _xlpm.thresholds, Sections!$B$2:$D$2, "Ниже базового", -1)
)</f>
        <v>Базовый</v>
      </c>
      <c r="U1317" s="9">
        <v>13.0</v>
      </c>
      <c r="V1317" s="9" t="str">
        <f t="array" ref="V1317">LET(
    _xlpm.thresholds, XLOOKUP('2. Результаты'!$D1317, Sections!$A$27:$A$47, Sections!$B$27:$D$47),
    XLOOKUP('2. Результаты'!$U1317, _xlpm.thresholds, Sections!$B$26:$D$26, "Ниже базового", -1)
)</f>
        <v>Высокий</v>
      </c>
      <c r="W1317" s="9">
        <v>23.0</v>
      </c>
      <c r="X1317" s="9" t="str">
        <f t="array" ref="X1317">LET(
    _xlpm.thresholds, XLOOKUP('2. Результаты'!$D1317, Sections!$K$3:$K$23, Sections!$L$3:$N$23),
    XLOOKUP('2. Результаты'!$W1317, _xlpm.thresholds, Sections!$L$2:$N$2, "Ниже базового", -1)
)</f>
        <v>Средний</v>
      </c>
    </row>
    <row r="1318" ht="15.75" customHeight="1">
      <c r="A1318" s="7">
        <v>5.6105676E8</v>
      </c>
      <c r="B1318" s="6" t="s">
        <v>293</v>
      </c>
      <c r="C1318" s="6" t="s">
        <v>362</v>
      </c>
      <c r="D1318" s="9">
        <v>17.0</v>
      </c>
      <c r="E1318" s="9">
        <v>128.0</v>
      </c>
      <c r="F1318" s="9">
        <v>208.0</v>
      </c>
      <c r="G1318" s="9">
        <v>2.0</v>
      </c>
      <c r="H1318" s="9" t="s">
        <v>1467</v>
      </c>
      <c r="I1318" s="9">
        <v>16.0</v>
      </c>
      <c r="J1318" s="9" t="str">
        <f t="array" ref="J1318">LET(
    _xlpm.thresholds, XLOOKUP('2. Результаты'!$D1318, Sections!$F$27:$F$47, Sections!$G$27:$I$47),
    XLOOKUP('2. Результаты'!$I1318, _xlpm.thresholds, Sections!$G$26:$I$26, "Ниже базового", -1)
)</f>
        <v>Базовый</v>
      </c>
      <c r="K1318" s="9">
        <v>17.0</v>
      </c>
      <c r="L1318" s="9" t="str">
        <f t="array" ref="L1318">LET(
    _xlpm.thresholds, XLOOKUP('2. Результаты'!$D1318, Sections!$P$27:$P$47, Sections!$Q$27:$S$47),
    XLOOKUP('2. Результаты'!$K1318, _xlpm.thresholds, Sections!$Q$26:$S$26, "Ниже базового", -1)
)</f>
        <v>Высокий</v>
      </c>
      <c r="M1318" s="9">
        <v>12.0</v>
      </c>
      <c r="N1318" s="9" t="str">
        <f t="array" ref="N1318">LET(
    _xlpm.thresholds, XLOOKUP('2. Результаты'!$D1318, Sections!$K$27:$K$47, Sections!$L$27:$N$47),
    XLOOKUP('2. Результаты'!$M1318, _xlpm.thresholds, Sections!$L$26:$N$26, "Ниже базового", -1)
)</f>
        <v>Базовый</v>
      </c>
      <c r="O1318" s="9">
        <v>13.0</v>
      </c>
      <c r="P1318" s="9" t="str">
        <f t="array" ref="P1318">LET(
    _xlpm.thresholds, XLOOKUP('2. Результаты'!$D1318, Sections!$P$3:$P$23, Sections!$Q$3:$S$23),
    XLOOKUP('2. Результаты'!$O1318, _xlpm.thresholds, Sections!$Q$2:$S$2, "Ниже базового", -1)
)</f>
        <v>Базовый</v>
      </c>
      <c r="Q1318" s="9">
        <v>19.0</v>
      </c>
      <c r="R1318" s="9" t="str">
        <f t="array" ref="R1318">LET(
    _xlpm.thresholds, XLOOKUP('2. Результаты'!$D1318, Sections!$F$3:$F$23, Sections!$G$3:$I$23),
    XLOOKUP('2. Результаты'!$Q1318, _xlpm.thresholds, Sections!$G$2:$I$2, "Ниже базового", -1)
)</f>
        <v>Средний</v>
      </c>
      <c r="S1318" s="9">
        <v>27.0</v>
      </c>
      <c r="T1318" s="9" t="str">
        <f t="array" ref="T1318">LET(
    _xlpm.thresholds, XLOOKUP('2. Результаты'!$D1318, Sections!$A$3:$A$23, Sections!$B$3:$D$23),
    XLOOKUP('2. Результаты'!$S1318, _xlpm.thresholds, Sections!$B$2:$D$2, "Ниже базового", -1)
)</f>
        <v>Средний</v>
      </c>
      <c r="U1318" s="9">
        <v>10.0</v>
      </c>
      <c r="V1318" s="9" t="str">
        <f t="array" ref="V1318">LET(
    _xlpm.thresholds, XLOOKUP('2. Результаты'!$D1318, Sections!$A$27:$A$47, Sections!$B$27:$D$47),
    XLOOKUP('2. Результаты'!$U1318, _xlpm.thresholds, Sections!$B$26:$D$26, "Ниже базового", -1)
)</f>
        <v>Средний</v>
      </c>
      <c r="W1318" s="9">
        <v>14.0</v>
      </c>
      <c r="X1318" s="9" t="str">
        <f t="array" ref="X1318">LET(
    _xlpm.thresholds, XLOOKUP('2. Результаты'!$D1318, Sections!$K$3:$K$23, Sections!$L$3:$N$23),
    XLOOKUP('2. Результаты'!$W1318, _xlpm.thresholds, Sections!$L$2:$N$2, "Ниже базового", -1)
)</f>
        <v>Базовый</v>
      </c>
    </row>
    <row r="1319" ht="15.75" customHeight="1">
      <c r="A1319" s="7">
        <v>5.60002402E8</v>
      </c>
      <c r="B1319" s="6" t="s">
        <v>293</v>
      </c>
      <c r="C1319" s="6" t="s">
        <v>363</v>
      </c>
      <c r="D1319" s="9">
        <v>5.0</v>
      </c>
      <c r="E1319" s="9">
        <v>127.0</v>
      </c>
      <c r="F1319" s="9">
        <v>208.0</v>
      </c>
      <c r="G1319" s="9">
        <v>2.0</v>
      </c>
      <c r="H1319" s="9" t="s">
        <v>1467</v>
      </c>
      <c r="I1319" s="9">
        <v>15.0</v>
      </c>
      <c r="J1319" s="9" t="str">
        <f t="array" ref="J1319">LET(
    _xlpm.thresholds, XLOOKUP('2. Результаты'!$D1319, Sections!$F$27:$F$47, Sections!$G$27:$I$47),
    XLOOKUP('2. Результаты'!$I1319, _xlpm.thresholds, Sections!$G$26:$I$26, "Ниже базового", -1)
)</f>
        <v>Базовый</v>
      </c>
      <c r="K1319" s="9">
        <v>19.0</v>
      </c>
      <c r="L1319" s="9" t="str">
        <f t="array" ref="L1319">LET(
    _xlpm.thresholds, XLOOKUP('2. Результаты'!$D1319, Sections!$P$27:$P$47, Sections!$Q$27:$S$47),
    XLOOKUP('2. Результаты'!$K1319, _xlpm.thresholds, Sections!$Q$26:$S$26, "Ниже базового", -1)
)</f>
        <v>Высокий</v>
      </c>
      <c r="M1319" s="9">
        <v>15.0</v>
      </c>
      <c r="N1319" s="9" t="str">
        <f t="array" ref="N1319">LET(
    _xlpm.thresholds, XLOOKUP('2. Результаты'!$D1319, Sections!$K$27:$K$47, Sections!$L$27:$N$47),
    XLOOKUP('2. Результаты'!$M1319, _xlpm.thresholds, Sections!$L$26:$N$26, "Ниже базового", -1)
)</f>
        <v>Средний</v>
      </c>
      <c r="O1319" s="9">
        <v>15.0</v>
      </c>
      <c r="P1319" s="9" t="str">
        <f t="array" ref="P1319">LET(
    _xlpm.thresholds, XLOOKUP('2. Результаты'!$D1319, Sections!$P$3:$P$23, Sections!$Q$3:$S$23),
    XLOOKUP('2. Результаты'!$O1319, _xlpm.thresholds, Sections!$Q$2:$S$2, "Ниже базового", -1)
)</f>
        <v>Базовый</v>
      </c>
      <c r="Q1319" s="9">
        <v>19.0</v>
      </c>
      <c r="R1319" s="9" t="str">
        <f t="array" ref="R1319">LET(
    _xlpm.thresholds, XLOOKUP('2. Результаты'!$D1319, Sections!$F$3:$F$23, Sections!$G$3:$I$23),
    XLOOKUP('2. Результаты'!$Q1319, _xlpm.thresholds, Sections!$G$2:$I$2, "Ниже базового", -1)
)</f>
        <v>Средний</v>
      </c>
      <c r="S1319" s="9">
        <v>21.0</v>
      </c>
      <c r="T1319" s="9" t="str">
        <f t="array" ref="T1319">LET(
    _xlpm.thresholds, XLOOKUP('2. Результаты'!$D1319, Sections!$A$3:$A$23, Sections!$B$3:$D$23),
    XLOOKUP('2. Результаты'!$S1319, _xlpm.thresholds, Sections!$B$2:$D$2, "Ниже базового", -1)
)</f>
        <v>Базовый</v>
      </c>
      <c r="U1319" s="9">
        <v>9.0</v>
      </c>
      <c r="V1319" s="9" t="str">
        <f t="array" ref="V1319">LET(
    _xlpm.thresholds, XLOOKUP('2. Результаты'!$D1319, Sections!$A$27:$A$47, Sections!$B$27:$D$47),
    XLOOKUP('2. Результаты'!$U1319, _xlpm.thresholds, Sections!$B$26:$D$26, "Ниже базового", -1)
)</f>
        <v>Средний</v>
      </c>
      <c r="W1319" s="9">
        <v>14.0</v>
      </c>
      <c r="X1319" s="9" t="str">
        <f t="array" ref="X1319">LET(
    _xlpm.thresholds, XLOOKUP('2. Результаты'!$D1319, Sections!$K$3:$K$23, Sections!$L$3:$N$23),
    XLOOKUP('2. Результаты'!$W1319, _xlpm.thresholds, Sections!$L$2:$N$2, "Ниже базового", -1)
)</f>
        <v>Базовый</v>
      </c>
    </row>
    <row r="1320" ht="15.75" customHeight="1">
      <c r="A1320" s="7">
        <v>5.60034852E8</v>
      </c>
      <c r="B1320" s="6" t="s">
        <v>293</v>
      </c>
      <c r="C1320" s="6" t="s">
        <v>361</v>
      </c>
      <c r="D1320" s="9">
        <v>17.0</v>
      </c>
      <c r="E1320" s="9">
        <v>170.0</v>
      </c>
      <c r="F1320" s="9">
        <v>208.0</v>
      </c>
      <c r="G1320" s="9">
        <v>3.0</v>
      </c>
      <c r="H1320" s="9" t="s">
        <v>1465</v>
      </c>
      <c r="I1320" s="9">
        <v>23.0</v>
      </c>
      <c r="J1320" s="9" t="str">
        <f t="array" ref="J1320">LET(
    _xlpm.thresholds, XLOOKUP('2. Результаты'!$D1320, Sections!$F$27:$F$47, Sections!$G$27:$I$47),
    XLOOKUP('2. Результаты'!$I1320, _xlpm.thresholds, Sections!$G$26:$I$26, "Ниже базового", -1)
)</f>
        <v>Средний</v>
      </c>
      <c r="K1320" s="9">
        <v>21.0</v>
      </c>
      <c r="L1320" s="9" t="str">
        <f t="array" ref="L1320">LET(
    _xlpm.thresholds, XLOOKUP('2. Результаты'!$D1320, Sections!$P$27:$P$47, Sections!$Q$27:$S$47),
    XLOOKUP('2. Результаты'!$K1320, _xlpm.thresholds, Sections!$Q$26:$S$26, "Ниже базового", -1)
)</f>
        <v>Высокий</v>
      </c>
      <c r="M1320" s="9">
        <v>16.0</v>
      </c>
      <c r="N1320" s="9" t="str">
        <f t="array" ref="N1320">LET(
    _xlpm.thresholds, XLOOKUP('2. Результаты'!$D1320, Sections!$K$27:$K$47, Sections!$L$27:$N$47),
    XLOOKUP('2. Результаты'!$M1320, _xlpm.thresholds, Sections!$L$26:$N$26, "Ниже базового", -1)
)</f>
        <v>Средний</v>
      </c>
      <c r="O1320" s="9">
        <v>19.0</v>
      </c>
      <c r="P1320" s="9" t="str">
        <f t="array" ref="P1320">LET(
    _xlpm.thresholds, XLOOKUP('2. Результаты'!$D1320, Sections!$P$3:$P$23, Sections!$Q$3:$S$23),
    XLOOKUP('2. Результаты'!$O1320, _xlpm.thresholds, Sections!$Q$2:$S$2, "Ниже базового", -1)
)</f>
        <v>Средний</v>
      </c>
      <c r="Q1320" s="9">
        <v>20.0</v>
      </c>
      <c r="R1320" s="9" t="str">
        <f t="array" ref="R1320">LET(
    _xlpm.thresholds, XLOOKUP('2. Результаты'!$D1320, Sections!$F$3:$F$23, Sections!$G$3:$I$23),
    XLOOKUP('2. Результаты'!$Q1320, _xlpm.thresholds, Sections!$G$2:$I$2, "Ниже базового", -1)
)</f>
        <v>Средний</v>
      </c>
      <c r="S1320" s="9">
        <v>38.0</v>
      </c>
      <c r="T1320" s="9" t="str">
        <f t="array" ref="T1320">LET(
    _xlpm.thresholds, XLOOKUP('2. Результаты'!$D1320, Sections!$A$3:$A$23, Sections!$B$3:$D$23),
    XLOOKUP('2. Результаты'!$S1320, _xlpm.thresholds, Sections!$B$2:$D$2, "Ниже базового", -1)
)</f>
        <v>Высокий</v>
      </c>
      <c r="U1320" s="9">
        <v>10.0</v>
      </c>
      <c r="V1320" s="9" t="str">
        <f t="array" ref="V1320">LET(
    _xlpm.thresholds, XLOOKUP('2. Результаты'!$D1320, Sections!$A$27:$A$47, Sections!$B$27:$D$47),
    XLOOKUP('2. Результаты'!$U1320, _xlpm.thresholds, Sections!$B$26:$D$26, "Ниже базового", -1)
)</f>
        <v>Средний</v>
      </c>
      <c r="W1320" s="9">
        <v>23.0</v>
      </c>
      <c r="X1320" s="9" t="str">
        <f t="array" ref="X1320">LET(
    _xlpm.thresholds, XLOOKUP('2. Результаты'!$D1320, Sections!$K$3:$K$23, Sections!$L$3:$N$23),
    XLOOKUP('2. Результаты'!$W1320, _xlpm.thresholds, Sections!$L$2:$N$2, "Ниже базового", -1)
)</f>
        <v>Средний</v>
      </c>
    </row>
    <row r="1321" ht="15.75" customHeight="1">
      <c r="A1321" s="7">
        <v>5.61041796E8</v>
      </c>
      <c r="B1321" s="6" t="s">
        <v>293</v>
      </c>
      <c r="C1321" s="6" t="s">
        <v>364</v>
      </c>
      <c r="D1321" s="9">
        <v>1.0</v>
      </c>
      <c r="E1321" s="9">
        <v>166.0</v>
      </c>
      <c r="F1321" s="9">
        <v>213.0</v>
      </c>
      <c r="G1321" s="9">
        <v>3.0</v>
      </c>
      <c r="H1321" s="9" t="s">
        <v>1465</v>
      </c>
      <c r="I1321" s="9">
        <v>18.0</v>
      </c>
      <c r="J1321" s="9" t="str">
        <f t="array" ref="J1321">LET(
    _xlpm.thresholds, XLOOKUP('2. Результаты'!$D1321, Sections!$F$27:$F$47, Sections!$G$27:$I$47),
    XLOOKUP('2. Результаты'!$I1321, _xlpm.thresholds, Sections!$G$26:$I$26, "Ниже базового", -1)
)</f>
        <v>Средний</v>
      </c>
      <c r="K1321" s="9">
        <v>17.0</v>
      </c>
      <c r="L1321" s="9" t="str">
        <f t="array" ref="L1321">LET(
    _xlpm.thresholds, XLOOKUP('2. Результаты'!$D1321, Sections!$P$27:$P$47, Sections!$Q$27:$S$47),
    XLOOKUP('2. Результаты'!$K1321, _xlpm.thresholds, Sections!$Q$26:$S$26, "Ниже базового", -1)
)</f>
        <v>Высокий</v>
      </c>
      <c r="M1321" s="9">
        <v>18.0</v>
      </c>
      <c r="N1321" s="9" t="str">
        <f t="array" ref="N1321">LET(
    _xlpm.thresholds, XLOOKUP('2. Результаты'!$D1321, Sections!$K$27:$K$47, Sections!$L$27:$N$47),
    XLOOKUP('2. Результаты'!$M1321, _xlpm.thresholds, Sections!$L$26:$N$26, "Ниже базового", -1)
)</f>
        <v>Высокий</v>
      </c>
      <c r="O1321" s="9">
        <v>19.0</v>
      </c>
      <c r="P1321" s="9" t="str">
        <f t="array" ref="P1321">LET(
    _xlpm.thresholds, XLOOKUP('2. Результаты'!$D1321, Sections!$P$3:$P$23, Sections!$Q$3:$S$23),
    XLOOKUP('2. Результаты'!$O1321, _xlpm.thresholds, Sections!$Q$2:$S$2, "Ниже базового", -1)
)</f>
        <v>Средний</v>
      </c>
      <c r="Q1321" s="9">
        <v>21.0</v>
      </c>
      <c r="R1321" s="9" t="str">
        <f t="array" ref="R1321">LET(
    _xlpm.thresholds, XLOOKUP('2. Результаты'!$D1321, Sections!$F$3:$F$23, Sections!$G$3:$I$23),
    XLOOKUP('2. Результаты'!$Q1321, _xlpm.thresholds, Sections!$G$2:$I$2, "Ниже базового", -1)
)</f>
        <v>Высокий</v>
      </c>
      <c r="S1321" s="9">
        <v>36.0</v>
      </c>
      <c r="T1321" s="9" t="str">
        <f t="array" ref="T1321">LET(
    _xlpm.thresholds, XLOOKUP('2. Результаты'!$D1321, Sections!$A$3:$A$23, Sections!$B$3:$D$23),
    XLOOKUP('2. Результаты'!$S1321, _xlpm.thresholds, Sections!$B$2:$D$2, "Ниже базового", -1)
)</f>
        <v>Средний</v>
      </c>
      <c r="U1321" s="9">
        <v>13.0</v>
      </c>
      <c r="V1321" s="9" t="str">
        <f t="array" ref="V1321">LET(
    _xlpm.thresholds, XLOOKUP('2. Результаты'!$D1321, Sections!$A$27:$A$47, Sections!$B$27:$D$47),
    XLOOKUP('2. Результаты'!$U1321, _xlpm.thresholds, Sections!$B$26:$D$26, "Ниже базового", -1)
)</f>
        <v>Высокий</v>
      </c>
      <c r="W1321" s="9">
        <v>24.0</v>
      </c>
      <c r="X1321" s="9" t="str">
        <f t="array" ref="X1321">LET(
    _xlpm.thresholds, XLOOKUP('2. Результаты'!$D1321, Sections!$K$3:$K$23, Sections!$L$3:$N$23),
    XLOOKUP('2. Результаты'!$W1321, _xlpm.thresholds, Sections!$L$2:$N$2, "Ниже базового", -1)
)</f>
        <v>Средний</v>
      </c>
    </row>
    <row r="1322" ht="15.75" customHeight="1">
      <c r="A1322" s="7">
        <v>5.73011436E8</v>
      </c>
      <c r="B1322" s="6" t="s">
        <v>293</v>
      </c>
      <c r="C1322" s="6" t="s">
        <v>365</v>
      </c>
      <c r="D1322" s="9">
        <v>1.0</v>
      </c>
      <c r="E1322" s="9">
        <v>166.0</v>
      </c>
      <c r="F1322" s="9">
        <v>213.0</v>
      </c>
      <c r="G1322" s="9">
        <v>3.0</v>
      </c>
      <c r="H1322" s="9" t="s">
        <v>1465</v>
      </c>
      <c r="I1322" s="9">
        <v>25.0</v>
      </c>
      <c r="J1322" s="9" t="str">
        <f t="array" ref="J1322">LET(
    _xlpm.thresholds, XLOOKUP('2. Результаты'!$D1322, Sections!$F$27:$F$47, Sections!$G$27:$I$47),
    XLOOKUP('2. Результаты'!$I1322, _xlpm.thresholds, Sections!$G$26:$I$26, "Ниже базового", -1)
)</f>
        <v>Средний</v>
      </c>
      <c r="K1322" s="9">
        <v>20.0</v>
      </c>
      <c r="L1322" s="9" t="str">
        <f t="array" ref="L1322">LET(
    _xlpm.thresholds, XLOOKUP('2. Результаты'!$D1322, Sections!$P$27:$P$47, Sections!$Q$27:$S$47),
    XLOOKUP('2. Результаты'!$K1322, _xlpm.thresholds, Sections!$Q$26:$S$26, "Ниже базового", -1)
)</f>
        <v>Высокий</v>
      </c>
      <c r="M1322" s="9">
        <v>17.0</v>
      </c>
      <c r="N1322" s="9" t="str">
        <f t="array" ref="N1322">LET(
    _xlpm.thresholds, XLOOKUP('2. Результаты'!$D1322, Sections!$K$27:$K$47, Sections!$L$27:$N$47),
    XLOOKUP('2. Результаты'!$M1322, _xlpm.thresholds, Sections!$L$26:$N$26, "Ниже базового", -1)
)</f>
        <v>Высокий</v>
      </c>
      <c r="O1322" s="9">
        <v>18.0</v>
      </c>
      <c r="P1322" s="9" t="str">
        <f t="array" ref="P1322">LET(
    _xlpm.thresholds, XLOOKUP('2. Результаты'!$D1322, Sections!$P$3:$P$23, Sections!$Q$3:$S$23),
    XLOOKUP('2. Результаты'!$O1322, _xlpm.thresholds, Sections!$Q$2:$S$2, "Ниже базового", -1)
)</f>
        <v>Средний</v>
      </c>
      <c r="Q1322" s="9">
        <v>18.0</v>
      </c>
      <c r="R1322" s="9" t="str">
        <f t="array" ref="R1322">LET(
    _xlpm.thresholds, XLOOKUP('2. Результаты'!$D1322, Sections!$F$3:$F$23, Sections!$G$3:$I$23),
    XLOOKUP('2. Результаты'!$Q1322, _xlpm.thresholds, Sections!$G$2:$I$2, "Ниже базового", -1)
)</f>
        <v>Средний</v>
      </c>
      <c r="S1322" s="9">
        <v>34.0</v>
      </c>
      <c r="T1322" s="9" t="str">
        <f t="array" ref="T1322">LET(
    _xlpm.thresholds, XLOOKUP('2. Результаты'!$D1322, Sections!$A$3:$A$23, Sections!$B$3:$D$23),
    XLOOKUP('2. Результаты'!$S1322, _xlpm.thresholds, Sections!$B$2:$D$2, "Ниже базового", -1)
)</f>
        <v>Средний</v>
      </c>
      <c r="U1322" s="9">
        <v>11.0</v>
      </c>
      <c r="V1322" s="9" t="str">
        <f t="array" ref="V1322">LET(
    _xlpm.thresholds, XLOOKUP('2. Результаты'!$D1322, Sections!$A$27:$A$47, Sections!$B$27:$D$47),
    XLOOKUP('2. Результаты'!$U1322, _xlpm.thresholds, Sections!$B$26:$D$26, "Ниже базового", -1)
)</f>
        <v>Средний</v>
      </c>
      <c r="W1322" s="9">
        <v>23.0</v>
      </c>
      <c r="X1322" s="9" t="str">
        <f t="array" ref="X1322">LET(
    _xlpm.thresholds, XLOOKUP('2. Результаты'!$D1322, Sections!$K$3:$K$23, Sections!$L$3:$N$23),
    XLOOKUP('2. Результаты'!$W1322, _xlpm.thresholds, Sections!$L$2:$N$2, "Ниже базового", -1)
)</f>
        <v>Средний</v>
      </c>
    </row>
    <row r="1323" ht="15.75" customHeight="1">
      <c r="A1323" s="7">
        <v>5.41025323E8</v>
      </c>
      <c r="B1323" s="6" t="s">
        <v>293</v>
      </c>
      <c r="C1323" s="6" t="s">
        <v>366</v>
      </c>
      <c r="D1323" s="9">
        <v>10.0</v>
      </c>
      <c r="E1323" s="9">
        <v>153.0</v>
      </c>
      <c r="F1323" s="9">
        <v>195.0</v>
      </c>
      <c r="G1323" s="9">
        <v>3.0</v>
      </c>
      <c r="H1323" s="9" t="s">
        <v>1465</v>
      </c>
      <c r="I1323" s="9">
        <v>22.0</v>
      </c>
      <c r="J1323" s="9" t="str">
        <f t="array" ref="J1323">LET(
    _xlpm.thresholds, XLOOKUP('2. Результаты'!$D1323, Sections!$F$27:$F$47, Sections!$G$27:$I$47),
    XLOOKUP('2. Результаты'!$I1323, _xlpm.thresholds, Sections!$G$26:$I$26, "Ниже базового", -1)
)</f>
        <v>Средний</v>
      </c>
      <c r="K1323" s="9">
        <v>16.0</v>
      </c>
      <c r="L1323" s="9" t="str">
        <f t="array" ref="L1323">LET(
    _xlpm.thresholds, XLOOKUP('2. Результаты'!$D1323, Sections!$P$27:$P$47, Sections!$Q$27:$S$47),
    XLOOKUP('2. Результаты'!$K1323, _xlpm.thresholds, Sections!$Q$26:$S$26, "Ниже базового", -1)
)</f>
        <v>Высокий</v>
      </c>
      <c r="M1323" s="9">
        <v>17.0</v>
      </c>
      <c r="N1323" s="9" t="str">
        <f t="array" ref="N1323">LET(
    _xlpm.thresholds, XLOOKUP('2. Результаты'!$D1323, Sections!$K$27:$K$47, Sections!$L$27:$N$47),
    XLOOKUP('2. Результаты'!$M1323, _xlpm.thresholds, Sections!$L$26:$N$26, "Ниже базового", -1)
)</f>
        <v>Высокий</v>
      </c>
      <c r="O1323" s="9">
        <v>18.0</v>
      </c>
      <c r="P1323" s="9" t="str">
        <f t="array" ref="P1323">LET(
    _xlpm.thresholds, XLOOKUP('2. Результаты'!$D1323, Sections!$P$3:$P$23, Sections!$Q$3:$S$23),
    XLOOKUP('2. Результаты'!$O1323, _xlpm.thresholds, Sections!$Q$2:$S$2, "Ниже базового", -1)
)</f>
        <v>Средний</v>
      </c>
      <c r="Q1323" s="9">
        <v>20.0</v>
      </c>
      <c r="R1323" s="9" t="str">
        <f t="array" ref="R1323">LET(
    _xlpm.thresholds, XLOOKUP('2. Результаты'!$D1323, Sections!$F$3:$F$23, Sections!$G$3:$I$23),
    XLOOKUP('2. Результаты'!$Q1323, _xlpm.thresholds, Sections!$G$2:$I$2, "Ниже базового", -1)
)</f>
        <v>Высокий</v>
      </c>
      <c r="S1323" s="9">
        <v>24.0</v>
      </c>
      <c r="T1323" s="9" t="str">
        <f t="array" ref="T1323">LET(
    _xlpm.thresholds, XLOOKUP('2. Результаты'!$D1323, Sections!$A$3:$A$23, Sections!$B$3:$D$23),
    XLOOKUP('2. Результаты'!$S1323, _xlpm.thresholds, Sections!$B$2:$D$2, "Ниже базового", -1)
)</f>
        <v>Средний</v>
      </c>
      <c r="U1323" s="9">
        <v>12.0</v>
      </c>
      <c r="V1323" s="9" t="str">
        <f t="array" ref="V1323">LET(
    _xlpm.thresholds, XLOOKUP('2. Результаты'!$D1323, Sections!$A$27:$A$47, Sections!$B$27:$D$47),
    XLOOKUP('2. Результаты'!$U1323, _xlpm.thresholds, Sections!$B$26:$D$26, "Ниже базового", -1)
)</f>
        <v>Высокий</v>
      </c>
      <c r="W1323" s="9">
        <v>24.0</v>
      </c>
      <c r="X1323" s="9" t="str">
        <f t="array" ref="X1323">LET(
    _xlpm.thresholds, XLOOKUP('2. Результаты'!$D1323, Sections!$K$3:$K$23, Sections!$L$3:$N$23),
    XLOOKUP('2. Результаты'!$W1323, _xlpm.thresholds, Sections!$L$2:$N$2, "Ниже базового", -1)
)</f>
        <v>Средний</v>
      </c>
    </row>
    <row r="1324" ht="15.75" customHeight="1">
      <c r="A1324" s="7">
        <v>5.44020443E8</v>
      </c>
      <c r="B1324" s="6" t="s">
        <v>367</v>
      </c>
      <c r="C1324" s="6" t="s">
        <v>370</v>
      </c>
      <c r="D1324" s="9">
        <v>1.0</v>
      </c>
      <c r="E1324" s="9">
        <v>171.0</v>
      </c>
      <c r="F1324" s="9">
        <v>213.0</v>
      </c>
      <c r="G1324" s="9">
        <v>3.0</v>
      </c>
      <c r="H1324" s="9" t="s">
        <v>1465</v>
      </c>
      <c r="I1324" s="9">
        <v>23.0</v>
      </c>
      <c r="J1324" s="9" t="str">
        <f t="array" ref="J1324">LET(
    _xlpm.thresholds, XLOOKUP('2. Результаты'!$D1324, Sections!$F$27:$F$47, Sections!$G$27:$I$47),
    XLOOKUP('2. Результаты'!$I1324, _xlpm.thresholds, Sections!$G$26:$I$26, "Ниже базового", -1)
)</f>
        <v>Средний</v>
      </c>
      <c r="K1324" s="9">
        <v>19.0</v>
      </c>
      <c r="L1324" s="9" t="str">
        <f t="array" ref="L1324">LET(
    _xlpm.thresholds, XLOOKUP('2. Результаты'!$D1324, Sections!$P$27:$P$47, Sections!$Q$27:$S$47),
    XLOOKUP('2. Результаты'!$K1324, _xlpm.thresholds, Sections!$Q$26:$S$26, "Ниже базового", -1)
)</f>
        <v>Высокий</v>
      </c>
      <c r="M1324" s="9">
        <v>15.0</v>
      </c>
      <c r="N1324" s="9" t="str">
        <f t="array" ref="N1324">LET(
    _xlpm.thresholds, XLOOKUP('2. Результаты'!$D1324, Sections!$K$27:$K$47, Sections!$L$27:$N$47),
    XLOOKUP('2. Результаты'!$M1324, _xlpm.thresholds, Sections!$L$26:$N$26, "Ниже базового", -1)
)</f>
        <v>Средний</v>
      </c>
      <c r="O1324" s="9">
        <v>21.0</v>
      </c>
      <c r="P1324" s="9" t="str">
        <f t="array" ref="P1324">LET(
    _xlpm.thresholds, XLOOKUP('2. Результаты'!$D1324, Sections!$P$3:$P$23, Sections!$Q$3:$S$23),
    XLOOKUP('2. Результаты'!$O1324, _xlpm.thresholds, Sections!$Q$2:$S$2, "Ниже базового", -1)
)</f>
        <v>Высокий</v>
      </c>
      <c r="Q1324" s="9">
        <v>17.0</v>
      </c>
      <c r="R1324" s="9" t="str">
        <f t="array" ref="R1324">LET(
    _xlpm.thresholds, XLOOKUP('2. Результаты'!$D1324, Sections!$F$3:$F$23, Sections!$G$3:$I$23),
    XLOOKUP('2. Результаты'!$Q1324, _xlpm.thresholds, Sections!$G$2:$I$2, "Ниже базового", -1)
)</f>
        <v>Средний</v>
      </c>
      <c r="S1324" s="9">
        <v>35.0</v>
      </c>
      <c r="T1324" s="9" t="str">
        <f t="array" ref="T1324">LET(
    _xlpm.thresholds, XLOOKUP('2. Результаты'!$D1324, Sections!$A$3:$A$23, Sections!$B$3:$D$23),
    XLOOKUP('2. Результаты'!$S1324, _xlpm.thresholds, Sections!$B$2:$D$2, "Ниже базового", -1)
)</f>
        <v>Средний</v>
      </c>
      <c r="U1324" s="9">
        <v>13.0</v>
      </c>
      <c r="V1324" s="9" t="str">
        <f t="array" ref="V1324">LET(
    _xlpm.thresholds, XLOOKUP('2. Результаты'!$D1324, Sections!$A$27:$A$47, Sections!$B$27:$D$47),
    XLOOKUP('2. Результаты'!$U1324, _xlpm.thresholds, Sections!$B$26:$D$26, "Ниже базового", -1)
)</f>
        <v>Высокий</v>
      </c>
      <c r="W1324" s="9">
        <v>28.0</v>
      </c>
      <c r="X1324" s="9" t="str">
        <f t="array" ref="X1324">LET(
    _xlpm.thresholds, XLOOKUP('2. Результаты'!$D1324, Sections!$K$3:$K$23, Sections!$L$3:$N$23),
    XLOOKUP('2. Результаты'!$W1324, _xlpm.thresholds, Sections!$L$2:$N$2, "Ниже базового", -1)
)</f>
        <v>Высокий</v>
      </c>
    </row>
    <row r="1325" ht="15.75" customHeight="1">
      <c r="A1325" s="7">
        <v>5.4400193E8</v>
      </c>
      <c r="B1325" s="6" t="s">
        <v>367</v>
      </c>
      <c r="C1325" s="6" t="s">
        <v>368</v>
      </c>
      <c r="D1325" s="9">
        <v>1.0</v>
      </c>
      <c r="E1325" s="9">
        <v>156.0</v>
      </c>
      <c r="F1325" s="9">
        <v>213.0</v>
      </c>
      <c r="G1325" s="9">
        <v>3.0</v>
      </c>
      <c r="H1325" s="9" t="s">
        <v>1465</v>
      </c>
      <c r="I1325" s="9">
        <v>20.0</v>
      </c>
      <c r="J1325" s="9" t="str">
        <f t="array" ref="J1325">LET(
    _xlpm.thresholds, XLOOKUP('2. Результаты'!$D1325, Sections!$F$27:$F$47, Sections!$G$27:$I$47),
    XLOOKUP('2. Результаты'!$I1325, _xlpm.thresholds, Sections!$G$26:$I$26, "Ниже базового", -1)
)</f>
        <v>Средний</v>
      </c>
      <c r="K1325" s="9">
        <v>18.0</v>
      </c>
      <c r="L1325" s="9" t="str">
        <f t="array" ref="L1325">LET(
    _xlpm.thresholds, XLOOKUP('2. Результаты'!$D1325, Sections!$P$27:$P$47, Sections!$Q$27:$S$47),
    XLOOKUP('2. Результаты'!$K1325, _xlpm.thresholds, Sections!$Q$26:$S$26, "Ниже базового", -1)
)</f>
        <v>Высокий</v>
      </c>
      <c r="M1325" s="9">
        <v>14.0</v>
      </c>
      <c r="N1325" s="9" t="str">
        <f t="array" ref="N1325">LET(
    _xlpm.thresholds, XLOOKUP('2. Результаты'!$D1325, Sections!$K$27:$K$47, Sections!$L$27:$N$47),
    XLOOKUP('2. Результаты'!$M1325, _xlpm.thresholds, Sections!$L$26:$N$26, "Ниже базового", -1)
)</f>
        <v>Средний</v>
      </c>
      <c r="O1325" s="9">
        <v>18.0</v>
      </c>
      <c r="P1325" s="9" t="str">
        <f t="array" ref="P1325">LET(
    _xlpm.thresholds, XLOOKUP('2. Результаты'!$D1325, Sections!$P$3:$P$23, Sections!$Q$3:$S$23),
    XLOOKUP('2. Результаты'!$O1325, _xlpm.thresholds, Sections!$Q$2:$S$2, "Ниже базового", -1)
)</f>
        <v>Средний</v>
      </c>
      <c r="Q1325" s="9">
        <v>17.0</v>
      </c>
      <c r="R1325" s="9" t="str">
        <f t="array" ref="R1325">LET(
    _xlpm.thresholds, XLOOKUP('2. Результаты'!$D1325, Sections!$F$3:$F$23, Sections!$G$3:$I$23),
    XLOOKUP('2. Результаты'!$Q1325, _xlpm.thresholds, Sections!$G$2:$I$2, "Ниже базового", -1)
)</f>
        <v>Средний</v>
      </c>
      <c r="S1325" s="9">
        <v>36.0</v>
      </c>
      <c r="T1325" s="9" t="str">
        <f t="array" ref="T1325">LET(
    _xlpm.thresholds, XLOOKUP('2. Результаты'!$D1325, Sections!$A$3:$A$23, Sections!$B$3:$D$23),
    XLOOKUP('2. Результаты'!$S1325, _xlpm.thresholds, Sections!$B$2:$D$2, "Ниже базового", -1)
)</f>
        <v>Средний</v>
      </c>
      <c r="U1325" s="9">
        <v>14.0</v>
      </c>
      <c r="V1325" s="9" t="str">
        <f t="array" ref="V1325">LET(
    _xlpm.thresholds, XLOOKUP('2. Результаты'!$D1325, Sections!$A$27:$A$47, Sections!$B$27:$D$47),
    XLOOKUP('2. Результаты'!$U1325, _xlpm.thresholds, Sections!$B$26:$D$26, "Ниже базового", -1)
)</f>
        <v>Высокий</v>
      </c>
      <c r="W1325" s="9">
        <v>19.0</v>
      </c>
      <c r="X1325" s="9" t="str">
        <f t="array" ref="X1325">LET(
    _xlpm.thresholds, XLOOKUP('2. Результаты'!$D1325, Sections!$K$3:$K$23, Sections!$L$3:$N$23),
    XLOOKUP('2. Результаты'!$W1325, _xlpm.thresholds, Sections!$L$2:$N$2, "Ниже базового", -1)
)</f>
        <v>Средний</v>
      </c>
    </row>
    <row r="1326" ht="15.75" customHeight="1">
      <c r="A1326" s="7">
        <v>5.44020411E8</v>
      </c>
      <c r="B1326" s="6" t="s">
        <v>367</v>
      </c>
      <c r="C1326" s="6" t="s">
        <v>369</v>
      </c>
      <c r="D1326" s="9">
        <v>10.0</v>
      </c>
      <c r="E1326" s="9">
        <v>128.0</v>
      </c>
      <c r="F1326" s="9">
        <v>195.0</v>
      </c>
      <c r="G1326" s="9">
        <v>2.0</v>
      </c>
      <c r="H1326" s="9" t="s">
        <v>1467</v>
      </c>
      <c r="I1326" s="9">
        <v>21.0</v>
      </c>
      <c r="J1326" s="9" t="str">
        <f t="array" ref="J1326">LET(
    _xlpm.thresholds, XLOOKUP('2. Результаты'!$D1326, Sections!$F$27:$F$47, Sections!$G$27:$I$47),
    XLOOKUP('2. Результаты'!$I1326, _xlpm.thresholds, Sections!$G$26:$I$26, "Ниже базового", -1)
)</f>
        <v>Средний</v>
      </c>
      <c r="K1326" s="9">
        <v>16.0</v>
      </c>
      <c r="L1326" s="9" t="str">
        <f t="array" ref="L1326">LET(
    _xlpm.thresholds, XLOOKUP('2. Результаты'!$D1326, Sections!$P$27:$P$47, Sections!$Q$27:$S$47),
    XLOOKUP('2. Результаты'!$K1326, _xlpm.thresholds, Sections!$Q$26:$S$26, "Ниже базового", -1)
)</f>
        <v>Высокий</v>
      </c>
      <c r="M1326" s="9">
        <v>8.0</v>
      </c>
      <c r="N1326" s="9" t="str">
        <f t="array" ref="N1326">LET(
    _xlpm.thresholds, XLOOKUP('2. Результаты'!$D1326, Sections!$K$27:$K$47, Sections!$L$27:$N$47),
    XLOOKUP('2. Результаты'!$M1326, _xlpm.thresholds, Sections!$L$26:$N$26, "Ниже базового", -1)
)</f>
        <v>Базовый</v>
      </c>
      <c r="O1326" s="9">
        <v>15.0</v>
      </c>
      <c r="P1326" s="9" t="str">
        <f t="array" ref="P1326">LET(
    _xlpm.thresholds, XLOOKUP('2. Результаты'!$D1326, Sections!$P$3:$P$23, Sections!$Q$3:$S$23),
    XLOOKUP('2. Результаты'!$O1326, _xlpm.thresholds, Sections!$Q$2:$S$2, "Ниже базового", -1)
)</f>
        <v>Средний</v>
      </c>
      <c r="Q1326" s="9">
        <v>14.0</v>
      </c>
      <c r="R1326" s="9" t="str">
        <f t="array" ref="R1326">LET(
    _xlpm.thresholds, XLOOKUP('2. Результаты'!$D1326, Sections!$F$3:$F$23, Sections!$G$3:$I$23),
    XLOOKUP('2. Результаты'!$Q1326, _xlpm.thresholds, Sections!$G$2:$I$2, "Ниже базового", -1)
)</f>
        <v>Средний</v>
      </c>
      <c r="S1326" s="9">
        <v>25.0</v>
      </c>
      <c r="T1326" s="9" t="str">
        <f t="array" ref="T1326">LET(
    _xlpm.thresholds, XLOOKUP('2. Результаты'!$D1326, Sections!$A$3:$A$23, Sections!$B$3:$D$23),
    XLOOKUP('2. Результаты'!$S1326, _xlpm.thresholds, Sections!$B$2:$D$2, "Ниже базового", -1)
)</f>
        <v>Средний</v>
      </c>
      <c r="U1326" s="9">
        <v>12.0</v>
      </c>
      <c r="V1326" s="9" t="str">
        <f t="array" ref="V1326">LET(
    _xlpm.thresholds, XLOOKUP('2. Результаты'!$D1326, Sections!$A$27:$A$47, Sections!$B$27:$D$47),
    XLOOKUP('2. Результаты'!$U1326, _xlpm.thresholds, Sections!$B$26:$D$26, "Ниже базового", -1)
)</f>
        <v>Высокий</v>
      </c>
      <c r="W1326" s="9">
        <v>17.0</v>
      </c>
      <c r="X1326" s="9" t="str">
        <f t="array" ref="X1326">LET(
    _xlpm.thresholds, XLOOKUP('2. Результаты'!$D1326, Sections!$K$3:$K$23, Sections!$L$3:$N$23),
    XLOOKUP('2. Результаты'!$W1326, _xlpm.thresholds, Sections!$L$2:$N$2, "Ниже базового", -1)
)</f>
        <v>Средний</v>
      </c>
    </row>
    <row r="1327" ht="15.75" customHeight="1">
      <c r="A1327" s="7">
        <v>5.44001659E8</v>
      </c>
      <c r="B1327" s="6" t="s">
        <v>367</v>
      </c>
      <c r="C1327" s="6" t="s">
        <v>371</v>
      </c>
      <c r="D1327" s="9">
        <v>4.0</v>
      </c>
      <c r="E1327" s="9">
        <v>108.0</v>
      </c>
      <c r="F1327" s="9">
        <v>166.0</v>
      </c>
      <c r="G1327" s="9">
        <v>2.0</v>
      </c>
      <c r="H1327" s="9" t="s">
        <v>1467</v>
      </c>
      <c r="I1327" s="9">
        <v>17.0</v>
      </c>
      <c r="J1327" s="9" t="str">
        <f t="array" ref="J1327">LET(
    _xlpm.thresholds, XLOOKUP('2. Результаты'!$D1327, Sections!$F$27:$F$47, Sections!$G$27:$I$47),
    XLOOKUP('2. Результаты'!$I1327, _xlpm.thresholds, Sections!$G$26:$I$26, "Ниже базового", -1)
)</f>
        <v>Средний</v>
      </c>
      <c r="K1327" s="9">
        <v>20.0</v>
      </c>
      <c r="L1327" s="9" t="str">
        <f t="array" ref="L1327">LET(
    _xlpm.thresholds, XLOOKUP('2. Результаты'!$D1327, Sections!$P$27:$P$47, Sections!$Q$27:$S$47),
    XLOOKUP('2. Результаты'!$K1327, _xlpm.thresholds, Sections!$Q$26:$S$26, "Ниже базового", -1)
)</f>
        <v>Высокий</v>
      </c>
      <c r="M1327" s="9">
        <v>10.0</v>
      </c>
      <c r="N1327" s="9" t="str">
        <f t="array" ref="N1327">LET(
    _xlpm.thresholds, XLOOKUP('2. Результаты'!$D1327, Sections!$K$27:$K$47, Sections!$L$27:$N$47),
    XLOOKUP('2. Результаты'!$M1327, _xlpm.thresholds, Sections!$L$26:$N$26, "Ниже базового", -1)
)</f>
        <v>Базовый</v>
      </c>
      <c r="O1327" s="9">
        <v>15.0</v>
      </c>
      <c r="P1327" s="9" t="str">
        <f t="array" ref="P1327">LET(
    _xlpm.thresholds, XLOOKUP('2. Результаты'!$D1327, Sections!$P$3:$P$23, Sections!$Q$3:$S$23),
    XLOOKUP('2. Результаты'!$O1327, _xlpm.thresholds, Sections!$Q$2:$S$2, "Ниже базового", -1)
)</f>
        <v>Средний</v>
      </c>
      <c r="Q1327" s="9">
        <v>13.0</v>
      </c>
      <c r="R1327" s="9" t="str">
        <f t="array" ref="R1327">LET(
    _xlpm.thresholds, XLOOKUP('2. Результаты'!$D1327, Sections!$F$3:$F$23, Sections!$G$3:$I$23),
    XLOOKUP('2. Результаты'!$Q1327, _xlpm.thresholds, Sections!$G$2:$I$2, "Ниже базового", -1)
)</f>
        <v>Средний</v>
      </c>
      <c r="S1327" s="9">
        <v>14.0</v>
      </c>
      <c r="T1327" s="9" t="str">
        <f t="array" ref="T1327">LET(
    _xlpm.thresholds, XLOOKUP('2. Результаты'!$D1327, Sections!$A$3:$A$23, Sections!$B$3:$D$23),
    XLOOKUP('2. Результаты'!$S1327, _xlpm.thresholds, Sections!$B$2:$D$2, "Ниже базового", -1)
)</f>
        <v>Базовый</v>
      </c>
      <c r="U1327" s="9">
        <v>0.0</v>
      </c>
      <c r="V1327" s="9" t="str">
        <f t="array" ref="V1327">LET(
    _xlpm.thresholds, XLOOKUP('2. Результаты'!$D1327, Sections!$A$27:$A$47, Sections!$B$27:$D$47),
    XLOOKUP('2. Результаты'!$U1327, _xlpm.thresholds, Sections!$B$26:$D$26, "Ниже базового", -1)
)</f>
        <v>Базовый</v>
      </c>
      <c r="W1327" s="9">
        <v>19.0</v>
      </c>
      <c r="X1327" s="9" t="str">
        <f t="array" ref="X1327">LET(
    _xlpm.thresholds, XLOOKUP('2. Результаты'!$D1327, Sections!$K$3:$K$23, Sections!$L$3:$N$23),
    XLOOKUP('2. Результаты'!$W1327, _xlpm.thresholds, Sections!$L$2:$N$2, "Ниже базового", -1)
)</f>
        <v>Средний</v>
      </c>
    </row>
    <row r="1328" ht="15.75" customHeight="1">
      <c r="A1328" s="7">
        <v>5.4400148E8</v>
      </c>
      <c r="B1328" s="6" t="s">
        <v>367</v>
      </c>
      <c r="C1328" s="6" t="s">
        <v>372</v>
      </c>
      <c r="D1328" s="9">
        <v>3.0</v>
      </c>
      <c r="E1328" s="9">
        <v>121.0</v>
      </c>
      <c r="F1328" s="9">
        <v>182.0</v>
      </c>
      <c r="G1328" s="9">
        <v>2.0</v>
      </c>
      <c r="H1328" s="9" t="s">
        <v>1467</v>
      </c>
      <c r="I1328" s="9">
        <v>23.0</v>
      </c>
      <c r="J1328" s="9" t="str">
        <f t="array" ref="J1328">LET(
    _xlpm.thresholds, XLOOKUP('2. Результаты'!$D1328, Sections!$F$27:$F$47, Sections!$G$27:$I$47),
    XLOOKUP('2. Результаты'!$I1328, _xlpm.thresholds, Sections!$G$26:$I$26, "Ниже базового", -1)
)</f>
        <v>Средний</v>
      </c>
      <c r="K1328" s="9">
        <v>17.0</v>
      </c>
      <c r="L1328" s="9" t="str">
        <f t="array" ref="L1328">LET(
    _xlpm.thresholds, XLOOKUP('2. Результаты'!$D1328, Sections!$P$27:$P$47, Sections!$Q$27:$S$47),
    XLOOKUP('2. Результаты'!$K1328, _xlpm.thresholds, Sections!$Q$26:$S$26, "Ниже базового", -1)
)</f>
        <v>Высокий</v>
      </c>
      <c r="M1328" s="9">
        <v>12.0</v>
      </c>
      <c r="N1328" s="9" t="str">
        <f t="array" ref="N1328">LET(
    _xlpm.thresholds, XLOOKUP('2. Результаты'!$D1328, Sections!$K$27:$K$47, Sections!$L$27:$N$47),
    XLOOKUP('2. Результаты'!$M1328, _xlpm.thresholds, Sections!$L$26:$N$26, "Ниже базового", -1)
)</f>
        <v>Средний</v>
      </c>
      <c r="O1328" s="9">
        <v>15.0</v>
      </c>
      <c r="P1328" s="9" t="str">
        <f t="array" ref="P1328">LET(
    _xlpm.thresholds, XLOOKUP('2. Результаты'!$D1328, Sections!$P$3:$P$23, Sections!$Q$3:$S$23),
    XLOOKUP('2. Результаты'!$O1328, _xlpm.thresholds, Sections!$Q$2:$S$2, "Ниже базового", -1)
)</f>
        <v>Средний</v>
      </c>
      <c r="Q1328" s="9">
        <v>14.0</v>
      </c>
      <c r="R1328" s="9" t="str">
        <f t="array" ref="R1328">LET(
    _xlpm.thresholds, XLOOKUP('2. Результаты'!$D1328, Sections!$F$3:$F$23, Sections!$G$3:$I$23),
    XLOOKUP('2. Результаты'!$Q1328, _xlpm.thresholds, Sections!$G$2:$I$2, "Ниже базового", -1)
)</f>
        <v>Средний</v>
      </c>
      <c r="S1328" s="9">
        <v>22.0</v>
      </c>
      <c r="T1328" s="9" t="str">
        <f t="array" ref="T1328">LET(
    _xlpm.thresholds, XLOOKUP('2. Результаты'!$D1328, Sections!$A$3:$A$23, Sections!$B$3:$D$23),
    XLOOKUP('2. Результаты'!$S1328, _xlpm.thresholds, Sections!$B$2:$D$2, "Ниже базового", -1)
)</f>
        <v>Базовый</v>
      </c>
      <c r="U1328" s="9">
        <v>0.0</v>
      </c>
      <c r="V1328" s="9" t="str">
        <f t="array" ref="V1328">LET(
    _xlpm.thresholds, XLOOKUP('2. Результаты'!$D1328, Sections!$A$27:$A$47, Sections!$B$27:$D$47),
    XLOOKUP('2. Результаты'!$U1328, _xlpm.thresholds, Sections!$B$26:$D$26, "Ниже базового", -1)
)</f>
        <v>Базовый</v>
      </c>
      <c r="W1328" s="9">
        <v>18.0</v>
      </c>
      <c r="X1328" s="9" t="str">
        <f t="array" ref="X1328">LET(
    _xlpm.thresholds, XLOOKUP('2. Результаты'!$D1328, Sections!$K$3:$K$23, Sections!$L$3:$N$23),
    XLOOKUP('2. Результаты'!$W1328, _xlpm.thresholds, Sections!$L$2:$N$2, "Ниже базового", -1)
)</f>
        <v>Средний</v>
      </c>
    </row>
    <row r="1329" ht="15.75" customHeight="1">
      <c r="A1329" s="7">
        <v>5.44020588E8</v>
      </c>
      <c r="B1329" s="6" t="s">
        <v>367</v>
      </c>
      <c r="C1329" s="6" t="s">
        <v>373</v>
      </c>
      <c r="D1329" s="9">
        <v>1.0</v>
      </c>
      <c r="E1329" s="9">
        <v>145.0</v>
      </c>
      <c r="F1329" s="9">
        <v>213.0</v>
      </c>
      <c r="G1329" s="9">
        <v>3.0</v>
      </c>
      <c r="H1329" s="9" t="s">
        <v>1465</v>
      </c>
      <c r="I1329" s="9">
        <v>19.0</v>
      </c>
      <c r="J1329" s="9" t="str">
        <f t="array" ref="J1329">LET(
    _xlpm.thresholds, XLOOKUP('2. Результаты'!$D1329, Sections!$F$27:$F$47, Sections!$G$27:$I$47),
    XLOOKUP('2. Результаты'!$I1329, _xlpm.thresholds, Sections!$G$26:$I$26, "Ниже базового", -1)
)</f>
        <v>Средний</v>
      </c>
      <c r="K1329" s="9">
        <v>14.0</v>
      </c>
      <c r="L1329" s="9" t="str">
        <f t="array" ref="L1329">LET(
    _xlpm.thresholds, XLOOKUP('2. Результаты'!$D1329, Sections!$P$27:$P$47, Sections!$Q$27:$S$47),
    XLOOKUP('2. Результаты'!$K1329, _xlpm.thresholds, Sections!$Q$26:$S$26, "Ниже базового", -1)
)</f>
        <v>Средний</v>
      </c>
      <c r="M1329" s="9">
        <v>15.0</v>
      </c>
      <c r="N1329" s="9" t="str">
        <f t="array" ref="N1329">LET(
    _xlpm.thresholds, XLOOKUP('2. Результаты'!$D1329, Sections!$K$27:$K$47, Sections!$L$27:$N$47),
    XLOOKUP('2. Результаты'!$M1329, _xlpm.thresholds, Sections!$L$26:$N$26, "Ниже базового", -1)
)</f>
        <v>Средний</v>
      </c>
      <c r="O1329" s="9">
        <v>18.0</v>
      </c>
      <c r="P1329" s="9" t="str">
        <f t="array" ref="P1329">LET(
    _xlpm.thresholds, XLOOKUP('2. Результаты'!$D1329, Sections!$P$3:$P$23, Sections!$Q$3:$S$23),
    XLOOKUP('2. Результаты'!$O1329, _xlpm.thresholds, Sections!$Q$2:$S$2, "Ниже базового", -1)
)</f>
        <v>Средний</v>
      </c>
      <c r="Q1329" s="9">
        <v>17.0</v>
      </c>
      <c r="R1329" s="9" t="str">
        <f t="array" ref="R1329">LET(
    _xlpm.thresholds, XLOOKUP('2. Результаты'!$D1329, Sections!$F$3:$F$23, Sections!$G$3:$I$23),
    XLOOKUP('2. Результаты'!$Q1329, _xlpm.thresholds, Sections!$G$2:$I$2, "Ниже базового", -1)
)</f>
        <v>Средний</v>
      </c>
      <c r="S1329" s="9">
        <v>28.0</v>
      </c>
      <c r="T1329" s="9" t="str">
        <f t="array" ref="T1329">LET(
    _xlpm.thresholds, XLOOKUP('2. Результаты'!$D1329, Sections!$A$3:$A$23, Sections!$B$3:$D$23),
    XLOOKUP('2. Результаты'!$S1329, _xlpm.thresholds, Sections!$B$2:$D$2, "Ниже базового", -1)
)</f>
        <v>Базовый</v>
      </c>
      <c r="U1329" s="9">
        <v>12.0</v>
      </c>
      <c r="V1329" s="9" t="str">
        <f t="array" ref="V1329">LET(
    _xlpm.thresholds, XLOOKUP('2. Результаты'!$D1329, Sections!$A$27:$A$47, Sections!$B$27:$D$47),
    XLOOKUP('2. Результаты'!$U1329, _xlpm.thresholds, Sections!$B$26:$D$26, "Ниже базового", -1)
)</f>
        <v>Высокий</v>
      </c>
      <c r="W1329" s="9">
        <v>22.0</v>
      </c>
      <c r="X1329" s="9" t="str">
        <f t="array" ref="X1329">LET(
    _xlpm.thresholds, XLOOKUP('2. Результаты'!$D1329, Sections!$K$3:$K$23, Sections!$L$3:$N$23),
    XLOOKUP('2. Результаты'!$W1329, _xlpm.thresholds, Sections!$L$2:$N$2, "Ниже базового", -1)
)</f>
        <v>Средний</v>
      </c>
    </row>
    <row r="1330" ht="15.75" customHeight="1">
      <c r="A1330" s="7">
        <v>5.44020612E8</v>
      </c>
      <c r="B1330" s="6" t="s">
        <v>367</v>
      </c>
      <c r="C1330" s="6" t="s">
        <v>374</v>
      </c>
      <c r="D1330" s="9">
        <v>1.0</v>
      </c>
      <c r="E1330" s="9">
        <v>154.0</v>
      </c>
      <c r="F1330" s="9">
        <v>213.0</v>
      </c>
      <c r="G1330" s="9">
        <v>2.0</v>
      </c>
      <c r="H1330" s="9" t="s">
        <v>1467</v>
      </c>
      <c r="I1330" s="9">
        <v>14.0</v>
      </c>
      <c r="J1330" s="9" t="str">
        <f t="array" ref="J1330">LET(
    _xlpm.thresholds, XLOOKUP('2. Результаты'!$D1330, Sections!$F$27:$F$47, Sections!$G$27:$I$47),
    XLOOKUP('2. Результаты'!$I1330, _xlpm.thresholds, Sections!$G$26:$I$26, "Ниже базового", -1)
)</f>
        <v>Базовый</v>
      </c>
      <c r="K1330" s="9">
        <v>18.0</v>
      </c>
      <c r="L1330" s="9" t="str">
        <f t="array" ref="L1330">LET(
    _xlpm.thresholds, XLOOKUP('2. Результаты'!$D1330, Sections!$P$27:$P$47, Sections!$Q$27:$S$47),
    XLOOKUP('2. Результаты'!$K1330, _xlpm.thresholds, Sections!$Q$26:$S$26, "Ниже базового", -1)
)</f>
        <v>Высокий</v>
      </c>
      <c r="M1330" s="9">
        <v>15.0</v>
      </c>
      <c r="N1330" s="9" t="str">
        <f t="array" ref="N1330">LET(
    _xlpm.thresholds, XLOOKUP('2. Результаты'!$D1330, Sections!$K$27:$K$47, Sections!$L$27:$N$47),
    XLOOKUP('2. Результаты'!$M1330, _xlpm.thresholds, Sections!$L$26:$N$26, "Ниже базового", -1)
)</f>
        <v>Средний</v>
      </c>
      <c r="O1330" s="9">
        <v>18.0</v>
      </c>
      <c r="P1330" s="9" t="str">
        <f t="array" ref="P1330">LET(
    _xlpm.thresholds, XLOOKUP('2. Результаты'!$D1330, Sections!$P$3:$P$23, Sections!$Q$3:$S$23),
    XLOOKUP('2. Результаты'!$O1330, _xlpm.thresholds, Sections!$Q$2:$S$2, "Ниже базового", -1)
)</f>
        <v>Средний</v>
      </c>
      <c r="Q1330" s="9">
        <v>19.0</v>
      </c>
      <c r="R1330" s="9" t="str">
        <f t="array" ref="R1330">LET(
    _xlpm.thresholds, XLOOKUP('2. Результаты'!$D1330, Sections!$F$3:$F$23, Sections!$G$3:$I$23),
    XLOOKUP('2. Результаты'!$Q1330, _xlpm.thresholds, Sections!$G$2:$I$2, "Ниже базового", -1)
)</f>
        <v>Средний</v>
      </c>
      <c r="S1330" s="9">
        <v>37.0</v>
      </c>
      <c r="T1330" s="9" t="str">
        <f t="array" ref="T1330">LET(
    _xlpm.thresholds, XLOOKUP('2. Результаты'!$D1330, Sections!$A$3:$A$23, Sections!$B$3:$D$23),
    XLOOKUP('2. Результаты'!$S1330, _xlpm.thresholds, Sections!$B$2:$D$2, "Ниже базового", -1)
)</f>
        <v>Средний</v>
      </c>
      <c r="U1330" s="9">
        <v>13.0</v>
      </c>
      <c r="V1330" s="9" t="str">
        <f t="array" ref="V1330">LET(
    _xlpm.thresholds, XLOOKUP('2. Результаты'!$D1330, Sections!$A$27:$A$47, Sections!$B$27:$D$47),
    XLOOKUP('2. Результаты'!$U1330, _xlpm.thresholds, Sections!$B$26:$D$26, "Ниже базового", -1)
)</f>
        <v>Высокий</v>
      </c>
      <c r="W1330" s="9">
        <v>20.0</v>
      </c>
      <c r="X1330" s="9" t="str">
        <f t="array" ref="X1330">LET(
    _xlpm.thresholds, XLOOKUP('2. Результаты'!$D1330, Sections!$K$3:$K$23, Sections!$L$3:$N$23),
    XLOOKUP('2. Результаты'!$W1330, _xlpm.thresholds, Sections!$L$2:$N$2, "Ниже базового", -1)
)</f>
        <v>Средний</v>
      </c>
    </row>
    <row r="1331" ht="15.75" customHeight="1">
      <c r="A1331" s="7">
        <v>5.44020549E8</v>
      </c>
      <c r="B1331" s="6" t="s">
        <v>367</v>
      </c>
      <c r="C1331" s="6" t="s">
        <v>375</v>
      </c>
      <c r="D1331" s="9">
        <v>1.0</v>
      </c>
      <c r="E1331" s="9">
        <v>161.0</v>
      </c>
      <c r="F1331" s="9">
        <v>213.0</v>
      </c>
      <c r="G1331" s="9">
        <v>3.0</v>
      </c>
      <c r="H1331" s="9" t="s">
        <v>1465</v>
      </c>
      <c r="I1331" s="9">
        <v>21.0</v>
      </c>
      <c r="J1331" s="9" t="str">
        <f t="array" ref="J1331">LET(
    _xlpm.thresholds, XLOOKUP('2. Результаты'!$D1331, Sections!$F$27:$F$47, Sections!$G$27:$I$47),
    XLOOKUP('2. Результаты'!$I1331, _xlpm.thresholds, Sections!$G$26:$I$26, "Ниже базового", -1)
)</f>
        <v>Средний</v>
      </c>
      <c r="K1331" s="9">
        <v>18.0</v>
      </c>
      <c r="L1331" s="9" t="str">
        <f t="array" ref="L1331">LET(
    _xlpm.thresholds, XLOOKUP('2. Результаты'!$D1331, Sections!$P$27:$P$47, Sections!$Q$27:$S$47),
    XLOOKUP('2. Результаты'!$K1331, _xlpm.thresholds, Sections!$Q$26:$S$26, "Ниже базового", -1)
)</f>
        <v>Высокий</v>
      </c>
      <c r="M1331" s="9">
        <v>14.0</v>
      </c>
      <c r="N1331" s="9" t="str">
        <f t="array" ref="N1331">LET(
    _xlpm.thresholds, XLOOKUP('2. Результаты'!$D1331, Sections!$K$27:$K$47, Sections!$L$27:$N$47),
    XLOOKUP('2. Результаты'!$M1331, _xlpm.thresholds, Sections!$L$26:$N$26, "Ниже базового", -1)
)</f>
        <v>Средний</v>
      </c>
      <c r="O1331" s="9">
        <v>19.0</v>
      </c>
      <c r="P1331" s="9" t="str">
        <f t="array" ref="P1331">LET(
    _xlpm.thresholds, XLOOKUP('2. Результаты'!$D1331, Sections!$P$3:$P$23, Sections!$Q$3:$S$23),
    XLOOKUP('2. Результаты'!$O1331, _xlpm.thresholds, Sections!$Q$2:$S$2, "Ниже базового", -1)
)</f>
        <v>Средний</v>
      </c>
      <c r="Q1331" s="9">
        <v>19.0</v>
      </c>
      <c r="R1331" s="9" t="str">
        <f t="array" ref="R1331">LET(
    _xlpm.thresholds, XLOOKUP('2. Результаты'!$D1331, Sections!$F$3:$F$23, Sections!$G$3:$I$23),
    XLOOKUP('2. Результаты'!$Q1331, _xlpm.thresholds, Sections!$G$2:$I$2, "Ниже базового", -1)
)</f>
        <v>Средний</v>
      </c>
      <c r="S1331" s="9">
        <v>36.0</v>
      </c>
      <c r="T1331" s="9" t="str">
        <f t="array" ref="T1331">LET(
    _xlpm.thresholds, XLOOKUP('2. Результаты'!$D1331, Sections!$A$3:$A$23, Sections!$B$3:$D$23),
    XLOOKUP('2. Результаты'!$S1331, _xlpm.thresholds, Sections!$B$2:$D$2, "Ниже базового", -1)
)</f>
        <v>Средний</v>
      </c>
      <c r="U1331" s="9">
        <v>14.0</v>
      </c>
      <c r="V1331" s="9" t="str">
        <f t="array" ref="V1331">LET(
    _xlpm.thresholds, XLOOKUP('2. Результаты'!$D1331, Sections!$A$27:$A$47, Sections!$B$27:$D$47),
    XLOOKUP('2. Результаты'!$U1331, _xlpm.thresholds, Sections!$B$26:$D$26, "Ниже базового", -1)
)</f>
        <v>Высокий</v>
      </c>
      <c r="W1331" s="9">
        <v>20.0</v>
      </c>
      <c r="X1331" s="9" t="str">
        <f t="array" ref="X1331">LET(
    _xlpm.thresholds, XLOOKUP('2. Результаты'!$D1331, Sections!$K$3:$K$23, Sections!$L$3:$N$23),
    XLOOKUP('2. Результаты'!$W1331, _xlpm.thresholds, Sections!$L$2:$N$2, "Ниже базового", -1)
)</f>
        <v>Средний</v>
      </c>
    </row>
    <row r="1332" ht="15.75" customHeight="1">
      <c r="A1332" s="7">
        <v>5.44020436E8</v>
      </c>
      <c r="B1332" s="6" t="s">
        <v>367</v>
      </c>
      <c r="C1332" s="6" t="s">
        <v>376</v>
      </c>
      <c r="D1332" s="9">
        <v>5.0</v>
      </c>
      <c r="E1332" s="9">
        <v>141.0</v>
      </c>
      <c r="F1332" s="9">
        <v>208.0</v>
      </c>
      <c r="G1332" s="9">
        <v>2.0</v>
      </c>
      <c r="H1332" s="9" t="s">
        <v>1467</v>
      </c>
      <c r="I1332" s="9">
        <v>24.0</v>
      </c>
      <c r="J1332" s="9" t="str">
        <f t="array" ref="J1332">LET(
    _xlpm.thresholds, XLOOKUP('2. Результаты'!$D1332, Sections!$F$27:$F$47, Sections!$G$27:$I$47),
    XLOOKUP('2. Результаты'!$I1332, _xlpm.thresholds, Sections!$G$26:$I$26, "Ниже базового", -1)
)</f>
        <v>Средний</v>
      </c>
      <c r="K1332" s="9">
        <v>18.0</v>
      </c>
      <c r="L1332" s="9" t="str">
        <f t="array" ref="L1332">LET(
    _xlpm.thresholds, XLOOKUP('2. Результаты'!$D1332, Sections!$P$27:$P$47, Sections!$Q$27:$S$47),
    XLOOKUP('2. Результаты'!$K1332, _xlpm.thresholds, Sections!$Q$26:$S$26, "Ниже базового", -1)
)</f>
        <v>Высокий</v>
      </c>
      <c r="M1332" s="9">
        <v>13.0</v>
      </c>
      <c r="N1332" s="9" t="str">
        <f t="array" ref="N1332">LET(
    _xlpm.thresholds, XLOOKUP('2. Результаты'!$D1332, Sections!$K$27:$K$47, Sections!$L$27:$N$47),
    XLOOKUP('2. Результаты'!$M1332, _xlpm.thresholds, Sections!$L$26:$N$26, "Ниже базового", -1)
)</f>
        <v>Базовый</v>
      </c>
      <c r="O1332" s="9">
        <v>17.0</v>
      </c>
      <c r="P1332" s="9" t="str">
        <f t="array" ref="P1332">LET(
    _xlpm.thresholds, XLOOKUP('2. Результаты'!$D1332, Sections!$P$3:$P$23, Sections!$Q$3:$S$23),
    XLOOKUP('2. Результаты'!$O1332, _xlpm.thresholds, Sections!$Q$2:$S$2, "Ниже базового", -1)
)</f>
        <v>Средний</v>
      </c>
      <c r="Q1332" s="9">
        <v>11.0</v>
      </c>
      <c r="R1332" s="9" t="str">
        <f t="array" ref="R1332">LET(
    _xlpm.thresholds, XLOOKUP('2. Результаты'!$D1332, Sections!$F$3:$F$23, Sections!$G$3:$I$23),
    XLOOKUP('2. Результаты'!$Q1332, _xlpm.thresholds, Sections!$G$2:$I$2, "Ниже базового", -1)
)</f>
        <v>Базовый</v>
      </c>
      <c r="S1332" s="9">
        <v>27.0</v>
      </c>
      <c r="T1332" s="9" t="str">
        <f t="array" ref="T1332">LET(
    _xlpm.thresholds, XLOOKUP('2. Результаты'!$D1332, Sections!$A$3:$A$23, Sections!$B$3:$D$23),
    XLOOKUP('2. Результаты'!$S1332, _xlpm.thresholds, Sections!$B$2:$D$2, "Ниже базового", -1)
)</f>
        <v>Средний</v>
      </c>
      <c r="U1332" s="9">
        <v>12.0</v>
      </c>
      <c r="V1332" s="9" t="str">
        <f t="array" ref="V1332">LET(
    _xlpm.thresholds, XLOOKUP('2. Результаты'!$D1332, Sections!$A$27:$A$47, Sections!$B$27:$D$47),
    XLOOKUP('2. Результаты'!$U1332, _xlpm.thresholds, Sections!$B$26:$D$26, "Ниже базового", -1)
)</f>
        <v>Высокий</v>
      </c>
      <c r="W1332" s="9">
        <v>19.0</v>
      </c>
      <c r="X1332" s="9" t="str">
        <f t="array" ref="X1332">LET(
    _xlpm.thresholds, XLOOKUP('2. Результаты'!$D1332, Sections!$K$3:$K$23, Sections!$L$3:$N$23),
    XLOOKUP('2. Результаты'!$W1332, _xlpm.thresholds, Sections!$L$2:$N$2, "Ниже базового", -1)
)</f>
        <v>Средний</v>
      </c>
    </row>
    <row r="1333" ht="15.75" customHeight="1">
      <c r="A1333" s="7">
        <v>5.44020468E8</v>
      </c>
      <c r="B1333" s="6" t="s">
        <v>367</v>
      </c>
      <c r="C1333" s="6" t="s">
        <v>377</v>
      </c>
      <c r="D1333" s="9">
        <v>1.0</v>
      </c>
      <c r="E1333" s="9">
        <v>132.0</v>
      </c>
      <c r="F1333" s="9">
        <v>213.0</v>
      </c>
      <c r="G1333" s="9">
        <v>2.0</v>
      </c>
      <c r="H1333" s="9" t="s">
        <v>1467</v>
      </c>
      <c r="I1333" s="9">
        <v>20.0</v>
      </c>
      <c r="J1333" s="9" t="str">
        <f t="array" ref="J1333">LET(
    _xlpm.thresholds, XLOOKUP('2. Результаты'!$D1333, Sections!$F$27:$F$47, Sections!$G$27:$I$47),
    XLOOKUP('2. Результаты'!$I1333, _xlpm.thresholds, Sections!$G$26:$I$26, "Ниже базового", -1)
)</f>
        <v>Средний</v>
      </c>
      <c r="K1333" s="9">
        <v>14.0</v>
      </c>
      <c r="L1333" s="9" t="str">
        <f t="array" ref="L1333">LET(
    _xlpm.thresholds, XLOOKUP('2. Результаты'!$D1333, Sections!$P$27:$P$47, Sections!$Q$27:$S$47),
    XLOOKUP('2. Результаты'!$K1333, _xlpm.thresholds, Sections!$Q$26:$S$26, "Ниже базового", -1)
)</f>
        <v>Средний</v>
      </c>
      <c r="M1333" s="9">
        <v>11.0</v>
      </c>
      <c r="N1333" s="9" t="str">
        <f t="array" ref="N1333">LET(
    _xlpm.thresholds, XLOOKUP('2. Результаты'!$D1333, Sections!$K$27:$K$47, Sections!$L$27:$N$47),
    XLOOKUP('2. Результаты'!$M1333, _xlpm.thresholds, Sections!$L$26:$N$26, "Ниже базового", -1)
)</f>
        <v>Базовый</v>
      </c>
      <c r="O1333" s="9">
        <v>16.0</v>
      </c>
      <c r="P1333" s="9" t="str">
        <f t="array" ref="P1333">LET(
    _xlpm.thresholds, XLOOKUP('2. Результаты'!$D1333, Sections!$P$3:$P$23, Sections!$Q$3:$S$23),
    XLOOKUP('2. Результаты'!$O1333, _xlpm.thresholds, Sections!$Q$2:$S$2, "Ниже базового", -1)
)</f>
        <v>Средний</v>
      </c>
      <c r="Q1333" s="9">
        <v>17.0</v>
      </c>
      <c r="R1333" s="9" t="str">
        <f t="array" ref="R1333">LET(
    _xlpm.thresholds, XLOOKUP('2. Результаты'!$D1333, Sections!$F$3:$F$23, Sections!$G$3:$I$23),
    XLOOKUP('2. Результаты'!$Q1333, _xlpm.thresholds, Sections!$G$2:$I$2, "Ниже базового", -1)
)</f>
        <v>Средний</v>
      </c>
      <c r="S1333" s="9">
        <v>25.0</v>
      </c>
      <c r="T1333" s="9" t="str">
        <f t="array" ref="T1333">LET(
    _xlpm.thresholds, XLOOKUP('2. Результаты'!$D1333, Sections!$A$3:$A$23, Sections!$B$3:$D$23),
    XLOOKUP('2. Результаты'!$S1333, _xlpm.thresholds, Sections!$B$2:$D$2, "Ниже базового", -1)
)</f>
        <v>Базовый</v>
      </c>
      <c r="U1333" s="9">
        <v>12.0</v>
      </c>
      <c r="V1333" s="9" t="str">
        <f t="array" ref="V1333">LET(
    _xlpm.thresholds, XLOOKUP('2. Результаты'!$D1333, Sections!$A$27:$A$47, Sections!$B$27:$D$47),
    XLOOKUP('2. Результаты'!$U1333, _xlpm.thresholds, Sections!$B$26:$D$26, "Ниже базового", -1)
)</f>
        <v>Высокий</v>
      </c>
      <c r="W1333" s="9">
        <v>17.0</v>
      </c>
      <c r="X1333" s="9" t="str">
        <f t="array" ref="X1333">LET(
    _xlpm.thresholds, XLOOKUP('2. Результаты'!$D1333, Sections!$K$3:$K$23, Sections!$L$3:$N$23),
    XLOOKUP('2. Результаты'!$W1333, _xlpm.thresholds, Sections!$L$2:$N$2, "Ниже базового", -1)
)</f>
        <v>Средний</v>
      </c>
    </row>
    <row r="1334" ht="15.75" customHeight="1">
      <c r="A1334" s="7">
        <v>5.44020531E8</v>
      </c>
      <c r="B1334" s="6" t="s">
        <v>367</v>
      </c>
      <c r="C1334" s="6" t="s">
        <v>378</v>
      </c>
      <c r="D1334" s="9">
        <v>1.0</v>
      </c>
      <c r="E1334" s="9">
        <v>130.0</v>
      </c>
      <c r="F1334" s="9">
        <v>213.0</v>
      </c>
      <c r="G1334" s="9">
        <v>1.0</v>
      </c>
      <c r="H1334" s="9" t="s">
        <v>1468</v>
      </c>
      <c r="I1334" s="9">
        <v>23.0</v>
      </c>
      <c r="J1334" s="9" t="str">
        <f t="array" ref="J1334">LET(
    _xlpm.thresholds, XLOOKUP('2. Результаты'!$D1334, Sections!$F$27:$F$47, Sections!$G$27:$I$47),
    XLOOKUP('2. Результаты'!$I1334, _xlpm.thresholds, Sections!$G$26:$I$26, "Ниже базового", -1)
)</f>
        <v>Средний</v>
      </c>
      <c r="K1334" s="9">
        <v>16.0</v>
      </c>
      <c r="L1334" s="9" t="str">
        <f t="array" ref="L1334">LET(
    _xlpm.thresholds, XLOOKUP('2. Результаты'!$D1334, Sections!$P$27:$P$47, Sections!$Q$27:$S$47),
    XLOOKUP('2. Результаты'!$K1334, _xlpm.thresholds, Sections!$Q$26:$S$26, "Ниже базового", -1)
)</f>
        <v>Высокий</v>
      </c>
      <c r="M1334" s="9">
        <v>13.0</v>
      </c>
      <c r="N1334" s="9" t="str">
        <f t="array" ref="N1334">LET(
    _xlpm.thresholds, XLOOKUP('2. Результаты'!$D1334, Sections!$K$27:$K$47, Sections!$L$27:$N$47),
    XLOOKUP('2. Результаты'!$M1334, _xlpm.thresholds, Sections!$L$26:$N$26, "Ниже базового", -1)
)</f>
        <v>Базовый</v>
      </c>
      <c r="O1334" s="9">
        <v>0.0</v>
      </c>
      <c r="P1334" s="9" t="str">
        <f t="array" ref="P1334">LET(
    _xlpm.thresholds, XLOOKUP('2. Результаты'!$D1334, Sections!$P$3:$P$23, Sections!$Q$3:$S$23),
    XLOOKUP('2. Результаты'!$O1334, _xlpm.thresholds, Sections!$Q$2:$S$2, "Ниже базового", -1)
)</f>
        <v>Ниже базового</v>
      </c>
      <c r="Q1334" s="9">
        <v>17.0</v>
      </c>
      <c r="R1334" s="9" t="str">
        <f t="array" ref="R1334">LET(
    _xlpm.thresholds, XLOOKUP('2. Результаты'!$D1334, Sections!$F$3:$F$23, Sections!$G$3:$I$23),
    XLOOKUP('2. Результаты'!$Q1334, _xlpm.thresholds, Sections!$G$2:$I$2, "Ниже базового", -1)
)</f>
        <v>Средний</v>
      </c>
      <c r="S1334" s="9">
        <v>27.0</v>
      </c>
      <c r="T1334" s="9" t="str">
        <f t="array" ref="T1334">LET(
    _xlpm.thresholds, XLOOKUP('2. Результаты'!$D1334, Sections!$A$3:$A$23, Sections!$B$3:$D$23),
    XLOOKUP('2. Результаты'!$S1334, _xlpm.thresholds, Sections!$B$2:$D$2, "Ниже базового", -1)
)</f>
        <v>Базовый</v>
      </c>
      <c r="U1334" s="9">
        <v>13.0</v>
      </c>
      <c r="V1334" s="9" t="str">
        <f t="array" ref="V1334">LET(
    _xlpm.thresholds, XLOOKUP('2. Результаты'!$D1334, Sections!$A$27:$A$47, Sections!$B$27:$D$47),
    XLOOKUP('2. Результаты'!$U1334, _xlpm.thresholds, Sections!$B$26:$D$26, "Ниже базового", -1)
)</f>
        <v>Высокий</v>
      </c>
      <c r="W1334" s="9">
        <v>21.0</v>
      </c>
      <c r="X1334" s="9" t="str">
        <f t="array" ref="X1334">LET(
    _xlpm.thresholds, XLOOKUP('2. Результаты'!$D1334, Sections!$K$3:$K$23, Sections!$L$3:$N$23),
    XLOOKUP('2. Результаты'!$W1334, _xlpm.thresholds, Sections!$L$2:$N$2, "Ниже базового", -1)
)</f>
        <v>Средний</v>
      </c>
    </row>
    <row r="1335" ht="15.75" customHeight="1">
      <c r="A1335" s="7">
        <v>5.4402049E8</v>
      </c>
      <c r="B1335" s="6" t="s">
        <v>367</v>
      </c>
      <c r="C1335" s="6" t="s">
        <v>379</v>
      </c>
      <c r="D1335" s="9">
        <v>1.0</v>
      </c>
      <c r="E1335" s="9">
        <v>152.0</v>
      </c>
      <c r="F1335" s="9">
        <v>213.0</v>
      </c>
      <c r="G1335" s="9">
        <v>3.0</v>
      </c>
      <c r="H1335" s="9" t="s">
        <v>1465</v>
      </c>
      <c r="I1335" s="9">
        <v>22.0</v>
      </c>
      <c r="J1335" s="9" t="str">
        <f t="array" ref="J1335">LET(
    _xlpm.thresholds, XLOOKUP('2. Результаты'!$D1335, Sections!$F$27:$F$47, Sections!$G$27:$I$47),
    XLOOKUP('2. Результаты'!$I1335, _xlpm.thresholds, Sections!$G$26:$I$26, "Ниже базового", -1)
)</f>
        <v>Средний</v>
      </c>
      <c r="K1335" s="9">
        <v>18.0</v>
      </c>
      <c r="L1335" s="9" t="str">
        <f t="array" ref="L1335">LET(
    _xlpm.thresholds, XLOOKUP('2. Результаты'!$D1335, Sections!$P$27:$P$47, Sections!$Q$27:$S$47),
    XLOOKUP('2. Результаты'!$K1335, _xlpm.thresholds, Sections!$Q$26:$S$26, "Ниже базового", -1)
)</f>
        <v>Высокий</v>
      </c>
      <c r="M1335" s="9">
        <v>16.0</v>
      </c>
      <c r="N1335" s="9" t="str">
        <f t="array" ref="N1335">LET(
    _xlpm.thresholds, XLOOKUP('2. Результаты'!$D1335, Sections!$K$27:$K$47, Sections!$L$27:$N$47),
    XLOOKUP('2. Результаты'!$M1335, _xlpm.thresholds, Sections!$L$26:$N$26, "Ниже базового", -1)
)</f>
        <v>Средний</v>
      </c>
      <c r="O1335" s="9">
        <v>16.0</v>
      </c>
      <c r="P1335" s="9" t="str">
        <f t="array" ref="P1335">LET(
    _xlpm.thresholds, XLOOKUP('2. Результаты'!$D1335, Sections!$P$3:$P$23, Sections!$Q$3:$S$23),
    XLOOKUP('2. Результаты'!$O1335, _xlpm.thresholds, Sections!$Q$2:$S$2, "Ниже базового", -1)
)</f>
        <v>Средний</v>
      </c>
      <c r="Q1335" s="9">
        <v>17.0</v>
      </c>
      <c r="R1335" s="9" t="str">
        <f t="array" ref="R1335">LET(
    _xlpm.thresholds, XLOOKUP('2. Результаты'!$D1335, Sections!$F$3:$F$23, Sections!$G$3:$I$23),
    XLOOKUP('2. Результаты'!$Q1335, _xlpm.thresholds, Sections!$G$2:$I$2, "Ниже базового", -1)
)</f>
        <v>Средний</v>
      </c>
      <c r="S1335" s="9">
        <v>31.0</v>
      </c>
      <c r="T1335" s="9" t="str">
        <f t="array" ref="T1335">LET(
    _xlpm.thresholds, XLOOKUP('2. Результаты'!$D1335, Sections!$A$3:$A$23, Sections!$B$3:$D$23),
    XLOOKUP('2. Результаты'!$S1335, _xlpm.thresholds, Sections!$B$2:$D$2, "Ниже базового", -1)
)</f>
        <v>Средний</v>
      </c>
      <c r="U1335" s="9">
        <v>12.0</v>
      </c>
      <c r="V1335" s="9" t="str">
        <f t="array" ref="V1335">LET(
    _xlpm.thresholds, XLOOKUP('2. Результаты'!$D1335, Sections!$A$27:$A$47, Sections!$B$27:$D$47),
    XLOOKUP('2. Результаты'!$U1335, _xlpm.thresholds, Sections!$B$26:$D$26, "Ниже базового", -1)
)</f>
        <v>Высокий</v>
      </c>
      <c r="W1335" s="9">
        <v>20.0</v>
      </c>
      <c r="X1335" s="9" t="str">
        <f t="array" ref="X1335">LET(
    _xlpm.thresholds, XLOOKUP('2. Результаты'!$D1335, Sections!$K$3:$K$23, Sections!$L$3:$N$23),
    XLOOKUP('2. Результаты'!$W1335, _xlpm.thresholds, Sections!$L$2:$N$2, "Ниже базового", -1)
)</f>
        <v>Средний</v>
      </c>
    </row>
    <row r="1336" ht="15.75" customHeight="1">
      <c r="A1336" s="7">
        <v>5.44020563E8</v>
      </c>
      <c r="B1336" s="6" t="s">
        <v>367</v>
      </c>
      <c r="C1336" s="6" t="s">
        <v>380</v>
      </c>
      <c r="D1336" s="9">
        <v>5.0</v>
      </c>
      <c r="E1336" s="9">
        <v>135.0</v>
      </c>
      <c r="F1336" s="9">
        <v>208.0</v>
      </c>
      <c r="G1336" s="9">
        <v>2.0</v>
      </c>
      <c r="H1336" s="9" t="s">
        <v>1467</v>
      </c>
      <c r="I1336" s="9">
        <v>21.0</v>
      </c>
      <c r="J1336" s="9" t="str">
        <f t="array" ref="J1336">LET(
    _xlpm.thresholds, XLOOKUP('2. Результаты'!$D1336, Sections!$F$27:$F$47, Sections!$G$27:$I$47),
    XLOOKUP('2. Результаты'!$I1336, _xlpm.thresholds, Sections!$G$26:$I$26, "Ниже базового", -1)
)</f>
        <v>Средний</v>
      </c>
      <c r="K1336" s="9">
        <v>20.0</v>
      </c>
      <c r="L1336" s="9" t="str">
        <f t="array" ref="L1336">LET(
    _xlpm.thresholds, XLOOKUP('2. Результаты'!$D1336, Sections!$P$27:$P$47, Sections!$Q$27:$S$47),
    XLOOKUP('2. Результаты'!$K1336, _xlpm.thresholds, Sections!$Q$26:$S$26, "Ниже базового", -1)
)</f>
        <v>Высокий</v>
      </c>
      <c r="M1336" s="9">
        <v>16.0</v>
      </c>
      <c r="N1336" s="9" t="str">
        <f t="array" ref="N1336">LET(
    _xlpm.thresholds, XLOOKUP('2. Результаты'!$D1336, Sections!$K$27:$K$47, Sections!$L$27:$N$47),
    XLOOKUP('2. Результаты'!$M1336, _xlpm.thresholds, Sections!$L$26:$N$26, "Ниже базового", -1)
)</f>
        <v>Средний</v>
      </c>
      <c r="O1336" s="9">
        <v>18.0</v>
      </c>
      <c r="P1336" s="9" t="str">
        <f t="array" ref="P1336">LET(
    _xlpm.thresholds, XLOOKUP('2. Результаты'!$D1336, Sections!$P$3:$P$23, Sections!$Q$3:$S$23),
    XLOOKUP('2. Результаты'!$O1336, _xlpm.thresholds, Sections!$Q$2:$S$2, "Ниже базового", -1)
)</f>
        <v>Средний</v>
      </c>
      <c r="Q1336" s="9">
        <v>16.0</v>
      </c>
      <c r="R1336" s="9" t="str">
        <f t="array" ref="R1336">LET(
    _xlpm.thresholds, XLOOKUP('2. Результаты'!$D1336, Sections!$F$3:$F$23, Sections!$G$3:$I$23),
    XLOOKUP('2. Результаты'!$Q1336, _xlpm.thresholds, Sections!$G$2:$I$2, "Ниже базового", -1)
)</f>
        <v>Средний</v>
      </c>
      <c r="S1336" s="9">
        <v>20.0</v>
      </c>
      <c r="T1336" s="9" t="str">
        <f t="array" ref="T1336">LET(
    _xlpm.thresholds, XLOOKUP('2. Результаты'!$D1336, Sections!$A$3:$A$23, Sections!$B$3:$D$23),
    XLOOKUP('2. Результаты'!$S1336, _xlpm.thresholds, Sections!$B$2:$D$2, "Ниже базового", -1)
)</f>
        <v>Базовый</v>
      </c>
      <c r="U1336" s="9">
        <v>11.0</v>
      </c>
      <c r="V1336" s="9" t="str">
        <f t="array" ref="V1336">LET(
    _xlpm.thresholds, XLOOKUP('2. Результаты'!$D1336, Sections!$A$27:$A$47, Sections!$B$27:$D$47),
    XLOOKUP('2. Результаты'!$U1336, _xlpm.thresholds, Sections!$B$26:$D$26, "Ниже базового", -1)
)</f>
        <v>Средний</v>
      </c>
      <c r="W1336" s="9">
        <v>13.0</v>
      </c>
      <c r="X1336" s="9" t="str">
        <f t="array" ref="X1336">LET(
    _xlpm.thresholds, XLOOKUP('2. Результаты'!$D1336, Sections!$K$3:$K$23, Sections!$L$3:$N$23),
    XLOOKUP('2. Результаты'!$W1336, _xlpm.thresholds, Sections!$L$2:$N$2, "Ниже базового", -1)
)</f>
        <v>Базовый</v>
      </c>
    </row>
    <row r="1337" ht="15.75" customHeight="1">
      <c r="A1337" s="7">
        <v>5.44020605E8</v>
      </c>
      <c r="B1337" s="6" t="s">
        <v>367</v>
      </c>
      <c r="C1337" s="6" t="s">
        <v>381</v>
      </c>
      <c r="D1337" s="9">
        <v>10.0</v>
      </c>
      <c r="E1337" s="9">
        <v>155.0</v>
      </c>
      <c r="F1337" s="9">
        <v>195.0</v>
      </c>
      <c r="G1337" s="9">
        <v>3.0</v>
      </c>
      <c r="H1337" s="9" t="s">
        <v>1465</v>
      </c>
      <c r="I1337" s="9">
        <v>24.0</v>
      </c>
      <c r="J1337" s="9" t="str">
        <f t="array" ref="J1337">LET(
    _xlpm.thresholds, XLOOKUP('2. Результаты'!$D1337, Sections!$F$27:$F$47, Sections!$G$27:$I$47),
    XLOOKUP('2. Результаты'!$I1337, _xlpm.thresholds, Sections!$G$26:$I$26, "Ниже базового", -1)
)</f>
        <v>Средний</v>
      </c>
      <c r="K1337" s="9">
        <v>18.0</v>
      </c>
      <c r="L1337" s="9" t="str">
        <f t="array" ref="L1337">LET(
    _xlpm.thresholds, XLOOKUP('2. Результаты'!$D1337, Sections!$P$27:$P$47, Sections!$Q$27:$S$47),
    XLOOKUP('2. Результаты'!$K1337, _xlpm.thresholds, Sections!$Q$26:$S$26, "Ниже базового", -1)
)</f>
        <v>Высокий</v>
      </c>
      <c r="M1337" s="9">
        <v>16.0</v>
      </c>
      <c r="N1337" s="9" t="str">
        <f t="array" ref="N1337">LET(
    _xlpm.thresholds, XLOOKUP('2. Результаты'!$D1337, Sections!$K$27:$K$47, Sections!$L$27:$N$47),
    XLOOKUP('2. Результаты'!$M1337, _xlpm.thresholds, Sections!$L$26:$N$26, "Ниже базового", -1)
)</f>
        <v>Высокий</v>
      </c>
      <c r="O1337" s="9">
        <v>19.0</v>
      </c>
      <c r="P1337" s="9" t="str">
        <f t="array" ref="P1337">LET(
    _xlpm.thresholds, XLOOKUP('2. Результаты'!$D1337, Sections!$P$3:$P$23, Sections!$Q$3:$S$23),
    XLOOKUP('2. Результаты'!$O1337, _xlpm.thresholds, Sections!$Q$2:$S$2, "Ниже базового", -1)
)</f>
        <v>Высокий</v>
      </c>
      <c r="Q1337" s="9">
        <v>15.0</v>
      </c>
      <c r="R1337" s="9" t="str">
        <f t="array" ref="R1337">LET(
    _xlpm.thresholds, XLOOKUP('2. Результаты'!$D1337, Sections!$F$3:$F$23, Sections!$G$3:$I$23),
    XLOOKUP('2. Результаты'!$Q1337, _xlpm.thresholds, Sections!$G$2:$I$2, "Ниже базового", -1)
)</f>
        <v>Средний</v>
      </c>
      <c r="S1337" s="9">
        <v>28.0</v>
      </c>
      <c r="T1337" s="9" t="str">
        <f t="array" ref="T1337">LET(
    _xlpm.thresholds, XLOOKUP('2. Результаты'!$D1337, Sections!$A$3:$A$23, Sections!$B$3:$D$23),
    XLOOKUP('2. Результаты'!$S1337, _xlpm.thresholds, Sections!$B$2:$D$2, "Ниже базового", -1)
)</f>
        <v>Средний</v>
      </c>
      <c r="U1337" s="9">
        <v>13.0</v>
      </c>
      <c r="V1337" s="9" t="str">
        <f t="array" ref="V1337">LET(
    _xlpm.thresholds, XLOOKUP('2. Результаты'!$D1337, Sections!$A$27:$A$47, Sections!$B$27:$D$47),
    XLOOKUP('2. Результаты'!$U1337, _xlpm.thresholds, Sections!$B$26:$D$26, "Ниже базового", -1)
)</f>
        <v>Высокий</v>
      </c>
      <c r="W1337" s="9">
        <v>22.0</v>
      </c>
      <c r="X1337" s="9" t="str">
        <f t="array" ref="X1337">LET(
    _xlpm.thresholds, XLOOKUP('2. Результаты'!$D1337, Sections!$K$3:$K$23, Sections!$L$3:$N$23),
    XLOOKUP('2. Результаты'!$W1337, _xlpm.thresholds, Sections!$L$2:$N$2, "Ниже базового", -1)
)</f>
        <v>Средний</v>
      </c>
    </row>
    <row r="1338" ht="15.75" customHeight="1">
      <c r="A1338" s="7">
        <v>5.44020482E8</v>
      </c>
      <c r="B1338" s="6" t="s">
        <v>367</v>
      </c>
      <c r="C1338" s="6" t="s">
        <v>382</v>
      </c>
      <c r="D1338" s="9">
        <v>2.0</v>
      </c>
      <c r="E1338" s="9">
        <v>155.0</v>
      </c>
      <c r="F1338" s="9">
        <v>197.0</v>
      </c>
      <c r="G1338" s="9">
        <v>3.0</v>
      </c>
      <c r="H1338" s="9" t="s">
        <v>1465</v>
      </c>
      <c r="I1338" s="9">
        <v>24.0</v>
      </c>
      <c r="J1338" s="9" t="str">
        <f t="array" ref="J1338">LET(
    _xlpm.thresholds, XLOOKUP('2. Результаты'!$D1338, Sections!$F$27:$F$47, Sections!$G$27:$I$47),
    XLOOKUP('2. Результаты'!$I1338, _xlpm.thresholds, Sections!$G$26:$I$26, "Ниже базового", -1)
)</f>
        <v>Средний</v>
      </c>
      <c r="K1338" s="9">
        <v>16.0</v>
      </c>
      <c r="L1338" s="9" t="str">
        <f t="array" ref="L1338">LET(
    _xlpm.thresholds, XLOOKUP('2. Результаты'!$D1338, Sections!$P$27:$P$47, Sections!$Q$27:$S$47),
    XLOOKUP('2. Результаты'!$K1338, _xlpm.thresholds, Sections!$Q$26:$S$26, "Ниже базового", -1)
)</f>
        <v>Высокий</v>
      </c>
      <c r="M1338" s="9">
        <v>12.0</v>
      </c>
      <c r="N1338" s="9" t="str">
        <f t="array" ref="N1338">LET(
    _xlpm.thresholds, XLOOKUP('2. Результаты'!$D1338, Sections!$K$27:$K$47, Sections!$L$27:$N$47),
    XLOOKUP('2. Результаты'!$M1338, _xlpm.thresholds, Sections!$L$26:$N$26, "Ниже базового", -1)
)</f>
        <v>Базовый</v>
      </c>
      <c r="O1338" s="9">
        <v>18.0</v>
      </c>
      <c r="P1338" s="9" t="str">
        <f t="array" ref="P1338">LET(
    _xlpm.thresholds, XLOOKUP('2. Результаты'!$D1338, Sections!$P$3:$P$23, Sections!$Q$3:$S$23),
    XLOOKUP('2. Результаты'!$O1338, _xlpm.thresholds, Sections!$Q$2:$S$2, "Ниже базового", -1)
)</f>
        <v>Средний</v>
      </c>
      <c r="Q1338" s="9">
        <v>19.0</v>
      </c>
      <c r="R1338" s="9" t="str">
        <f t="array" ref="R1338">LET(
    _xlpm.thresholds, XLOOKUP('2. Результаты'!$D1338, Sections!$F$3:$F$23, Sections!$G$3:$I$23),
    XLOOKUP('2. Результаты'!$Q1338, _xlpm.thresholds, Sections!$G$2:$I$2, "Ниже базового", -1)
)</f>
        <v>Средний</v>
      </c>
      <c r="S1338" s="9">
        <v>31.0</v>
      </c>
      <c r="T1338" s="9" t="str">
        <f t="array" ref="T1338">LET(
    _xlpm.thresholds, XLOOKUP('2. Результаты'!$D1338, Sections!$A$3:$A$23, Sections!$B$3:$D$23),
    XLOOKUP('2. Результаты'!$S1338, _xlpm.thresholds, Sections!$B$2:$D$2, "Ниже базового", -1)
)</f>
        <v>Средний</v>
      </c>
      <c r="U1338" s="9">
        <v>13.0</v>
      </c>
      <c r="V1338" s="9" t="str">
        <f t="array" ref="V1338">LET(
    _xlpm.thresholds, XLOOKUP('2. Результаты'!$D1338, Sections!$A$27:$A$47, Sections!$B$27:$D$47),
    XLOOKUP('2. Результаты'!$U1338, _xlpm.thresholds, Sections!$B$26:$D$26, "Ниже базового", -1)
)</f>
        <v>Высокий</v>
      </c>
      <c r="W1338" s="9">
        <v>22.0</v>
      </c>
      <c r="X1338" s="9" t="str">
        <f t="array" ref="X1338">LET(
    _xlpm.thresholds, XLOOKUP('2. Результаты'!$D1338, Sections!$K$3:$K$23, Sections!$L$3:$N$23),
    XLOOKUP('2. Результаты'!$W1338, _xlpm.thresholds, Sections!$L$2:$N$2, "Ниже базового", -1)
)</f>
        <v>Средний</v>
      </c>
    </row>
    <row r="1339" ht="15.75" customHeight="1">
      <c r="A1339" s="7">
        <v>5.44001539E8</v>
      </c>
      <c r="B1339" s="6" t="s">
        <v>367</v>
      </c>
      <c r="C1339" s="6" t="s">
        <v>383</v>
      </c>
      <c r="D1339" s="9">
        <v>3.0</v>
      </c>
      <c r="E1339" s="9">
        <v>84.0</v>
      </c>
      <c r="F1339" s="9">
        <v>182.0</v>
      </c>
      <c r="G1339" s="9">
        <v>1.0</v>
      </c>
      <c r="H1339" s="9" t="s">
        <v>1468</v>
      </c>
      <c r="I1339" s="9">
        <v>23.0</v>
      </c>
      <c r="J1339" s="9" t="str">
        <f t="array" ref="J1339">LET(
    _xlpm.thresholds, XLOOKUP('2. Результаты'!$D1339, Sections!$F$27:$F$47, Sections!$G$27:$I$47),
    XLOOKUP('2. Результаты'!$I1339, _xlpm.thresholds, Sections!$G$26:$I$26, "Ниже базового", -1)
)</f>
        <v>Средний</v>
      </c>
      <c r="K1339" s="9">
        <v>18.0</v>
      </c>
      <c r="L1339" s="9" t="str">
        <f t="array" ref="L1339">LET(
    _xlpm.thresholds, XLOOKUP('2. Результаты'!$D1339, Sections!$P$27:$P$47, Sections!$Q$27:$S$47),
    XLOOKUP('2. Результаты'!$K1339, _xlpm.thresholds, Sections!$Q$26:$S$26, "Ниже базового", -1)
)</f>
        <v>Высокий</v>
      </c>
      <c r="M1339" s="9">
        <v>10.0</v>
      </c>
      <c r="N1339" s="9" t="str">
        <f t="array" ref="N1339">LET(
    _xlpm.thresholds, XLOOKUP('2. Результаты'!$D1339, Sections!$K$27:$K$47, Sections!$L$27:$N$47),
    XLOOKUP('2. Результаты'!$M1339, _xlpm.thresholds, Sections!$L$26:$N$26, "Ниже базового", -1)
)</f>
        <v>Базовый</v>
      </c>
      <c r="O1339" s="9">
        <v>11.0</v>
      </c>
      <c r="P1339" s="9" t="str">
        <f t="array" ref="P1339">LET(
    _xlpm.thresholds, XLOOKUP('2. Результаты'!$D1339, Sections!$P$3:$P$23, Sections!$Q$3:$S$23),
    XLOOKUP('2. Результаты'!$O1339, _xlpm.thresholds, Sections!$Q$2:$S$2, "Ниже базового", -1)
)</f>
        <v>Базовый</v>
      </c>
      <c r="Q1339" s="9">
        <v>7.0</v>
      </c>
      <c r="R1339" s="9" t="str">
        <f t="array" ref="R1339">LET(
    _xlpm.thresholds, XLOOKUP('2. Результаты'!$D1339, Sections!$F$3:$F$23, Sections!$G$3:$I$23),
    XLOOKUP('2. Результаты'!$Q1339, _xlpm.thresholds, Sections!$G$2:$I$2, "Ниже базового", -1)
)</f>
        <v>Базовый</v>
      </c>
      <c r="S1339" s="9">
        <v>0.0</v>
      </c>
      <c r="T1339" s="9" t="str">
        <f t="array" ref="T1339">LET(
    _xlpm.thresholds, XLOOKUP('2. Результаты'!$D1339, Sections!$A$3:$A$23, Sections!$B$3:$D$23),
    XLOOKUP('2. Результаты'!$S1339, _xlpm.thresholds, Sections!$B$2:$D$2, "Ниже базового", -1)
)</f>
        <v>Ниже базового</v>
      </c>
      <c r="U1339" s="9">
        <v>0.0</v>
      </c>
      <c r="V1339" s="9" t="str">
        <f t="array" ref="V1339">LET(
    _xlpm.thresholds, XLOOKUP('2. Результаты'!$D1339, Sections!$A$27:$A$47, Sections!$B$27:$D$47),
    XLOOKUP('2. Результаты'!$U1339, _xlpm.thresholds, Sections!$B$26:$D$26, "Ниже базового", -1)
)</f>
        <v>Базовый</v>
      </c>
      <c r="W1339" s="9">
        <v>15.0</v>
      </c>
      <c r="X1339" s="9" t="str">
        <f t="array" ref="X1339">LET(
    _xlpm.thresholds, XLOOKUP('2. Результаты'!$D1339, Sections!$K$3:$K$23, Sections!$L$3:$N$23),
    XLOOKUP('2. Результаты'!$W1339, _xlpm.thresholds, Sections!$L$2:$N$2, "Ниже базового", -1)
)</f>
        <v>Базовый</v>
      </c>
    </row>
    <row r="1340" ht="15.75" customHeight="1">
      <c r="A1340" s="7">
        <v>5.44020524E8</v>
      </c>
      <c r="B1340" s="6" t="s">
        <v>367</v>
      </c>
      <c r="C1340" s="6" t="s">
        <v>384</v>
      </c>
      <c r="D1340" s="9">
        <v>2.0</v>
      </c>
      <c r="E1340" s="9">
        <v>161.0</v>
      </c>
      <c r="F1340" s="9">
        <v>197.0</v>
      </c>
      <c r="G1340" s="9">
        <v>3.0</v>
      </c>
      <c r="H1340" s="9" t="s">
        <v>1465</v>
      </c>
      <c r="I1340" s="9">
        <v>23.0</v>
      </c>
      <c r="J1340" s="9" t="str">
        <f t="array" ref="J1340">LET(
    _xlpm.thresholds, XLOOKUP('2. Результаты'!$D1340, Sections!$F$27:$F$47, Sections!$G$27:$I$47),
    XLOOKUP('2. Результаты'!$I1340, _xlpm.thresholds, Sections!$G$26:$I$26, "Ниже базового", -1)
)</f>
        <v>Средний</v>
      </c>
      <c r="K1340" s="9">
        <v>17.0</v>
      </c>
      <c r="L1340" s="9" t="str">
        <f t="array" ref="L1340">LET(
    _xlpm.thresholds, XLOOKUP('2. Результаты'!$D1340, Sections!$P$27:$P$47, Sections!$Q$27:$S$47),
    XLOOKUP('2. Результаты'!$K1340, _xlpm.thresholds, Sections!$Q$26:$S$26, "Ниже базового", -1)
)</f>
        <v>Высокий</v>
      </c>
      <c r="M1340" s="9">
        <v>14.0</v>
      </c>
      <c r="N1340" s="9" t="str">
        <f t="array" ref="N1340">LET(
    _xlpm.thresholds, XLOOKUP('2. Результаты'!$D1340, Sections!$K$27:$K$47, Sections!$L$27:$N$47),
    XLOOKUP('2. Результаты'!$M1340, _xlpm.thresholds, Sections!$L$26:$N$26, "Ниже базового", -1)
)</f>
        <v>Средний</v>
      </c>
      <c r="O1340" s="9">
        <v>18.0</v>
      </c>
      <c r="P1340" s="9" t="str">
        <f t="array" ref="P1340">LET(
    _xlpm.thresholds, XLOOKUP('2. Результаты'!$D1340, Sections!$P$3:$P$23, Sections!$Q$3:$S$23),
    XLOOKUP('2. Результаты'!$O1340, _xlpm.thresholds, Sections!$Q$2:$S$2, "Ниже базового", -1)
)</f>
        <v>Средний</v>
      </c>
      <c r="Q1340" s="9">
        <v>20.0</v>
      </c>
      <c r="R1340" s="9" t="str">
        <f t="array" ref="R1340">LET(
    _xlpm.thresholds, XLOOKUP('2. Результаты'!$D1340, Sections!$F$3:$F$23, Sections!$G$3:$I$23),
    XLOOKUP('2. Результаты'!$Q1340, _xlpm.thresholds, Sections!$G$2:$I$2, "Ниже базового", -1)
)</f>
        <v>Высокий</v>
      </c>
      <c r="S1340" s="9">
        <v>29.0</v>
      </c>
      <c r="T1340" s="9" t="str">
        <f t="array" ref="T1340">LET(
    _xlpm.thresholds, XLOOKUP('2. Результаты'!$D1340, Sections!$A$3:$A$23, Sections!$B$3:$D$23),
    XLOOKUP('2. Результаты'!$S1340, _xlpm.thresholds, Sections!$B$2:$D$2, "Ниже базового", -1)
)</f>
        <v>Средний</v>
      </c>
      <c r="U1340" s="9">
        <v>14.0</v>
      </c>
      <c r="V1340" s="9" t="str">
        <f t="array" ref="V1340">LET(
    _xlpm.thresholds, XLOOKUP('2. Результаты'!$D1340, Sections!$A$27:$A$47, Sections!$B$27:$D$47),
    XLOOKUP('2. Результаты'!$U1340, _xlpm.thresholds, Sections!$B$26:$D$26, "Ниже базового", -1)
)</f>
        <v>Высокий</v>
      </c>
      <c r="W1340" s="9">
        <v>26.0</v>
      </c>
      <c r="X1340" s="9" t="str">
        <f t="array" ref="X1340">LET(
    _xlpm.thresholds, XLOOKUP('2. Результаты'!$D1340, Sections!$K$3:$K$23, Sections!$L$3:$N$23),
    XLOOKUP('2. Результаты'!$W1340, _xlpm.thresholds, Sections!$L$2:$N$2, "Ниже базового", -1)
)</f>
        <v>Высокий</v>
      </c>
    </row>
    <row r="1341" ht="15.75" customHeight="1">
      <c r="A1341" s="7">
        <v>5.4402057E8</v>
      </c>
      <c r="B1341" s="6" t="s">
        <v>367</v>
      </c>
      <c r="C1341" s="6" t="s">
        <v>385</v>
      </c>
      <c r="D1341" s="9">
        <v>2.0</v>
      </c>
      <c r="E1341" s="9">
        <v>123.0</v>
      </c>
      <c r="F1341" s="9">
        <v>197.0</v>
      </c>
      <c r="G1341" s="9">
        <v>2.0</v>
      </c>
      <c r="H1341" s="9" t="s">
        <v>1467</v>
      </c>
      <c r="I1341" s="9">
        <v>17.0</v>
      </c>
      <c r="J1341" s="9" t="str">
        <f t="array" ref="J1341">LET(
    _xlpm.thresholds, XLOOKUP('2. Результаты'!$D1341, Sections!$F$27:$F$47, Sections!$G$27:$I$47),
    XLOOKUP('2. Результаты'!$I1341, _xlpm.thresholds, Sections!$G$26:$I$26, "Ниже базового", -1)
)</f>
        <v>Средний</v>
      </c>
      <c r="K1341" s="9">
        <v>13.0</v>
      </c>
      <c r="L1341" s="9" t="str">
        <f t="array" ref="L1341">LET(
    _xlpm.thresholds, XLOOKUP('2. Результаты'!$D1341, Sections!$P$27:$P$47, Sections!$Q$27:$S$47),
    XLOOKUP('2. Результаты'!$K1341, _xlpm.thresholds, Sections!$Q$26:$S$26, "Ниже базового", -1)
)</f>
        <v>Средний</v>
      </c>
      <c r="M1341" s="9">
        <v>12.0</v>
      </c>
      <c r="N1341" s="9" t="str">
        <f t="array" ref="N1341">LET(
    _xlpm.thresholds, XLOOKUP('2. Результаты'!$D1341, Sections!$K$27:$K$47, Sections!$L$27:$N$47),
    XLOOKUP('2. Результаты'!$M1341, _xlpm.thresholds, Sections!$L$26:$N$26, "Ниже базового", -1)
)</f>
        <v>Базовый</v>
      </c>
      <c r="O1341" s="9">
        <v>16.0</v>
      </c>
      <c r="P1341" s="9" t="str">
        <f t="array" ref="P1341">LET(
    _xlpm.thresholds, XLOOKUP('2. Результаты'!$D1341, Sections!$P$3:$P$23, Sections!$Q$3:$S$23),
    XLOOKUP('2. Результаты'!$O1341, _xlpm.thresholds, Sections!$Q$2:$S$2, "Ниже базового", -1)
)</f>
        <v>Средний</v>
      </c>
      <c r="Q1341" s="9">
        <v>13.0</v>
      </c>
      <c r="R1341" s="9" t="str">
        <f t="array" ref="R1341">LET(
    _xlpm.thresholds, XLOOKUP('2. Результаты'!$D1341, Sections!$F$3:$F$23, Sections!$G$3:$I$23),
    XLOOKUP('2. Результаты'!$Q1341, _xlpm.thresholds, Sections!$G$2:$I$2, "Ниже базового", -1)
)</f>
        <v>Средний</v>
      </c>
      <c r="S1341" s="9">
        <v>19.0</v>
      </c>
      <c r="T1341" s="9" t="str">
        <f t="array" ref="T1341">LET(
    _xlpm.thresholds, XLOOKUP('2. Результаты'!$D1341, Sections!$A$3:$A$23, Sections!$B$3:$D$23),
    XLOOKUP('2. Результаты'!$S1341, _xlpm.thresholds, Sections!$B$2:$D$2, "Ниже базового", -1)
)</f>
        <v>Базовый</v>
      </c>
      <c r="U1341" s="9">
        <v>12.0</v>
      </c>
      <c r="V1341" s="9" t="str">
        <f t="array" ref="V1341">LET(
    _xlpm.thresholds, XLOOKUP('2. Результаты'!$D1341, Sections!$A$27:$A$47, Sections!$B$27:$D$47),
    XLOOKUP('2. Результаты'!$U1341, _xlpm.thresholds, Sections!$B$26:$D$26, "Ниже базового", -1)
)</f>
        <v>Высокий</v>
      </c>
      <c r="W1341" s="9">
        <v>21.0</v>
      </c>
      <c r="X1341" s="9" t="str">
        <f t="array" ref="X1341">LET(
    _xlpm.thresholds, XLOOKUP('2. Результаты'!$D1341, Sections!$K$3:$K$23, Sections!$L$3:$N$23),
    XLOOKUP('2. Результаты'!$W1341, _xlpm.thresholds, Sections!$L$2:$N$2, "Ниже базового", -1)
)</f>
        <v>Средний</v>
      </c>
    </row>
    <row r="1342" ht="15.75" customHeight="1">
      <c r="A1342" s="7">
        <v>5.44020595E8</v>
      </c>
      <c r="B1342" s="6" t="s">
        <v>367</v>
      </c>
      <c r="C1342" s="6" t="s">
        <v>386</v>
      </c>
      <c r="D1342" s="9">
        <v>1.0</v>
      </c>
      <c r="E1342" s="9">
        <v>129.0</v>
      </c>
      <c r="F1342" s="9">
        <v>213.0</v>
      </c>
      <c r="G1342" s="9">
        <v>2.0</v>
      </c>
      <c r="H1342" s="9" t="s">
        <v>1467</v>
      </c>
      <c r="I1342" s="9">
        <v>18.0</v>
      </c>
      <c r="J1342" s="9" t="str">
        <f t="array" ref="J1342">LET(
    _xlpm.thresholds, XLOOKUP('2. Результаты'!$D1342, Sections!$F$27:$F$47, Sections!$G$27:$I$47),
    XLOOKUP('2. Результаты'!$I1342, _xlpm.thresholds, Sections!$G$26:$I$26, "Ниже базового", -1)
)</f>
        <v>Средний</v>
      </c>
      <c r="K1342" s="9">
        <v>15.0</v>
      </c>
      <c r="L1342" s="9" t="str">
        <f t="array" ref="L1342">LET(
    _xlpm.thresholds, XLOOKUP('2. Результаты'!$D1342, Sections!$P$27:$P$47, Sections!$Q$27:$S$47),
    XLOOKUP('2. Результаты'!$K1342, _xlpm.thresholds, Sections!$Q$26:$S$26, "Ниже базового", -1)
)</f>
        <v>Средний</v>
      </c>
      <c r="M1342" s="9">
        <v>13.0</v>
      </c>
      <c r="N1342" s="9" t="str">
        <f t="array" ref="N1342">LET(
    _xlpm.thresholds, XLOOKUP('2. Результаты'!$D1342, Sections!$K$27:$K$47, Sections!$L$27:$N$47),
    XLOOKUP('2. Результаты'!$M1342, _xlpm.thresholds, Sections!$L$26:$N$26, "Ниже базового", -1)
)</f>
        <v>Базовый</v>
      </c>
      <c r="O1342" s="9">
        <v>15.0</v>
      </c>
      <c r="P1342" s="9" t="str">
        <f t="array" ref="P1342">LET(
    _xlpm.thresholds, XLOOKUP('2. Результаты'!$D1342, Sections!$P$3:$P$23, Sections!$Q$3:$S$23),
    XLOOKUP('2. Результаты'!$O1342, _xlpm.thresholds, Sections!$Q$2:$S$2, "Ниже базового", -1)
)</f>
        <v>Базовый</v>
      </c>
      <c r="Q1342" s="9">
        <v>14.0</v>
      </c>
      <c r="R1342" s="9" t="str">
        <f t="array" ref="R1342">LET(
    _xlpm.thresholds, XLOOKUP('2. Результаты'!$D1342, Sections!$F$3:$F$23, Sections!$G$3:$I$23),
    XLOOKUP('2. Результаты'!$Q1342, _xlpm.thresholds, Sections!$G$2:$I$2, "Ниже базового", -1)
)</f>
        <v>Средний</v>
      </c>
      <c r="S1342" s="9">
        <v>25.0</v>
      </c>
      <c r="T1342" s="9" t="str">
        <f t="array" ref="T1342">LET(
    _xlpm.thresholds, XLOOKUP('2. Результаты'!$D1342, Sections!$A$3:$A$23, Sections!$B$3:$D$23),
    XLOOKUP('2. Результаты'!$S1342, _xlpm.thresholds, Sections!$B$2:$D$2, "Ниже базового", -1)
)</f>
        <v>Базовый</v>
      </c>
      <c r="U1342" s="9">
        <v>11.0</v>
      </c>
      <c r="V1342" s="9" t="str">
        <f t="array" ref="V1342">LET(
    _xlpm.thresholds, XLOOKUP('2. Результаты'!$D1342, Sections!$A$27:$A$47, Sections!$B$27:$D$47),
    XLOOKUP('2. Результаты'!$U1342, _xlpm.thresholds, Sections!$B$26:$D$26, "Ниже базового", -1)
)</f>
        <v>Средний</v>
      </c>
      <c r="W1342" s="9">
        <v>18.0</v>
      </c>
      <c r="X1342" s="9" t="str">
        <f t="array" ref="X1342">LET(
    _xlpm.thresholds, XLOOKUP('2. Результаты'!$D1342, Sections!$K$3:$K$23, Sections!$L$3:$N$23),
    XLOOKUP('2. Результаты'!$W1342, _xlpm.thresholds, Sections!$L$2:$N$2, "Ниже базового", -1)
)</f>
        <v>Средний</v>
      </c>
    </row>
    <row r="1343" ht="15.75" customHeight="1">
      <c r="A1343" s="7">
        <v>5.44020475E8</v>
      </c>
      <c r="B1343" s="6" t="s">
        <v>367</v>
      </c>
      <c r="C1343" s="6" t="s">
        <v>387</v>
      </c>
      <c r="D1343" s="9">
        <v>5.0</v>
      </c>
      <c r="E1343" s="9">
        <v>142.0</v>
      </c>
      <c r="F1343" s="9">
        <v>208.0</v>
      </c>
      <c r="G1343" s="9">
        <v>3.0</v>
      </c>
      <c r="H1343" s="9" t="s">
        <v>1465</v>
      </c>
      <c r="I1343" s="9">
        <v>20.0</v>
      </c>
      <c r="J1343" s="9" t="str">
        <f t="array" ref="J1343">LET(
    _xlpm.thresholds, XLOOKUP('2. Результаты'!$D1343, Sections!$F$27:$F$47, Sections!$G$27:$I$47),
    XLOOKUP('2. Результаты'!$I1343, _xlpm.thresholds, Sections!$G$26:$I$26, "Ниже базового", -1)
)</f>
        <v>Средний</v>
      </c>
      <c r="K1343" s="9">
        <v>21.0</v>
      </c>
      <c r="L1343" s="9" t="str">
        <f t="array" ref="L1343">LET(
    _xlpm.thresholds, XLOOKUP('2. Результаты'!$D1343, Sections!$P$27:$P$47, Sections!$Q$27:$S$47),
    XLOOKUP('2. Результаты'!$K1343, _xlpm.thresholds, Sections!$Q$26:$S$26, "Ниже базового", -1)
)</f>
        <v>Высокий</v>
      </c>
      <c r="M1343" s="9">
        <v>14.0</v>
      </c>
      <c r="N1343" s="9" t="str">
        <f t="array" ref="N1343">LET(
    _xlpm.thresholds, XLOOKUP('2. Результаты'!$D1343, Sections!$K$27:$K$47, Sections!$L$27:$N$47),
    XLOOKUP('2. Результаты'!$M1343, _xlpm.thresholds, Sections!$L$26:$N$26, "Ниже базового", -1)
)</f>
        <v>Средний</v>
      </c>
      <c r="O1343" s="9">
        <v>18.0</v>
      </c>
      <c r="P1343" s="9" t="str">
        <f t="array" ref="P1343">LET(
    _xlpm.thresholds, XLOOKUP('2. Результаты'!$D1343, Sections!$P$3:$P$23, Sections!$Q$3:$S$23),
    XLOOKUP('2. Результаты'!$O1343, _xlpm.thresholds, Sections!$Q$2:$S$2, "Ниже базового", -1)
)</f>
        <v>Средний</v>
      </c>
      <c r="Q1343" s="9">
        <v>14.0</v>
      </c>
      <c r="R1343" s="9" t="str">
        <f t="array" ref="R1343">LET(
    _xlpm.thresholds, XLOOKUP('2. Результаты'!$D1343, Sections!$F$3:$F$23, Sections!$G$3:$I$23),
    XLOOKUP('2. Результаты'!$Q1343, _xlpm.thresholds, Sections!$G$2:$I$2, "Ниже базового", -1)
)</f>
        <v>Средний</v>
      </c>
      <c r="S1343" s="9">
        <v>25.0</v>
      </c>
      <c r="T1343" s="9" t="str">
        <f t="array" ref="T1343">LET(
    _xlpm.thresholds, XLOOKUP('2. Результаты'!$D1343, Sections!$A$3:$A$23, Sections!$B$3:$D$23),
    XLOOKUP('2. Результаты'!$S1343, _xlpm.thresholds, Sections!$B$2:$D$2, "Ниже базового", -1)
)</f>
        <v>Базовый</v>
      </c>
      <c r="U1343" s="9">
        <v>10.0</v>
      </c>
      <c r="V1343" s="9" t="str">
        <f t="array" ref="V1343">LET(
    _xlpm.thresholds, XLOOKUP('2. Результаты'!$D1343, Sections!$A$27:$A$47, Sections!$B$27:$D$47),
    XLOOKUP('2. Результаты'!$U1343, _xlpm.thresholds, Sections!$B$26:$D$26, "Ниже базового", -1)
)</f>
        <v>Средний</v>
      </c>
      <c r="W1343" s="9">
        <v>20.0</v>
      </c>
      <c r="X1343" s="9" t="str">
        <f t="array" ref="X1343">LET(
    _xlpm.thresholds, XLOOKUP('2. Результаты'!$D1343, Sections!$K$3:$K$23, Sections!$L$3:$N$23),
    XLOOKUP('2. Результаты'!$W1343, _xlpm.thresholds, Sections!$L$2:$N$2, "Ниже базового", -1)
)</f>
        <v>Средний</v>
      </c>
    </row>
    <row r="1344" ht="15.75" customHeight="1">
      <c r="A1344" s="7">
        <v>5.44020429E8</v>
      </c>
      <c r="B1344" s="6" t="s">
        <v>367</v>
      </c>
      <c r="C1344" s="6" t="s">
        <v>388</v>
      </c>
      <c r="D1344" s="9">
        <v>1.0</v>
      </c>
      <c r="E1344" s="9">
        <v>144.0</v>
      </c>
      <c r="F1344" s="9">
        <v>213.0</v>
      </c>
      <c r="G1344" s="9">
        <v>3.0</v>
      </c>
      <c r="H1344" s="9" t="s">
        <v>1465</v>
      </c>
      <c r="I1344" s="9">
        <v>19.0</v>
      </c>
      <c r="J1344" s="9" t="str">
        <f t="array" ref="J1344">LET(
    _xlpm.thresholds, XLOOKUP('2. Результаты'!$D1344, Sections!$F$27:$F$47, Sections!$G$27:$I$47),
    XLOOKUP('2. Результаты'!$I1344, _xlpm.thresholds, Sections!$G$26:$I$26, "Ниже базового", -1)
)</f>
        <v>Средний</v>
      </c>
      <c r="K1344" s="9">
        <v>16.0</v>
      </c>
      <c r="L1344" s="9" t="str">
        <f t="array" ref="L1344">LET(
    _xlpm.thresholds, XLOOKUP('2. Результаты'!$D1344, Sections!$P$27:$P$47, Sections!$Q$27:$S$47),
    XLOOKUP('2. Результаты'!$K1344, _xlpm.thresholds, Sections!$Q$26:$S$26, "Ниже базового", -1)
)</f>
        <v>Высокий</v>
      </c>
      <c r="M1344" s="9">
        <v>16.0</v>
      </c>
      <c r="N1344" s="9" t="str">
        <f t="array" ref="N1344">LET(
    _xlpm.thresholds, XLOOKUP('2. Результаты'!$D1344, Sections!$K$27:$K$47, Sections!$L$27:$N$47),
    XLOOKUP('2. Результаты'!$M1344, _xlpm.thresholds, Sections!$L$26:$N$26, "Ниже базового", -1)
)</f>
        <v>Средний</v>
      </c>
      <c r="O1344" s="9">
        <v>17.0</v>
      </c>
      <c r="P1344" s="9" t="str">
        <f t="array" ref="P1344">LET(
    _xlpm.thresholds, XLOOKUP('2. Результаты'!$D1344, Sections!$P$3:$P$23, Sections!$Q$3:$S$23),
    XLOOKUP('2. Результаты'!$O1344, _xlpm.thresholds, Sections!$Q$2:$S$2, "Ниже базового", -1)
)</f>
        <v>Средний</v>
      </c>
      <c r="Q1344" s="9">
        <v>16.0</v>
      </c>
      <c r="R1344" s="9" t="str">
        <f t="array" ref="R1344">LET(
    _xlpm.thresholds, XLOOKUP('2. Результаты'!$D1344, Sections!$F$3:$F$23, Sections!$G$3:$I$23),
    XLOOKUP('2. Результаты'!$Q1344, _xlpm.thresholds, Sections!$G$2:$I$2, "Ниже базового", -1)
)</f>
        <v>Средний</v>
      </c>
      <c r="S1344" s="9">
        <v>30.0</v>
      </c>
      <c r="T1344" s="9" t="str">
        <f t="array" ref="T1344">LET(
    _xlpm.thresholds, XLOOKUP('2. Результаты'!$D1344, Sections!$A$3:$A$23, Sections!$B$3:$D$23),
    XLOOKUP('2. Результаты'!$S1344, _xlpm.thresholds, Sections!$B$2:$D$2, "Ниже базового", -1)
)</f>
        <v>Средний</v>
      </c>
      <c r="U1344" s="9">
        <v>11.0</v>
      </c>
      <c r="V1344" s="9" t="str">
        <f t="array" ref="V1344">LET(
    _xlpm.thresholds, XLOOKUP('2. Результаты'!$D1344, Sections!$A$27:$A$47, Sections!$B$27:$D$47),
    XLOOKUP('2. Результаты'!$U1344, _xlpm.thresholds, Sections!$B$26:$D$26, "Ниже базового", -1)
)</f>
        <v>Средний</v>
      </c>
      <c r="W1344" s="9">
        <v>19.0</v>
      </c>
      <c r="X1344" s="9" t="str">
        <f t="array" ref="X1344">LET(
    _xlpm.thresholds, XLOOKUP('2. Результаты'!$D1344, Sections!$K$3:$K$23, Sections!$L$3:$N$23),
    XLOOKUP('2. Результаты'!$W1344, _xlpm.thresholds, Sections!$L$2:$N$2, "Ниже базового", -1)
)</f>
        <v>Средний</v>
      </c>
    </row>
    <row r="1345" ht="15.75" customHeight="1">
      <c r="A1345" s="7">
        <v>5.44011255E8</v>
      </c>
      <c r="B1345" s="6" t="s">
        <v>367</v>
      </c>
      <c r="C1345" s="6" t="s">
        <v>389</v>
      </c>
      <c r="D1345" s="9">
        <v>5.0</v>
      </c>
      <c r="E1345" s="9">
        <v>137.0</v>
      </c>
      <c r="F1345" s="9">
        <v>208.0</v>
      </c>
      <c r="G1345" s="9">
        <v>3.0</v>
      </c>
      <c r="H1345" s="9" t="s">
        <v>1465</v>
      </c>
      <c r="I1345" s="9">
        <v>18.0</v>
      </c>
      <c r="J1345" s="9" t="str">
        <f t="array" ref="J1345">LET(
    _xlpm.thresholds, XLOOKUP('2. Результаты'!$D1345, Sections!$F$27:$F$47, Sections!$G$27:$I$47),
    XLOOKUP('2. Результаты'!$I1345, _xlpm.thresholds, Sections!$G$26:$I$26, "Ниже базового", -1)
)</f>
        <v>Средний</v>
      </c>
      <c r="K1345" s="9">
        <v>14.0</v>
      </c>
      <c r="L1345" s="9" t="str">
        <f t="array" ref="L1345">LET(
    _xlpm.thresholds, XLOOKUP('2. Результаты'!$D1345, Sections!$P$27:$P$47, Sections!$Q$27:$S$47),
    XLOOKUP('2. Результаты'!$K1345, _xlpm.thresholds, Sections!$Q$26:$S$26, "Ниже базового", -1)
)</f>
        <v>Средний</v>
      </c>
      <c r="M1345" s="9">
        <v>13.0</v>
      </c>
      <c r="N1345" s="9" t="str">
        <f t="array" ref="N1345">LET(
    _xlpm.thresholds, XLOOKUP('2. Результаты'!$D1345, Sections!$K$27:$K$47, Sections!$L$27:$N$47),
    XLOOKUP('2. Результаты'!$M1345, _xlpm.thresholds, Sections!$L$26:$N$26, "Ниже базового", -1)
)</f>
        <v>Базовый</v>
      </c>
      <c r="O1345" s="9">
        <v>17.0</v>
      </c>
      <c r="P1345" s="9" t="str">
        <f t="array" ref="P1345">LET(
    _xlpm.thresholds, XLOOKUP('2. Результаты'!$D1345, Sections!$P$3:$P$23, Sections!$Q$3:$S$23),
    XLOOKUP('2. Результаты'!$O1345, _xlpm.thresholds, Sections!$Q$2:$S$2, "Ниже базового", -1)
)</f>
        <v>Средний</v>
      </c>
      <c r="Q1345" s="9">
        <v>19.0</v>
      </c>
      <c r="R1345" s="9" t="str">
        <f t="array" ref="R1345">LET(
    _xlpm.thresholds, XLOOKUP('2. Результаты'!$D1345, Sections!$F$3:$F$23, Sections!$G$3:$I$23),
    XLOOKUP('2. Результаты'!$Q1345, _xlpm.thresholds, Sections!$G$2:$I$2, "Ниже базового", -1)
)</f>
        <v>Средний</v>
      </c>
      <c r="S1345" s="9">
        <v>24.0</v>
      </c>
      <c r="T1345" s="9" t="str">
        <f t="array" ref="T1345">LET(
    _xlpm.thresholds, XLOOKUP('2. Результаты'!$D1345, Sections!$A$3:$A$23, Sections!$B$3:$D$23),
    XLOOKUP('2. Результаты'!$S1345, _xlpm.thresholds, Sections!$B$2:$D$2, "Ниже базового", -1)
)</f>
        <v>Базовый</v>
      </c>
      <c r="U1345" s="9">
        <v>12.0</v>
      </c>
      <c r="V1345" s="9" t="str">
        <f t="array" ref="V1345">LET(
    _xlpm.thresholds, XLOOKUP('2. Результаты'!$D1345, Sections!$A$27:$A$47, Sections!$B$27:$D$47),
    XLOOKUP('2. Результаты'!$U1345, _xlpm.thresholds, Sections!$B$26:$D$26, "Ниже базового", -1)
)</f>
        <v>Высокий</v>
      </c>
      <c r="W1345" s="9">
        <v>20.0</v>
      </c>
      <c r="X1345" s="9" t="str">
        <f t="array" ref="X1345">LET(
    _xlpm.thresholds, XLOOKUP('2. Результаты'!$D1345, Sections!$K$3:$K$23, Sections!$L$3:$N$23),
    XLOOKUP('2. Результаты'!$W1345, _xlpm.thresholds, Sections!$L$2:$N$2, "Ниже базового", -1)
)</f>
        <v>Средний</v>
      </c>
    </row>
    <row r="1346" ht="15.75" customHeight="1">
      <c r="A1346" s="7">
        <v>5.44014009E8</v>
      </c>
      <c r="B1346" s="6" t="s">
        <v>367</v>
      </c>
      <c r="C1346" s="6" t="s">
        <v>390</v>
      </c>
      <c r="D1346" s="9">
        <v>5.0</v>
      </c>
      <c r="E1346" s="9">
        <v>140.0</v>
      </c>
      <c r="F1346" s="9">
        <v>208.0</v>
      </c>
      <c r="G1346" s="9">
        <v>3.0</v>
      </c>
      <c r="H1346" s="9" t="s">
        <v>1465</v>
      </c>
      <c r="I1346" s="9">
        <v>17.0</v>
      </c>
      <c r="J1346" s="9" t="str">
        <f t="array" ref="J1346">LET(
    _xlpm.thresholds, XLOOKUP('2. Результаты'!$D1346, Sections!$F$27:$F$47, Sections!$G$27:$I$47),
    XLOOKUP('2. Результаты'!$I1346, _xlpm.thresholds, Sections!$G$26:$I$26, "Ниже базового", -1)
)</f>
        <v>Средний</v>
      </c>
      <c r="K1346" s="9">
        <v>16.0</v>
      </c>
      <c r="L1346" s="9" t="str">
        <f t="array" ref="L1346">LET(
    _xlpm.thresholds, XLOOKUP('2. Результаты'!$D1346, Sections!$P$27:$P$47, Sections!$Q$27:$S$47),
    XLOOKUP('2. Результаты'!$K1346, _xlpm.thresholds, Sections!$Q$26:$S$26, "Ниже базового", -1)
)</f>
        <v>Высокий</v>
      </c>
      <c r="M1346" s="9">
        <v>16.0</v>
      </c>
      <c r="N1346" s="9" t="str">
        <f t="array" ref="N1346">LET(
    _xlpm.thresholds, XLOOKUP('2. Результаты'!$D1346, Sections!$K$27:$K$47, Sections!$L$27:$N$47),
    XLOOKUP('2. Результаты'!$M1346, _xlpm.thresholds, Sections!$L$26:$N$26, "Ниже базового", -1)
)</f>
        <v>Средний</v>
      </c>
      <c r="O1346" s="9">
        <v>17.0</v>
      </c>
      <c r="P1346" s="9" t="str">
        <f t="array" ref="P1346">LET(
    _xlpm.thresholds, XLOOKUP('2. Результаты'!$D1346, Sections!$P$3:$P$23, Sections!$Q$3:$S$23),
    XLOOKUP('2. Результаты'!$O1346, _xlpm.thresholds, Sections!$Q$2:$S$2, "Ниже базового", -1)
)</f>
        <v>Средний</v>
      </c>
      <c r="Q1346" s="9">
        <v>13.0</v>
      </c>
      <c r="R1346" s="9" t="str">
        <f t="array" ref="R1346">LET(
    _xlpm.thresholds, XLOOKUP('2. Результаты'!$D1346, Sections!$F$3:$F$23, Sections!$G$3:$I$23),
    XLOOKUP('2. Результаты'!$Q1346, _xlpm.thresholds, Sections!$G$2:$I$2, "Ниже базового", -1)
)</f>
        <v>Средний</v>
      </c>
      <c r="S1346" s="9">
        <v>27.0</v>
      </c>
      <c r="T1346" s="9" t="str">
        <f t="array" ref="T1346">LET(
    _xlpm.thresholds, XLOOKUP('2. Результаты'!$D1346, Sections!$A$3:$A$23, Sections!$B$3:$D$23),
    XLOOKUP('2. Результаты'!$S1346, _xlpm.thresholds, Sections!$B$2:$D$2, "Ниже базового", -1)
)</f>
        <v>Средний</v>
      </c>
      <c r="U1346" s="9">
        <v>12.0</v>
      </c>
      <c r="V1346" s="9" t="str">
        <f t="array" ref="V1346">LET(
    _xlpm.thresholds, XLOOKUP('2. Результаты'!$D1346, Sections!$A$27:$A$47, Sections!$B$27:$D$47),
    XLOOKUP('2. Результаты'!$U1346, _xlpm.thresholds, Sections!$B$26:$D$26, "Ниже базового", -1)
)</f>
        <v>Высокий</v>
      </c>
      <c r="W1346" s="9">
        <v>22.0</v>
      </c>
      <c r="X1346" s="9" t="str">
        <f t="array" ref="X1346">LET(
    _xlpm.thresholds, XLOOKUP('2. Результаты'!$D1346, Sections!$K$3:$K$23, Sections!$L$3:$N$23),
    XLOOKUP('2. Результаты'!$W1346, _xlpm.thresholds, Sections!$L$2:$N$2, "Ниже базового", -1)
)</f>
        <v>Средний</v>
      </c>
    </row>
    <row r="1347" ht="15.75" customHeight="1">
      <c r="A1347" s="7">
        <v>5.49001765E8</v>
      </c>
      <c r="B1347" s="6" t="s">
        <v>391</v>
      </c>
      <c r="C1347" s="6" t="s">
        <v>392</v>
      </c>
      <c r="D1347" s="9">
        <v>1.0</v>
      </c>
      <c r="E1347" s="9">
        <v>155.0</v>
      </c>
      <c r="F1347" s="9">
        <v>213.0</v>
      </c>
      <c r="G1347" s="9">
        <v>3.0</v>
      </c>
      <c r="H1347" s="9" t="s">
        <v>1465</v>
      </c>
      <c r="I1347" s="9">
        <v>24.0</v>
      </c>
      <c r="J1347" s="9" t="str">
        <f t="array" ref="J1347">LET(
    _xlpm.thresholds, XLOOKUP('2. Результаты'!$D1347, Sections!$F$27:$F$47, Sections!$G$27:$I$47),
    XLOOKUP('2. Результаты'!$I1347, _xlpm.thresholds, Sections!$G$26:$I$26, "Ниже базового", -1)
)</f>
        <v>Средний</v>
      </c>
      <c r="K1347" s="9">
        <v>17.0</v>
      </c>
      <c r="L1347" s="9" t="str">
        <f t="array" ref="L1347">LET(
    _xlpm.thresholds, XLOOKUP('2. Результаты'!$D1347, Sections!$P$27:$P$47, Sections!$Q$27:$S$47),
    XLOOKUP('2. Результаты'!$K1347, _xlpm.thresholds, Sections!$Q$26:$S$26, "Ниже базового", -1)
)</f>
        <v>Высокий</v>
      </c>
      <c r="M1347" s="9">
        <v>17.0</v>
      </c>
      <c r="N1347" s="9" t="str">
        <f t="array" ref="N1347">LET(
    _xlpm.thresholds, XLOOKUP('2. Результаты'!$D1347, Sections!$K$27:$K$47, Sections!$L$27:$N$47),
    XLOOKUP('2. Результаты'!$M1347, _xlpm.thresholds, Sections!$L$26:$N$26, "Ниже базового", -1)
)</f>
        <v>Высокий</v>
      </c>
      <c r="O1347" s="9">
        <v>18.0</v>
      </c>
      <c r="P1347" s="9" t="str">
        <f t="array" ref="P1347">LET(
    _xlpm.thresholds, XLOOKUP('2. Результаты'!$D1347, Sections!$P$3:$P$23, Sections!$Q$3:$S$23),
    XLOOKUP('2. Результаты'!$O1347, _xlpm.thresholds, Sections!$Q$2:$S$2, "Ниже базового", -1)
)</f>
        <v>Средний</v>
      </c>
      <c r="Q1347" s="9">
        <v>17.0</v>
      </c>
      <c r="R1347" s="9" t="str">
        <f t="array" ref="R1347">LET(
    _xlpm.thresholds, XLOOKUP('2. Результаты'!$D1347, Sections!$F$3:$F$23, Sections!$G$3:$I$23),
    XLOOKUP('2. Результаты'!$Q1347, _xlpm.thresholds, Sections!$G$2:$I$2, "Ниже базового", -1)
)</f>
        <v>Средний</v>
      </c>
      <c r="S1347" s="9">
        <v>33.0</v>
      </c>
      <c r="T1347" s="9" t="str">
        <f t="array" ref="T1347">LET(
    _xlpm.thresholds, XLOOKUP('2. Результаты'!$D1347, Sections!$A$3:$A$23, Sections!$B$3:$D$23),
    XLOOKUP('2. Результаты'!$S1347, _xlpm.thresholds, Sections!$B$2:$D$2, "Ниже базового", -1)
)</f>
        <v>Средний</v>
      </c>
      <c r="U1347" s="9">
        <v>11.0</v>
      </c>
      <c r="V1347" s="9" t="str">
        <f t="array" ref="V1347">LET(
    _xlpm.thresholds, XLOOKUP('2. Результаты'!$D1347, Sections!$A$27:$A$47, Sections!$B$27:$D$47),
    XLOOKUP('2. Результаты'!$U1347, _xlpm.thresholds, Sections!$B$26:$D$26, "Ниже базового", -1)
)</f>
        <v>Средний</v>
      </c>
      <c r="W1347" s="9">
        <v>18.0</v>
      </c>
      <c r="X1347" s="9" t="str">
        <f t="array" ref="X1347">LET(
    _xlpm.thresholds, XLOOKUP('2. Результаты'!$D1347, Sections!$K$3:$K$23, Sections!$L$3:$N$23),
    XLOOKUP('2. Результаты'!$W1347, _xlpm.thresholds, Sections!$L$2:$N$2, "Ниже базового", -1)
)</f>
        <v>Средний</v>
      </c>
    </row>
    <row r="1348" ht="15.75" customHeight="1">
      <c r="A1348" s="7">
        <v>5.4900178E8</v>
      </c>
      <c r="B1348" s="6" t="s">
        <v>391</v>
      </c>
      <c r="C1348" s="6" t="s">
        <v>393</v>
      </c>
      <c r="D1348" s="9">
        <v>1.0</v>
      </c>
      <c r="E1348" s="9">
        <v>111.0</v>
      </c>
      <c r="F1348" s="9">
        <v>213.0</v>
      </c>
      <c r="G1348" s="9">
        <v>1.0</v>
      </c>
      <c r="H1348" s="9" t="s">
        <v>1468</v>
      </c>
      <c r="I1348" s="9">
        <v>22.0</v>
      </c>
      <c r="J1348" s="9" t="str">
        <f t="array" ref="J1348">LET(
    _xlpm.thresholds, XLOOKUP('2. Результаты'!$D1348, Sections!$F$27:$F$47, Sections!$G$27:$I$47),
    XLOOKUP('2. Результаты'!$I1348, _xlpm.thresholds, Sections!$G$26:$I$26, "Ниже базового", -1)
)</f>
        <v>Средний</v>
      </c>
      <c r="K1348" s="9">
        <v>17.0</v>
      </c>
      <c r="L1348" s="9" t="str">
        <f t="array" ref="L1348">LET(
    _xlpm.thresholds, XLOOKUP('2. Результаты'!$D1348, Sections!$P$27:$P$47, Sections!$Q$27:$S$47),
    XLOOKUP('2. Результаты'!$K1348, _xlpm.thresholds, Sections!$Q$26:$S$26, "Ниже базового", -1)
)</f>
        <v>Высокий</v>
      </c>
      <c r="M1348" s="9">
        <v>15.0</v>
      </c>
      <c r="N1348" s="9" t="str">
        <f t="array" ref="N1348">LET(
    _xlpm.thresholds, XLOOKUP('2. Результаты'!$D1348, Sections!$K$27:$K$47, Sections!$L$27:$N$47),
    XLOOKUP('2. Результаты'!$M1348, _xlpm.thresholds, Sections!$L$26:$N$26, "Ниже базового", -1)
)</f>
        <v>Средний</v>
      </c>
      <c r="O1348" s="9">
        <v>15.0</v>
      </c>
      <c r="P1348" s="9" t="str">
        <f t="array" ref="P1348">LET(
    _xlpm.thresholds, XLOOKUP('2. Результаты'!$D1348, Sections!$P$3:$P$23, Sections!$Q$3:$S$23),
    XLOOKUP('2. Результаты'!$O1348, _xlpm.thresholds, Sections!$Q$2:$S$2, "Ниже базового", -1)
)</f>
        <v>Базовый</v>
      </c>
      <c r="Q1348" s="9">
        <v>13.0</v>
      </c>
      <c r="R1348" s="9" t="str">
        <f t="array" ref="R1348">LET(
    _xlpm.thresholds, XLOOKUP('2. Результаты'!$D1348, Sections!$F$3:$F$23, Sections!$G$3:$I$23),
    XLOOKUP('2. Результаты'!$Q1348, _xlpm.thresholds, Sections!$G$2:$I$2, "Ниже базового", -1)
)</f>
        <v>Средний</v>
      </c>
      <c r="S1348" s="9">
        <v>0.0</v>
      </c>
      <c r="T1348" s="9" t="str">
        <f t="array" ref="T1348">LET(
    _xlpm.thresholds, XLOOKUP('2. Результаты'!$D1348, Sections!$A$3:$A$23, Sections!$B$3:$D$23),
    XLOOKUP('2. Результаты'!$S1348, _xlpm.thresholds, Sections!$B$2:$D$2, "Ниже базового", -1)
)</f>
        <v>Ниже базового</v>
      </c>
      <c r="U1348" s="9">
        <v>12.0</v>
      </c>
      <c r="V1348" s="9" t="str">
        <f t="array" ref="V1348">LET(
    _xlpm.thresholds, XLOOKUP('2. Результаты'!$D1348, Sections!$A$27:$A$47, Sections!$B$27:$D$47),
    XLOOKUP('2. Результаты'!$U1348, _xlpm.thresholds, Sections!$B$26:$D$26, "Ниже базового", -1)
)</f>
        <v>Высокий</v>
      </c>
      <c r="W1348" s="9">
        <v>17.0</v>
      </c>
      <c r="X1348" s="9" t="str">
        <f t="array" ref="X1348">LET(
    _xlpm.thresholds, XLOOKUP('2. Результаты'!$D1348, Sections!$K$3:$K$23, Sections!$L$3:$N$23),
    XLOOKUP('2. Результаты'!$W1348, _xlpm.thresholds, Sections!$L$2:$N$2, "Ниже базового", -1)
)</f>
        <v>Средний</v>
      </c>
    </row>
    <row r="1349" ht="15.75" customHeight="1">
      <c r="A1349" s="7">
        <v>5.49001772E8</v>
      </c>
      <c r="B1349" s="6" t="s">
        <v>391</v>
      </c>
      <c r="C1349" s="6" t="s">
        <v>394</v>
      </c>
      <c r="D1349" s="9">
        <v>5.0</v>
      </c>
      <c r="E1349" s="9">
        <v>123.0</v>
      </c>
      <c r="F1349" s="9">
        <v>208.0</v>
      </c>
      <c r="G1349" s="9">
        <v>1.0</v>
      </c>
      <c r="H1349" s="9" t="s">
        <v>1468</v>
      </c>
      <c r="I1349" s="9">
        <v>19.0</v>
      </c>
      <c r="J1349" s="9" t="str">
        <f t="array" ref="J1349">LET(
    _xlpm.thresholds, XLOOKUP('2. Результаты'!$D1349, Sections!$F$27:$F$47, Sections!$G$27:$I$47),
    XLOOKUP('2. Результаты'!$I1349, _xlpm.thresholds, Sections!$G$26:$I$26, "Ниже базового", -1)
)</f>
        <v>Средний</v>
      </c>
      <c r="K1349" s="9">
        <v>15.0</v>
      </c>
      <c r="L1349" s="9" t="str">
        <f t="array" ref="L1349">LET(
    _xlpm.thresholds, XLOOKUP('2. Результаты'!$D1349, Sections!$P$27:$P$47, Sections!$Q$27:$S$47),
    XLOOKUP('2. Результаты'!$K1349, _xlpm.thresholds, Sections!$Q$26:$S$26, "Ниже базового", -1)
)</f>
        <v>Средний</v>
      </c>
      <c r="M1349" s="9">
        <v>0.0</v>
      </c>
      <c r="N1349" s="9" t="str">
        <f t="array" ref="N1349">LET(
    _xlpm.thresholds, XLOOKUP('2. Результаты'!$D1349, Sections!$K$27:$K$47, Sections!$L$27:$N$47),
    XLOOKUP('2. Результаты'!$M1349, _xlpm.thresholds, Sections!$L$26:$N$26, "Ниже базового", -1)
)</f>
        <v>Ниже базового</v>
      </c>
      <c r="O1349" s="9">
        <v>17.0</v>
      </c>
      <c r="P1349" s="9" t="str">
        <f t="array" ref="P1349">LET(
    _xlpm.thresholds, XLOOKUP('2. Результаты'!$D1349, Sections!$P$3:$P$23, Sections!$Q$3:$S$23),
    XLOOKUP('2. Результаты'!$O1349, _xlpm.thresholds, Sections!$Q$2:$S$2, "Ниже базового", -1)
)</f>
        <v>Средний</v>
      </c>
      <c r="Q1349" s="9">
        <v>16.0</v>
      </c>
      <c r="R1349" s="9" t="str">
        <f t="array" ref="R1349">LET(
    _xlpm.thresholds, XLOOKUP('2. Результаты'!$D1349, Sections!$F$3:$F$23, Sections!$G$3:$I$23),
    XLOOKUP('2. Результаты'!$Q1349, _xlpm.thresholds, Sections!$G$2:$I$2, "Ниже базового", -1)
)</f>
        <v>Средний</v>
      </c>
      <c r="S1349" s="9">
        <v>26.0</v>
      </c>
      <c r="T1349" s="9" t="str">
        <f t="array" ref="T1349">LET(
    _xlpm.thresholds, XLOOKUP('2. Результаты'!$D1349, Sections!$A$3:$A$23, Sections!$B$3:$D$23),
    XLOOKUP('2. Результаты'!$S1349, _xlpm.thresholds, Sections!$B$2:$D$2, "Ниже базового", -1)
)</f>
        <v>Средний</v>
      </c>
      <c r="U1349" s="9">
        <v>12.0</v>
      </c>
      <c r="V1349" s="9" t="str">
        <f t="array" ref="V1349">LET(
    _xlpm.thresholds, XLOOKUP('2. Результаты'!$D1349, Sections!$A$27:$A$47, Sections!$B$27:$D$47),
    XLOOKUP('2. Результаты'!$U1349, _xlpm.thresholds, Sections!$B$26:$D$26, "Ниже базового", -1)
)</f>
        <v>Высокий</v>
      </c>
      <c r="W1349" s="9">
        <v>18.0</v>
      </c>
      <c r="X1349" s="9" t="str">
        <f t="array" ref="X1349">LET(
    _xlpm.thresholds, XLOOKUP('2. Результаты'!$D1349, Sections!$K$3:$K$23, Sections!$L$3:$N$23),
    XLOOKUP('2. Результаты'!$W1349, _xlpm.thresholds, Sections!$L$2:$N$2, "Ниже базового", -1)
)</f>
        <v>Средний</v>
      </c>
    </row>
    <row r="1350" ht="15.75" customHeight="1">
      <c r="A1350" s="7">
        <v>5.49001797E8</v>
      </c>
      <c r="B1350" s="6" t="s">
        <v>391</v>
      </c>
      <c r="C1350" s="6" t="s">
        <v>395</v>
      </c>
      <c r="D1350" s="9">
        <v>1.0</v>
      </c>
      <c r="E1350" s="9">
        <v>141.0</v>
      </c>
      <c r="F1350" s="9">
        <v>213.0</v>
      </c>
      <c r="G1350" s="9">
        <v>3.0</v>
      </c>
      <c r="H1350" s="9" t="s">
        <v>1465</v>
      </c>
      <c r="I1350" s="9">
        <v>18.0</v>
      </c>
      <c r="J1350" s="9" t="str">
        <f t="array" ref="J1350">LET(
    _xlpm.thresholds, XLOOKUP('2. Результаты'!$D1350, Sections!$F$27:$F$47, Sections!$G$27:$I$47),
    XLOOKUP('2. Результаты'!$I1350, _xlpm.thresholds, Sections!$G$26:$I$26, "Ниже базового", -1)
)</f>
        <v>Средний</v>
      </c>
      <c r="K1350" s="9">
        <v>14.0</v>
      </c>
      <c r="L1350" s="9" t="str">
        <f t="array" ref="L1350">LET(
    _xlpm.thresholds, XLOOKUP('2. Результаты'!$D1350, Sections!$P$27:$P$47, Sections!$Q$27:$S$47),
    XLOOKUP('2. Результаты'!$K1350, _xlpm.thresholds, Sections!$Q$26:$S$26, "Ниже базового", -1)
)</f>
        <v>Средний</v>
      </c>
      <c r="M1350" s="9">
        <v>16.0</v>
      </c>
      <c r="N1350" s="9" t="str">
        <f t="array" ref="N1350">LET(
    _xlpm.thresholds, XLOOKUP('2. Результаты'!$D1350, Sections!$K$27:$K$47, Sections!$L$27:$N$47),
    XLOOKUP('2. Результаты'!$M1350, _xlpm.thresholds, Sections!$L$26:$N$26, "Ниже базового", -1)
)</f>
        <v>Средний</v>
      </c>
      <c r="O1350" s="9">
        <v>18.0</v>
      </c>
      <c r="P1350" s="9" t="str">
        <f t="array" ref="P1350">LET(
    _xlpm.thresholds, XLOOKUP('2. Результаты'!$D1350, Sections!$P$3:$P$23, Sections!$Q$3:$S$23),
    XLOOKUP('2. Результаты'!$O1350, _xlpm.thresholds, Sections!$Q$2:$S$2, "Ниже базового", -1)
)</f>
        <v>Средний</v>
      </c>
      <c r="Q1350" s="9">
        <v>15.0</v>
      </c>
      <c r="R1350" s="9" t="str">
        <f t="array" ref="R1350">LET(
    _xlpm.thresholds, XLOOKUP('2. Результаты'!$D1350, Sections!$F$3:$F$23, Sections!$G$3:$I$23),
    XLOOKUP('2. Результаты'!$Q1350, _xlpm.thresholds, Sections!$G$2:$I$2, "Ниже базового", -1)
)</f>
        <v>Средний</v>
      </c>
      <c r="S1350" s="9">
        <v>29.0</v>
      </c>
      <c r="T1350" s="9" t="str">
        <f t="array" ref="T1350">LET(
    _xlpm.thresholds, XLOOKUP('2. Результаты'!$D1350, Sections!$A$3:$A$23, Sections!$B$3:$D$23),
    XLOOKUP('2. Результаты'!$S1350, _xlpm.thresholds, Sections!$B$2:$D$2, "Ниже базового", -1)
)</f>
        <v>Средний</v>
      </c>
      <c r="U1350" s="9">
        <v>13.0</v>
      </c>
      <c r="V1350" s="9" t="str">
        <f t="array" ref="V1350">LET(
    _xlpm.thresholds, XLOOKUP('2. Результаты'!$D1350, Sections!$A$27:$A$47, Sections!$B$27:$D$47),
    XLOOKUP('2. Результаты'!$U1350, _xlpm.thresholds, Sections!$B$26:$D$26, "Ниже базового", -1)
)</f>
        <v>Высокий</v>
      </c>
      <c r="W1350" s="9">
        <v>18.0</v>
      </c>
      <c r="X1350" s="9" t="str">
        <f t="array" ref="X1350">LET(
    _xlpm.thresholds, XLOOKUP('2. Результаты'!$D1350, Sections!$K$3:$K$23, Sections!$L$3:$N$23),
    XLOOKUP('2. Результаты'!$W1350, _xlpm.thresholds, Sections!$L$2:$N$2, "Ниже базового", -1)
)</f>
        <v>Средний</v>
      </c>
    </row>
  </sheetData>
  <conditionalFormatting sqref="H2:H1350">
    <cfRule type="cellIs" dxfId="6" priority="1" operator="equal">
      <formula>"Высокий"</formula>
    </cfRule>
  </conditionalFormatting>
  <conditionalFormatting sqref="H2:H1350">
    <cfRule type="cellIs" dxfId="7" priority="2" operator="equal">
      <formula>"Средний"</formula>
    </cfRule>
  </conditionalFormatting>
  <conditionalFormatting sqref="H2:H1350">
    <cfRule type="cellIs" dxfId="8" priority="3" operator="equal">
      <formula>"Базовый"</formula>
    </cfRule>
  </conditionalFormatting>
  <conditionalFormatting sqref="H2:H1350">
    <cfRule type="cellIs" dxfId="9" priority="4" operator="equal">
      <formula>"Ниже базового"</formula>
    </cfRule>
  </conditionalFormatting>
  <conditionalFormatting sqref="J2:J1350">
    <cfRule type="cellIs" dxfId="6" priority="5" operator="equal">
      <formula>"Высокий"</formula>
    </cfRule>
  </conditionalFormatting>
  <conditionalFormatting sqref="J2:J1350">
    <cfRule type="cellIs" dxfId="7" priority="6" operator="equal">
      <formula>"Средний"</formula>
    </cfRule>
  </conditionalFormatting>
  <conditionalFormatting sqref="J2:J1350">
    <cfRule type="cellIs" dxfId="8" priority="7" operator="equal">
      <formula>"Базовый"</formula>
    </cfRule>
  </conditionalFormatting>
  <conditionalFormatting sqref="J2:J1350">
    <cfRule type="cellIs" dxfId="9" priority="8" operator="equal">
      <formula>"Ниже базового"</formula>
    </cfRule>
  </conditionalFormatting>
  <conditionalFormatting sqref="L2:L1350">
    <cfRule type="cellIs" dxfId="6" priority="9" operator="equal">
      <formula>"Высокий"</formula>
    </cfRule>
  </conditionalFormatting>
  <conditionalFormatting sqref="L2:L1350">
    <cfRule type="cellIs" dxfId="7" priority="10" operator="equal">
      <formula>"Средний"</formula>
    </cfRule>
  </conditionalFormatting>
  <conditionalFormatting sqref="L2:L1350">
    <cfRule type="cellIs" dxfId="8" priority="11" operator="equal">
      <formula>"Базовый"</formula>
    </cfRule>
  </conditionalFormatting>
  <conditionalFormatting sqref="L2:L1350">
    <cfRule type="cellIs" dxfId="9" priority="12" operator="equal">
      <formula>"Ниже базового"</formula>
    </cfRule>
  </conditionalFormatting>
  <conditionalFormatting sqref="N2:N1350">
    <cfRule type="cellIs" dxfId="6" priority="13" operator="equal">
      <formula>"Высокий"</formula>
    </cfRule>
  </conditionalFormatting>
  <conditionalFormatting sqref="N2:N1350">
    <cfRule type="cellIs" dxfId="7" priority="14" operator="equal">
      <formula>"Средний"</formula>
    </cfRule>
  </conditionalFormatting>
  <conditionalFormatting sqref="N2:N1350">
    <cfRule type="cellIs" dxfId="8" priority="15" operator="equal">
      <formula>"Базовый"</formula>
    </cfRule>
  </conditionalFormatting>
  <conditionalFormatting sqref="N2:N1350">
    <cfRule type="cellIs" dxfId="9" priority="16" operator="equal">
      <formula>"Ниже базового"</formula>
    </cfRule>
  </conditionalFormatting>
  <conditionalFormatting sqref="P2:P1350">
    <cfRule type="cellIs" dxfId="6" priority="17" operator="equal">
      <formula>"Высокий"</formula>
    </cfRule>
  </conditionalFormatting>
  <conditionalFormatting sqref="P2:P1350">
    <cfRule type="cellIs" dxfId="7" priority="18" operator="equal">
      <formula>"Средний"</formula>
    </cfRule>
  </conditionalFormatting>
  <conditionalFormatting sqref="P2:P1350">
    <cfRule type="cellIs" dxfId="8" priority="19" operator="equal">
      <formula>"Базовый"</formula>
    </cfRule>
  </conditionalFormatting>
  <conditionalFormatting sqref="P2:P1350">
    <cfRule type="cellIs" dxfId="9" priority="20" operator="equal">
      <formula>"Ниже базового"</formula>
    </cfRule>
  </conditionalFormatting>
  <conditionalFormatting sqref="R2:R1350">
    <cfRule type="cellIs" dxfId="6" priority="21" operator="equal">
      <formula>"Высокий"</formula>
    </cfRule>
  </conditionalFormatting>
  <conditionalFormatting sqref="R2:R1350">
    <cfRule type="cellIs" dxfId="7" priority="22" operator="equal">
      <formula>"Средний"</formula>
    </cfRule>
  </conditionalFormatting>
  <conditionalFormatting sqref="R2:R1350">
    <cfRule type="cellIs" dxfId="8" priority="23" operator="equal">
      <formula>"Базовый"</formula>
    </cfRule>
  </conditionalFormatting>
  <conditionalFormatting sqref="R2:R1350">
    <cfRule type="cellIs" dxfId="9" priority="24" operator="equal">
      <formula>"Ниже базового"</formula>
    </cfRule>
  </conditionalFormatting>
  <conditionalFormatting sqref="T2:T1350">
    <cfRule type="cellIs" dxfId="6" priority="25" operator="equal">
      <formula>"Высокий"</formula>
    </cfRule>
  </conditionalFormatting>
  <conditionalFormatting sqref="T2:T1350">
    <cfRule type="cellIs" dxfId="7" priority="26" operator="equal">
      <formula>"Средний"</formula>
    </cfRule>
  </conditionalFormatting>
  <conditionalFormatting sqref="T2:T1350">
    <cfRule type="cellIs" dxfId="8" priority="27" operator="equal">
      <formula>"Базовый"</formula>
    </cfRule>
  </conditionalFormatting>
  <conditionalFormatting sqref="T2:T1350">
    <cfRule type="cellIs" dxfId="9" priority="28" operator="equal">
      <formula>"Ниже базового"</formula>
    </cfRule>
  </conditionalFormatting>
  <conditionalFormatting sqref="V2:V1350">
    <cfRule type="cellIs" dxfId="6" priority="29" operator="equal">
      <formula>"Высокий"</formula>
    </cfRule>
  </conditionalFormatting>
  <conditionalFormatting sqref="V2:V1350">
    <cfRule type="cellIs" dxfId="7" priority="30" operator="equal">
      <formula>"Средний"</formula>
    </cfRule>
  </conditionalFormatting>
  <conditionalFormatting sqref="V2:V1350">
    <cfRule type="cellIs" dxfId="8" priority="31" operator="equal">
      <formula>"Базовый"</formula>
    </cfRule>
  </conditionalFormatting>
  <conditionalFormatting sqref="V2:V1350">
    <cfRule type="cellIs" dxfId="9" priority="32" operator="equal">
      <formula>"Ниже базового"</formula>
    </cfRule>
  </conditionalFormatting>
  <conditionalFormatting sqref="X2:X1350">
    <cfRule type="cellIs" dxfId="6" priority="33" operator="equal">
      <formula>"Высокий"</formula>
    </cfRule>
  </conditionalFormatting>
  <conditionalFormatting sqref="X2:X1350">
    <cfRule type="cellIs" dxfId="7" priority="34" operator="equal">
      <formula>"Средний"</formula>
    </cfRule>
  </conditionalFormatting>
  <conditionalFormatting sqref="X2:X1350">
    <cfRule type="cellIs" dxfId="8" priority="35" operator="equal">
      <formula>"Базовый"</formula>
    </cfRule>
  </conditionalFormatting>
  <conditionalFormatting sqref="X2:X1350">
    <cfRule type="cellIs" dxfId="9" priority="36" operator="equal">
      <formula>"Ниже базового"</formula>
    </cfRule>
  </conditionalFormatting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7F7F7F"/>
    <pageSetUpPr/>
  </sheetPr>
  <sheetViews>
    <sheetView workbookViewId="0"/>
  </sheetViews>
  <sheetFormatPr customHeight="1" defaultColWidth="14.43" defaultRowHeight="15.0"/>
  <cols>
    <col customWidth="1" min="1" max="1" width="11.0"/>
    <col customWidth="1" min="2" max="2" width="20.86"/>
    <col customWidth="1" min="3" max="3" width="46.86"/>
    <col customWidth="1" min="4" max="4" width="14.29"/>
    <col customWidth="1" min="5" max="11" width="8.71"/>
  </cols>
  <sheetData>
    <row r="1">
      <c r="A1" s="8" t="s">
        <v>1</v>
      </c>
      <c r="B1" s="8" t="s">
        <v>2</v>
      </c>
      <c r="C1" s="8" t="s">
        <v>3</v>
      </c>
      <c r="D1" s="8" t="s">
        <v>1477</v>
      </c>
    </row>
    <row r="2">
      <c r="A2" s="4">
        <v>5.1100316E8</v>
      </c>
      <c r="B2" s="6" t="str">
        <f t="array" ref="B2">XLOOKUP('Выбор варианта'!$A2, OO!$B$2:$B$1391, OO!$C$2:$C$1391)</f>
        <v>Дахадаевский МР</v>
      </c>
      <c r="C2" s="6" t="str">
        <f t="array" ref="C2">XLOOKUP('Выбор варианта'!$A2, OO!$B$2:$B$1391, OO!$D$2:$D$1391)</f>
        <v>МКОУ "Аштынская СОШ"</v>
      </c>
      <c r="D2" s="6">
        <v>2.0</v>
      </c>
    </row>
    <row r="3">
      <c r="A3" s="4">
        <v>5.38000752E8</v>
      </c>
      <c r="B3" s="6" t="str">
        <f t="array" ref="B3">XLOOKUP('Выбор варианта'!$A3, OO!$B$2:$B$1391, OO!$C$2:$C$1391)</f>
        <v>Цунтинский МР</v>
      </c>
      <c r="C3" s="6" t="str">
        <f t="array" ref="C3">XLOOKUP('Выбор варианта'!$A3, OO!$B$2:$B$1391, OO!$D$2:$D$1391)</f>
        <v>МКОУ "Асахская СОШ"</v>
      </c>
      <c r="D3" s="6">
        <v>1.0</v>
      </c>
    </row>
    <row r="4">
      <c r="A4" s="4">
        <v>5.23000421E8</v>
      </c>
      <c r="B4" s="6" t="str">
        <f t="array" ref="B4">XLOOKUP('Выбор варианта'!$A4, OO!$B$2:$B$1391, OO!$C$2:$C$1391)</f>
        <v>Магарамкентский МР</v>
      </c>
      <c r="C4" s="6" t="str">
        <f t="array" ref="C4">XLOOKUP('Выбор варианта'!$A4, OO!$B$2:$B$1391, OO!$D$2:$D$1391)</f>
        <v>МКОУ "Джепельская ООШ"</v>
      </c>
      <c r="D4" s="6">
        <v>6.0</v>
      </c>
    </row>
    <row r="5">
      <c r="A5" s="4">
        <v>5.23000446E8</v>
      </c>
      <c r="B5" s="6" t="str">
        <f t="array" ref="B5">XLOOKUP('Выбор варианта'!$A5, OO!$B$2:$B$1391, OO!$C$2:$C$1391)</f>
        <v>Магарамкентский МР</v>
      </c>
      <c r="C5" s="6" t="str">
        <f t="array" ref="C5">XLOOKUP('Выбор варианта'!$A5, OO!$B$2:$B$1391, OO!$D$2:$D$1391)</f>
        <v>МКОУ "Мугерганская СОШ им.Рамалданова А.Р."</v>
      </c>
      <c r="D5" s="6">
        <v>1.0</v>
      </c>
    </row>
    <row r="6">
      <c r="A6" s="4">
        <v>5.2300071E8</v>
      </c>
      <c r="B6" s="6" t="str">
        <f t="array" ref="B6">XLOOKUP('Выбор варианта'!$A6, OO!$B$2:$B$1391, OO!$C$2:$C$1391)</f>
        <v>Магарамкентский МР</v>
      </c>
      <c r="C6" s="6" t="str">
        <f t="array" ref="C6">XLOOKUP('Выбор варианта'!$A6, OO!$B$2:$B$1391, OO!$D$2:$D$1391)</f>
        <v>МКОУ "Ярукваларская ООШ"</v>
      </c>
      <c r="D6" s="6">
        <v>5.0</v>
      </c>
    </row>
    <row r="7">
      <c r="A7" s="4">
        <v>5.54008029E8</v>
      </c>
      <c r="B7" s="6" t="str">
        <f t="array" ref="B7">XLOOKUP('Выбор варианта'!$A7, OO!$B$2:$B$1391, OO!$C$2:$C$1391)</f>
        <v>Частные</v>
      </c>
      <c r="C7" s="6" t="str">
        <f t="array" ref="C7">XLOOKUP('Выбор варианта'!$A7, OO!$B$2:$B$1391, OO!$D$2:$D$1391)</f>
        <v>МАОУ "КЦО "Школа №15"</v>
      </c>
      <c r="D7" s="6">
        <v>0.0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Col="1"/>
  <cols>
    <col customWidth="1" min="1" max="1" width="4.0"/>
    <col customWidth="1" min="2" max="2" width="9.29"/>
    <col customWidth="1" min="3" max="4" width="9.14"/>
    <col customWidth="1" min="5" max="5" width="10.0"/>
    <col customWidth="1" min="6" max="6" width="4.14"/>
    <col customWidth="1" min="7" max="7" width="22.57"/>
    <col customWidth="1" min="8" max="8" width="8.43"/>
    <col customWidth="1" min="9" max="9" width="9.29"/>
    <col customWidth="1" min="10" max="11" width="9.14"/>
    <col customWidth="1" min="12" max="12" width="10.0"/>
    <col customWidth="1" min="13" max="13" width="11.0"/>
    <col customWidth="1" hidden="1" min="14" max="15" width="9.43" outlineLevel="1"/>
    <col customWidth="1" hidden="1" min="16" max="16" width="12.43" outlineLevel="1"/>
    <col customWidth="1" min="17" max="17" width="13.29"/>
    <col customWidth="1" min="18" max="30" width="9.71"/>
    <col customWidth="1" min="31" max="31" width="17.86"/>
    <col customWidth="1" min="32" max="32" width="9.43"/>
    <col customWidth="1" min="33" max="33" width="11.43"/>
    <col customWidth="1" min="34" max="34" width="8.71"/>
    <col customWidth="1" min="35" max="35" width="17.71"/>
    <col customWidth="1" min="36" max="36" width="11.29"/>
    <col customWidth="1" min="37" max="37" width="13.0"/>
    <col customWidth="1" min="38" max="58" width="8.71"/>
  </cols>
  <sheetData>
    <row r="1" ht="45.75" customHeight="1">
      <c r="A1" s="2" t="s">
        <v>0</v>
      </c>
      <c r="B1" s="11" t="s">
        <v>1466</v>
      </c>
      <c r="C1" s="12" t="s">
        <v>1465</v>
      </c>
      <c r="D1" s="13" t="s">
        <v>1467</v>
      </c>
      <c r="E1" s="14" t="s">
        <v>1468</v>
      </c>
      <c r="F1" s="2" t="s">
        <v>1478</v>
      </c>
      <c r="G1" s="2" t="s">
        <v>1479</v>
      </c>
      <c r="H1" s="2" t="s">
        <v>1480</v>
      </c>
      <c r="I1" s="11" t="s">
        <v>1481</v>
      </c>
      <c r="J1" s="12" t="s">
        <v>1482</v>
      </c>
      <c r="K1" s="13" t="s">
        <v>1483</v>
      </c>
      <c r="L1" s="15" t="s">
        <v>1484</v>
      </c>
      <c r="M1" s="1" t="s">
        <v>1485</v>
      </c>
      <c r="N1" s="1" t="s">
        <v>1486</v>
      </c>
      <c r="O1" s="1" t="s">
        <v>1487</v>
      </c>
      <c r="P1" s="1" t="s">
        <v>1488</v>
      </c>
      <c r="Q1" s="1" t="s">
        <v>1489</v>
      </c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BF1" t="s">
        <v>1490</v>
      </c>
    </row>
    <row r="2">
      <c r="A2" s="9">
        <v>16.0</v>
      </c>
      <c r="B2" s="17" t="str">
        <f>COUNTIFS('2. Результаты'!$B$2:$B$1350, '3. Анализ по МО'!$G2, '2. Результаты'!$H$2:$H$1350, B$1)</f>
        <v>4</v>
      </c>
      <c r="C2" s="18" t="str">
        <f>COUNTIFS('2. Результаты'!$B$2:$B$1350, '3. Анализ по МО'!$G2, '2. Результаты'!$H$2:$H$1350, C$1)</f>
        <v>2</v>
      </c>
      <c r="D2" s="19" t="str">
        <f>COUNTIFS('2. Результаты'!$B$2:$B$1350, '3. Анализ по МО'!$G2, '2. Результаты'!$H$2:$H$1350, D$1)</f>
        <v>1</v>
      </c>
      <c r="E2" s="20" t="str">
        <f>COUNTIFS('2. Результаты'!$B$2:$B$1350, '3. Анализ по МО'!$G2, '2. Результаты'!$H$2:$H$1350, E$1)</f>
        <v>0</v>
      </c>
      <c r="F2" s="9" t="str">
        <f t="array" ref="F2">ROW() - ROW(TAKE('3. Анализ по МО'!$A$2:$Q$55, 1)) + 1</f>
        <v>#NAME?</v>
      </c>
      <c r="G2" s="21" t="s">
        <v>126</v>
      </c>
      <c r="H2" s="3" t="str">
        <f>SUM('3. Анализ по МО'!$B2:$E2)</f>
        <v>7</v>
      </c>
      <c r="I2" s="22" t="str">
        <f>'3. Анализ по МО'!$B2 / '3. Анализ по МО'!$H2</f>
        <v>57%</v>
      </c>
      <c r="J2" s="23" t="str">
        <f>'3. Анализ по МО'!$C2 / '3. Анализ по МО'!$H2</f>
        <v>29%</v>
      </c>
      <c r="K2" s="24" t="str">
        <f>'3. Анализ по МО'!$D2 / '3. Анализ по МО'!$H2</f>
        <v>14%</v>
      </c>
      <c r="L2" s="25" t="str">
        <f>'3. Анализ по МО'!$E2 / '3. Анализ по МО'!$H2</f>
        <v>0%</v>
      </c>
      <c r="M2" s="26" t="str">
        <f>(5 * '3. Анализ по МО'!$B2 + 4 * '3. Анализ по МО'!$C2 + 3 * '3. Анализ по МО'!$D2 + 2 * '3. Анализ по МО'!$E2) / '3. Анализ по МО'!$H2</f>
        <v>4.43</v>
      </c>
      <c r="N2" s="26" t="str">
        <f>IF('3. Анализ по МО'!$Q2 = "средний", '3. Анализ по МО'!$M2, NA())</f>
        <v>4.43</v>
      </c>
      <c r="O2" s="26" t="str">
        <f>IF('3. Анализ по МО'!$Q2 = "базовый", '3. Анализ по МО'!$M2, NA())</f>
        <v>#N/A</v>
      </c>
      <c r="P2" s="26" t="str">
        <f>IF('3. Анализ по МО'!$Q2 = "ниже базового", '3. Анализ по МО'!$M2, NA())</f>
        <v>#N/A</v>
      </c>
      <c r="Q2" s="9" t="str">
        <f t="array" ref="Q2">INDEX({"ниже базового","базовый","средний","высокий"}, ROUND('3. Анализ по МО'!$M2, 0) - 1)</f>
        <v>средний</v>
      </c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>
      <c r="A3" s="9">
        <v>20.0</v>
      </c>
      <c r="B3" s="17" t="str">
        <f>COUNTIFS('2. Результаты'!$B$2:$B$1350, '3. Анализ по МО'!$G3, '2. Результаты'!$H$2:$H$1350, B$1)</f>
        <v>8</v>
      </c>
      <c r="C3" s="18" t="str">
        <f>COUNTIFS('2. Результаты'!$B$2:$B$1350, '3. Анализ по МО'!$G3, '2. Результаты'!$H$2:$H$1350, C$1)</f>
        <v>15</v>
      </c>
      <c r="D3" s="19" t="str">
        <f>COUNTIFS('2. Результаты'!$B$2:$B$1350, '3. Анализ по МО'!$G3, '2. Результаты'!$H$2:$H$1350, D$1)</f>
        <v>0</v>
      </c>
      <c r="E3" s="20" t="str">
        <f>COUNTIFS('2. Результаты'!$B$2:$B$1350, '3. Анализ по МО'!$G3, '2. Результаты'!$H$2:$H$1350, E$1)</f>
        <v>0</v>
      </c>
      <c r="F3" s="9" t="str">
        <f t="array" ref="F3">ROW() - ROW(TAKE('3. Анализ по МО'!$A$2:$Q$55, 1)) + 1</f>
        <v>#NAME?</v>
      </c>
      <c r="G3" s="21" t="s">
        <v>656</v>
      </c>
      <c r="H3" s="3" t="str">
        <f>SUM('3. Анализ по МО'!$B3:$E3)</f>
        <v>23</v>
      </c>
      <c r="I3" s="22" t="str">
        <f>'3. Анализ по МО'!$B3 / '3. Анализ по МО'!$H3</f>
        <v>35%</v>
      </c>
      <c r="J3" s="23" t="str">
        <f>'3. Анализ по МО'!$C3 / '3. Анализ по МО'!$H3</f>
        <v>65%</v>
      </c>
      <c r="K3" s="24" t="str">
        <f>'3. Анализ по МО'!$D3 / '3. Анализ по МО'!$H3</f>
        <v>0%</v>
      </c>
      <c r="L3" s="25" t="str">
        <f>'3. Анализ по МО'!$E3 / '3. Анализ по МО'!$H3</f>
        <v>0%</v>
      </c>
      <c r="M3" s="26" t="str">
        <f>(5 * '3. Анализ по МО'!$B3 + 4 * '3. Анализ по МО'!$C3 + 3 * '3. Анализ по МО'!$D3 + 2 * '3. Анализ по МО'!$E3) / '3. Анализ по МО'!$H3</f>
        <v>4.35</v>
      </c>
      <c r="N3" s="26" t="str">
        <f>IF('3. Анализ по МО'!$Q3 = "средний", '3. Анализ по МО'!$M3, NA())</f>
        <v>4.35</v>
      </c>
      <c r="O3" s="26" t="str">
        <f>IF('3. Анализ по МО'!$Q3 = "базовый", '3. Анализ по МО'!$M3, NA())</f>
        <v>#N/A</v>
      </c>
      <c r="P3" s="26" t="str">
        <f>IF('3. Анализ по МО'!$Q3 = "ниже базового", '3. Анализ по МО'!$M3, NA())</f>
        <v>#N/A</v>
      </c>
      <c r="Q3" s="9" t="str">
        <f t="array" ref="Q3">INDEX({"ниже базового","базовый","средний","высокий"}, ROUND('3. Анализ по МО'!$M3, 0) - 1)</f>
        <v>средний</v>
      </c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</row>
    <row r="4">
      <c r="A4" s="9">
        <v>4.0</v>
      </c>
      <c r="B4" s="17" t="str">
        <f>COUNTIFS('2. Результаты'!$B$2:$B$1350, '3. Анализ по МО'!$G4, '2. Результаты'!$H$2:$H$1350, B$1)</f>
        <v>7</v>
      </c>
      <c r="C4" s="18" t="str">
        <f>COUNTIFS('2. Результаты'!$B$2:$B$1350, '3. Анализ по МО'!$G4, '2. Результаты'!$H$2:$H$1350, C$1)</f>
        <v>7</v>
      </c>
      <c r="D4" s="19" t="str">
        <f>COUNTIFS('2. Результаты'!$B$2:$B$1350, '3. Анализ по МО'!$G4, '2. Результаты'!$H$2:$H$1350, D$1)</f>
        <v>0</v>
      </c>
      <c r="E4" s="20" t="str">
        <f>COUNTIFS('2. Результаты'!$B$2:$B$1350, '3. Анализ по МО'!$G4, '2. Результаты'!$H$2:$H$1350, E$1)</f>
        <v>2</v>
      </c>
      <c r="F4" s="9" t="str">
        <f t="array" ref="F4">ROW() - ROW(TAKE('3. Анализ по МО'!$A$2:$Q$55, 1)) + 1</f>
        <v>#NAME?</v>
      </c>
      <c r="G4" s="21" t="s">
        <v>886</v>
      </c>
      <c r="H4" s="3" t="str">
        <f>SUM('3. Анализ по МО'!$B4:$E4)</f>
        <v>16</v>
      </c>
      <c r="I4" s="22" t="str">
        <f>'3. Анализ по МО'!$B4 / '3. Анализ по МО'!$H4</f>
        <v>44%</v>
      </c>
      <c r="J4" s="23" t="str">
        <f>'3. Анализ по МО'!$C4 / '3. Анализ по МО'!$H4</f>
        <v>44%</v>
      </c>
      <c r="K4" s="24" t="str">
        <f>'3. Анализ по МО'!$D4 / '3. Анализ по МО'!$H4</f>
        <v>0%</v>
      </c>
      <c r="L4" s="25" t="str">
        <f>'3. Анализ по МО'!$E4 / '3. Анализ по МО'!$H4</f>
        <v>13%</v>
      </c>
      <c r="M4" s="26" t="str">
        <f>(5 * '3. Анализ по МО'!$B4 + 4 * '3. Анализ по МО'!$C4 + 3 * '3. Анализ по МО'!$D4 + 2 * '3. Анализ по МО'!$E4) / '3. Анализ по МО'!$H4</f>
        <v>4.19</v>
      </c>
      <c r="N4" s="26" t="str">
        <f>IF('3. Анализ по МО'!$Q4 = "средний", '3. Анализ по МО'!$M4, NA())</f>
        <v>4.19</v>
      </c>
      <c r="O4" s="26" t="str">
        <f>IF('3. Анализ по МО'!$Q4 = "базовый", '3. Анализ по МО'!$M4, NA())</f>
        <v>#N/A</v>
      </c>
      <c r="P4" s="26" t="str">
        <f>IF('3. Анализ по МО'!$Q4 = "ниже базового", '3. Анализ по МО'!$M4, NA())</f>
        <v>#N/A</v>
      </c>
      <c r="Q4" s="9" t="str">
        <f t="array" ref="Q4">INDEX({"ниже базового","базовый","средний","высокий"}, ROUND('3. Анализ по МО'!$M4, 0) - 1)</f>
        <v>средний</v>
      </c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</row>
    <row r="5">
      <c r="A5" s="9">
        <v>38.0</v>
      </c>
      <c r="B5" s="17" t="str">
        <f>COUNTIFS('2. Результаты'!$B$2:$B$1350, '3. Анализ по МО'!$G5, '2. Результаты'!$H$2:$H$1350, B$1)</f>
        <v>5</v>
      </c>
      <c r="C5" s="18" t="str">
        <f>COUNTIFS('2. Результаты'!$B$2:$B$1350, '3. Анализ по МО'!$G5, '2. Результаты'!$H$2:$H$1350, C$1)</f>
        <v>8</v>
      </c>
      <c r="D5" s="19" t="str">
        <f>COUNTIFS('2. Результаты'!$B$2:$B$1350, '3. Анализ по МО'!$G5, '2. Результаты'!$H$2:$H$1350, D$1)</f>
        <v>1</v>
      </c>
      <c r="E5" s="20" t="str">
        <f>COUNTIFS('2. Результаты'!$B$2:$B$1350, '3. Анализ по МО'!$G5, '2. Результаты'!$H$2:$H$1350, E$1)</f>
        <v>1</v>
      </c>
      <c r="F5" s="9" t="str">
        <f t="array" ref="F5">ROW() - ROW(TAKE('3. Анализ по МО'!$A$2:$Q$55, 1)) + 1</f>
        <v>#NAME?</v>
      </c>
      <c r="G5" s="21" t="s">
        <v>903</v>
      </c>
      <c r="H5" s="3" t="str">
        <f>SUM('3. Анализ по МО'!$B5:$E5)</f>
        <v>15</v>
      </c>
      <c r="I5" s="22" t="str">
        <f>'3. Анализ по МО'!$B5 / '3. Анализ по МО'!$H5</f>
        <v>33%</v>
      </c>
      <c r="J5" s="23" t="str">
        <f>'3. Анализ по МО'!$C5 / '3. Анализ по МО'!$H5</f>
        <v>53%</v>
      </c>
      <c r="K5" s="24" t="str">
        <f>'3. Анализ по МО'!$D5 / '3. Анализ по МО'!$H5</f>
        <v>7%</v>
      </c>
      <c r="L5" s="25" t="str">
        <f>'3. Анализ по МО'!$E5 / '3. Анализ по МО'!$H5</f>
        <v>7%</v>
      </c>
      <c r="M5" s="26" t="str">
        <f>(5 * '3. Анализ по МО'!$B5 + 4 * '3. Анализ по МО'!$C5 + 3 * '3. Анализ по МО'!$D5 + 2 * '3. Анализ по МО'!$E5) / '3. Анализ по МО'!$H5</f>
        <v>4.13</v>
      </c>
      <c r="N5" s="26" t="str">
        <f>IF('3. Анализ по МО'!$Q5 = "средний", '3. Анализ по МО'!$M5, NA())</f>
        <v>4.13</v>
      </c>
      <c r="O5" s="26" t="str">
        <f>IF('3. Анализ по МО'!$Q5 = "базовый", '3. Анализ по МО'!$M5, NA())</f>
        <v>#N/A</v>
      </c>
      <c r="P5" s="26" t="str">
        <f>IF('3. Анализ по МО'!$Q5 = "ниже базового", '3. Анализ по МО'!$M5, NA())</f>
        <v>#N/A</v>
      </c>
      <c r="Q5" s="9" t="str">
        <f t="array" ref="Q5">INDEX({"ниже базового","базовый","средний","высокий"}, ROUND('3. Анализ по МО'!$M5, 0) - 1)</f>
        <v>средний</v>
      </c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</row>
    <row r="6">
      <c r="A6" s="9">
        <v>29.0</v>
      </c>
      <c r="B6" s="17" t="str">
        <f>COUNTIFS('2. Результаты'!$B$2:$B$1350, '3. Анализ по МО'!$G6, '2. Результаты'!$H$2:$H$1350, B$1)</f>
        <v>2</v>
      </c>
      <c r="C6" s="18" t="str">
        <f>COUNTIFS('2. Результаты'!$B$2:$B$1350, '3. Анализ по МО'!$G6, '2. Результаты'!$H$2:$H$1350, C$1)</f>
        <v>5</v>
      </c>
      <c r="D6" s="19" t="str">
        <f>COUNTIFS('2. Результаты'!$B$2:$B$1350, '3. Анализ по МО'!$G6, '2. Результаты'!$H$2:$H$1350, D$1)</f>
        <v>1</v>
      </c>
      <c r="E6" s="20" t="str">
        <f>COUNTIFS('2. Результаты'!$B$2:$B$1350, '3. Анализ по МО'!$G6, '2. Результаты'!$H$2:$H$1350, E$1)</f>
        <v>0</v>
      </c>
      <c r="F6" s="9" t="str">
        <f t="array" ref="F6">ROW() - ROW(TAKE('3. Анализ по МО'!$A$2:$Q$55, 1)) + 1</f>
        <v>#NAME?</v>
      </c>
      <c r="G6" s="21" t="s">
        <v>211</v>
      </c>
      <c r="H6" s="3" t="str">
        <f>SUM('3. Анализ по МО'!$B6:$E6)</f>
        <v>8</v>
      </c>
      <c r="I6" s="22" t="str">
        <f>'3. Анализ по МО'!$B6 / '3. Анализ по МО'!$H6</f>
        <v>25%</v>
      </c>
      <c r="J6" s="23" t="str">
        <f>'3. Анализ по МО'!$C6 / '3. Анализ по МО'!$H6</f>
        <v>63%</v>
      </c>
      <c r="K6" s="24" t="str">
        <f>'3. Анализ по МО'!$D6 / '3. Анализ по МО'!$H6</f>
        <v>13%</v>
      </c>
      <c r="L6" s="25" t="str">
        <f>'3. Анализ по МО'!$E6 / '3. Анализ по МО'!$H6</f>
        <v>0%</v>
      </c>
      <c r="M6" s="26" t="str">
        <f>(5 * '3. Анализ по МО'!$B6 + 4 * '3. Анализ по МО'!$C6 + 3 * '3. Анализ по МО'!$D6 + 2 * '3. Анализ по МО'!$E6) / '3. Анализ по МО'!$H6</f>
        <v>4.13</v>
      </c>
      <c r="N6" s="26" t="str">
        <f>IF('3. Анализ по МО'!$Q6 = "средний", '3. Анализ по МО'!$M6, NA())</f>
        <v>4.13</v>
      </c>
      <c r="O6" s="26" t="str">
        <f>IF('3. Анализ по МО'!$Q6 = "базовый", '3. Анализ по МО'!$M6, NA())</f>
        <v>#N/A</v>
      </c>
      <c r="P6" s="26" t="str">
        <f>IF('3. Анализ по МО'!$Q6 = "ниже базового", '3. Анализ по МО'!$M6, NA())</f>
        <v>#N/A</v>
      </c>
      <c r="Q6" s="9" t="str">
        <f t="array" ref="Q6">INDEX({"ниже базового","базовый","средний","высокий"}, ROUND('3. Анализ по МО'!$M6, 0) - 1)</f>
        <v>средний</v>
      </c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>
      <c r="A7" s="9">
        <v>26.0</v>
      </c>
      <c r="B7" s="17" t="str">
        <f>COUNTIFS('2. Результаты'!$B$2:$B$1350, '3. Анализ по МО'!$G7, '2. Результаты'!$H$2:$H$1350, B$1)</f>
        <v>5</v>
      </c>
      <c r="C7" s="18" t="str">
        <f>COUNTIFS('2. Результаты'!$B$2:$B$1350, '3. Анализ по МО'!$G7, '2. Результаты'!$H$2:$H$1350, C$1)</f>
        <v>9</v>
      </c>
      <c r="D7" s="19" t="str">
        <f>COUNTIFS('2. Результаты'!$B$2:$B$1350, '3. Анализ по МО'!$G7, '2. Результаты'!$H$2:$H$1350, D$1)</f>
        <v>1</v>
      </c>
      <c r="E7" s="20" t="str">
        <f>COUNTIFS('2. Результаты'!$B$2:$B$1350, '3. Анализ по МО'!$G7, '2. Результаты'!$H$2:$H$1350, E$1)</f>
        <v>1</v>
      </c>
      <c r="F7" s="9" t="str">
        <f t="array" ref="F7">ROW() - ROW(TAKE('3. Анализ по МО'!$A$2:$Q$55, 1)) + 1</f>
        <v>#NAME?</v>
      </c>
      <c r="G7" s="21" t="s">
        <v>255</v>
      </c>
      <c r="H7" s="3" t="str">
        <f>SUM('3. Анализ по МО'!$B7:$E7)</f>
        <v>16</v>
      </c>
      <c r="I7" s="22" t="str">
        <f>'3. Анализ по МО'!$B7 / '3. Анализ по МО'!$H7</f>
        <v>31%</v>
      </c>
      <c r="J7" s="23" t="str">
        <f>'3. Анализ по МО'!$C7 / '3. Анализ по МО'!$H7</f>
        <v>56%</v>
      </c>
      <c r="K7" s="24" t="str">
        <f>'3. Анализ по МО'!$D7 / '3. Анализ по МО'!$H7</f>
        <v>6%</v>
      </c>
      <c r="L7" s="25" t="str">
        <f>'3. Анализ по МО'!$E7 / '3. Анализ по МО'!$H7</f>
        <v>6%</v>
      </c>
      <c r="M7" s="26" t="str">
        <f>(5 * '3. Анализ по МО'!$B7 + 4 * '3. Анализ по МО'!$C7 + 3 * '3. Анализ по МО'!$D7 + 2 * '3. Анализ по МО'!$E7) / '3. Анализ по МО'!$H7</f>
        <v>4.13</v>
      </c>
      <c r="N7" s="26" t="str">
        <f>IF('3. Анализ по МО'!$Q7 = "средний", '3. Анализ по МО'!$M7, NA())</f>
        <v>4.13</v>
      </c>
      <c r="O7" s="26" t="str">
        <f>IF('3. Анализ по МО'!$Q7 = "базовый", '3. Анализ по МО'!$M7, NA())</f>
        <v>#N/A</v>
      </c>
      <c r="P7" s="26" t="str">
        <f>IF('3. Анализ по МО'!$Q7 = "ниже базового", '3. Анализ по МО'!$M7, NA())</f>
        <v>#N/A</v>
      </c>
      <c r="Q7" s="9" t="str">
        <f t="array" ref="Q7">INDEX({"ниже базового","базовый","средний","высокий"}, ROUND('3. Анализ по МО'!$M7, 0) - 1)</f>
        <v>средний</v>
      </c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</row>
    <row r="8">
      <c r="A8" s="9">
        <v>2.0</v>
      </c>
      <c r="B8" s="17" t="str">
        <f>COUNTIFS('2. Результаты'!$B$2:$B$1350, '3. Анализ по МО'!$G8, '2. Результаты'!$H$2:$H$1350, B$1)</f>
        <v>1</v>
      </c>
      <c r="C8" s="18" t="str">
        <f>COUNTIFS('2. Результаты'!$B$2:$B$1350, '3. Анализ по МО'!$G8, '2. Результаты'!$H$2:$H$1350, C$1)</f>
        <v>7</v>
      </c>
      <c r="D8" s="19" t="str">
        <f>COUNTIFS('2. Результаты'!$B$2:$B$1350, '3. Анализ по МО'!$G8, '2. Результаты'!$H$2:$H$1350, D$1)</f>
        <v>0</v>
      </c>
      <c r="E8" s="20" t="str">
        <f>COUNTIFS('2. Результаты'!$B$2:$B$1350, '3. Анализ по МО'!$G8, '2. Результаты'!$H$2:$H$1350, E$1)</f>
        <v>0</v>
      </c>
      <c r="F8" s="9" t="str">
        <f t="array" ref="F8">ROW() - ROW(TAKE('3. Анализ по МО'!$A$2:$Q$55, 1)) + 1</f>
        <v>#NAME?</v>
      </c>
      <c r="G8" s="21" t="s">
        <v>739</v>
      </c>
      <c r="H8" s="3" t="str">
        <f>SUM('3. Анализ по МО'!$B8:$E8)</f>
        <v>8</v>
      </c>
      <c r="I8" s="22" t="str">
        <f>'3. Анализ по МО'!$B8 / '3. Анализ по МО'!$H8</f>
        <v>13%</v>
      </c>
      <c r="J8" s="23" t="str">
        <f>'3. Анализ по МО'!$C8 / '3. Анализ по МО'!$H8</f>
        <v>88%</v>
      </c>
      <c r="K8" s="24" t="str">
        <f>'3. Анализ по МО'!$D8 / '3. Анализ по МО'!$H8</f>
        <v>0%</v>
      </c>
      <c r="L8" s="25" t="str">
        <f>'3. Анализ по МО'!$E8 / '3. Анализ по МО'!$H8</f>
        <v>0%</v>
      </c>
      <c r="M8" s="26" t="str">
        <f>(5 * '3. Анализ по МО'!$B8 + 4 * '3. Анализ по МО'!$C8 + 3 * '3. Анализ по МО'!$D8 + 2 * '3. Анализ по МО'!$E8) / '3. Анализ по МО'!$H8</f>
        <v>4.13</v>
      </c>
      <c r="N8" s="26" t="str">
        <f>IF('3. Анализ по МО'!$Q8 = "средний", '3. Анализ по МО'!$M8, NA())</f>
        <v>4.13</v>
      </c>
      <c r="O8" s="26" t="str">
        <f>IF('3. Анализ по МО'!$Q8 = "базовый", '3. Анализ по МО'!$M8, NA())</f>
        <v>#N/A</v>
      </c>
      <c r="P8" s="26" t="str">
        <f>IF('3. Анализ по МО'!$Q8 = "ниже базового", '3. Анализ по МО'!$M8, NA())</f>
        <v>#N/A</v>
      </c>
      <c r="Q8" s="9" t="str">
        <f t="array" ref="Q8">INDEX({"ниже базового","базовый","средний","высокий"}, ROUND('3. Анализ по МО'!$M8, 0) - 1)</f>
        <v>средний</v>
      </c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</row>
    <row r="9">
      <c r="A9" s="9">
        <v>53.0</v>
      </c>
      <c r="B9" s="17" t="str">
        <f>COUNTIFS('2. Результаты'!$B$2:$B$1350, '3. Анализ по МО'!$G9, '2. Результаты'!$H$2:$H$1350, B$1)</f>
        <v>2</v>
      </c>
      <c r="C9" s="18" t="str">
        <f>COUNTIFS('2. Результаты'!$B$2:$B$1350, '3. Анализ по МО'!$G9, '2. Результаты'!$H$2:$H$1350, C$1)</f>
        <v>5</v>
      </c>
      <c r="D9" s="19" t="str">
        <f>COUNTIFS('2. Результаты'!$B$2:$B$1350, '3. Анализ по МО'!$G9, '2. Результаты'!$H$2:$H$1350, D$1)</f>
        <v>1</v>
      </c>
      <c r="E9" s="20" t="str">
        <f>COUNTIFS('2. Результаты'!$B$2:$B$1350, '3. Анализ по МО'!$G9, '2. Результаты'!$H$2:$H$1350, E$1)</f>
        <v>0</v>
      </c>
      <c r="F9" s="9" t="str">
        <f t="array" ref="F9">ROW() - ROW(TAKE('3. Анализ по МО'!$A$2:$Q$55, 1)) + 1</f>
        <v>#NAME?</v>
      </c>
      <c r="G9" s="21" t="s">
        <v>272</v>
      </c>
      <c r="H9" s="3" t="str">
        <f>SUM('3. Анализ по МО'!$B9:$E9)</f>
        <v>8</v>
      </c>
      <c r="I9" s="22" t="str">
        <f>'3. Анализ по МО'!$B9 / '3. Анализ по МО'!$H9</f>
        <v>25%</v>
      </c>
      <c r="J9" s="23" t="str">
        <f>'3. Анализ по МО'!$C9 / '3. Анализ по МО'!$H9</f>
        <v>63%</v>
      </c>
      <c r="K9" s="24" t="str">
        <f>'3. Анализ по МО'!$D9 / '3. Анализ по МО'!$H9</f>
        <v>13%</v>
      </c>
      <c r="L9" s="25" t="str">
        <f>'3. Анализ по МО'!$E9 / '3. Анализ по МО'!$H9</f>
        <v>0%</v>
      </c>
      <c r="M9" s="26" t="str">
        <f>(5 * '3. Анализ по МО'!$B9 + 4 * '3. Анализ по МО'!$C9 + 3 * '3. Анализ по МО'!$D9 + 2 * '3. Анализ по МО'!$E9) / '3. Анализ по МО'!$H9</f>
        <v>4.13</v>
      </c>
      <c r="N9" s="26" t="str">
        <f>IF('3. Анализ по МО'!$Q9 = "средний", '3. Анализ по МО'!$M9, NA())</f>
        <v>4.13</v>
      </c>
      <c r="O9" s="26" t="str">
        <f>IF('3. Анализ по МО'!$Q9 = "базовый", '3. Анализ по МО'!$M9, NA())</f>
        <v>#N/A</v>
      </c>
      <c r="P9" s="26" t="str">
        <f>IF('3. Анализ по МО'!$Q9 = "ниже базового", '3. Анализ по МО'!$M9, NA())</f>
        <v>#N/A</v>
      </c>
      <c r="Q9" s="9" t="str">
        <f t="array" ref="Q9">INDEX({"ниже базового","базовый","средний","высокий"}, ROUND('3. Анализ по МО'!$M9, 0) - 1)</f>
        <v>средний</v>
      </c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</row>
    <row r="10">
      <c r="A10" s="9">
        <v>46.0</v>
      </c>
      <c r="B10" s="17" t="str">
        <f>COUNTIFS('2. Результаты'!$B$2:$B$1350, '3. Анализ по МО'!$G10, '2. Результаты'!$H$2:$H$1350, B$1)</f>
        <v>10</v>
      </c>
      <c r="C10" s="18" t="str">
        <f>COUNTIFS('2. Результаты'!$B$2:$B$1350, '3. Анализ по МО'!$G10, '2. Результаты'!$H$2:$H$1350, C$1)</f>
        <v>21</v>
      </c>
      <c r="D10" s="19" t="str">
        <f>COUNTIFS('2. Результаты'!$B$2:$B$1350, '3. Анализ по МО'!$G10, '2. Результаты'!$H$2:$H$1350, D$1)</f>
        <v>6</v>
      </c>
      <c r="E10" s="20" t="str">
        <f>COUNTIFS('2. Результаты'!$B$2:$B$1350, '3. Анализ по МО'!$G10, '2. Результаты'!$H$2:$H$1350, E$1)</f>
        <v>1</v>
      </c>
      <c r="F10" s="9" t="str">
        <f t="array" ref="F10">ROW() - ROW(TAKE('3. Анализ по МО'!$A$2:$Q$55, 1)) + 1</f>
        <v>#NAME?</v>
      </c>
      <c r="G10" s="21" t="s">
        <v>970</v>
      </c>
      <c r="H10" s="3" t="str">
        <f>SUM('3. Анализ по МО'!$B10:$E10)</f>
        <v>38</v>
      </c>
      <c r="I10" s="22" t="str">
        <f>'3. Анализ по МО'!$B10 / '3. Анализ по МО'!$H10</f>
        <v>26%</v>
      </c>
      <c r="J10" s="23" t="str">
        <f>'3. Анализ по МО'!$C10 / '3. Анализ по МО'!$H10</f>
        <v>55%</v>
      </c>
      <c r="K10" s="24" t="str">
        <f>'3. Анализ по МО'!$D10 / '3. Анализ по МО'!$H10</f>
        <v>16%</v>
      </c>
      <c r="L10" s="25" t="str">
        <f>'3. Анализ по МО'!$E10 / '3. Анализ по МО'!$H10</f>
        <v>3%</v>
      </c>
      <c r="M10" s="26" t="str">
        <f>(5 * '3. Анализ по МО'!$B10 + 4 * '3. Анализ по МО'!$C10 + 3 * '3. Анализ по МО'!$D10 + 2 * '3. Анализ по МО'!$E10) / '3. Анализ по МО'!$H10</f>
        <v>4.05</v>
      </c>
      <c r="N10" s="26" t="str">
        <f>IF('3. Анализ по МО'!$Q10 = "средний", '3. Анализ по МО'!$M10, NA())</f>
        <v>4.05</v>
      </c>
      <c r="O10" s="26" t="str">
        <f>IF('3. Анализ по МО'!$Q10 = "базовый", '3. Анализ по МО'!$M10, NA())</f>
        <v>#N/A</v>
      </c>
      <c r="P10" s="26" t="str">
        <f>IF('3. Анализ по МО'!$Q10 = "ниже базового", '3. Анализ по МО'!$M10, NA())</f>
        <v>#N/A</v>
      </c>
      <c r="Q10" s="9" t="str">
        <f t="array" ref="Q10">INDEX({"ниже базового","базовый","средний","высокий"}, ROUND('3. Анализ по МО'!$M10, 0) - 1)</f>
        <v>средний</v>
      </c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</row>
    <row r="11">
      <c r="A11" s="9">
        <v>5.0</v>
      </c>
      <c r="B11" s="17" t="str">
        <f>COUNTIFS('2. Результаты'!$B$2:$B$1350, '3. Анализ по МО'!$G11, '2. Результаты'!$H$2:$H$1350, B$1)</f>
        <v>2</v>
      </c>
      <c r="C11" s="18" t="str">
        <f>COUNTIFS('2. Результаты'!$B$2:$B$1350, '3. Анализ по МО'!$G11, '2. Результаты'!$H$2:$H$1350, C$1)</f>
        <v>53</v>
      </c>
      <c r="D11" s="19" t="str">
        <f>COUNTIFS('2. Результаты'!$B$2:$B$1350, '3. Анализ по МО'!$G11, '2. Результаты'!$H$2:$H$1350, D$1)</f>
        <v>0</v>
      </c>
      <c r="E11" s="20" t="str">
        <f>COUNTIFS('2. Результаты'!$B$2:$B$1350, '3. Анализ по МО'!$G11, '2. Результаты'!$H$2:$H$1350, E$1)</f>
        <v>0</v>
      </c>
      <c r="F11" s="9" t="str">
        <f t="array" ref="F11">ROW() - ROW(TAKE('3. Анализ по МО'!$A$2:$Q$55, 1)) + 1</f>
        <v>#NAME?</v>
      </c>
      <c r="G11" s="21" t="s">
        <v>1130</v>
      </c>
      <c r="H11" s="3" t="str">
        <f>SUM('3. Анализ по МО'!$B11:$E11)</f>
        <v>55</v>
      </c>
      <c r="I11" s="22" t="str">
        <f>'3. Анализ по МО'!$B11 / '3. Анализ по МО'!$H11</f>
        <v>4%</v>
      </c>
      <c r="J11" s="23" t="str">
        <f>'3. Анализ по МО'!$C11 / '3. Анализ по МО'!$H11</f>
        <v>96%</v>
      </c>
      <c r="K11" s="24" t="str">
        <f>'3. Анализ по МО'!$D11 / '3. Анализ по МО'!$H11</f>
        <v>0%</v>
      </c>
      <c r="L11" s="25" t="str">
        <f>'3. Анализ по МО'!$E11 / '3. Анализ по МО'!$H11</f>
        <v>0%</v>
      </c>
      <c r="M11" s="26" t="str">
        <f>(5 * '3. Анализ по МО'!$B11 + 4 * '3. Анализ по МО'!$C11 + 3 * '3. Анализ по МО'!$D11 + 2 * '3. Анализ по МО'!$E11) / '3. Анализ по МО'!$H11</f>
        <v>4.04</v>
      </c>
      <c r="N11" s="26" t="str">
        <f>IF('3. Анализ по МО'!$Q11 = "средний", '3. Анализ по МО'!$M11, NA())</f>
        <v>4.04</v>
      </c>
      <c r="O11" s="26" t="str">
        <f>IF('3. Анализ по МО'!$Q11 = "базовый", '3. Анализ по МО'!$M11, NA())</f>
        <v>#N/A</v>
      </c>
      <c r="P11" s="26" t="str">
        <f>IF('3. Анализ по МО'!$Q11 = "ниже базового", '3. Анализ по МО'!$M11, NA())</f>
        <v>#N/A</v>
      </c>
      <c r="Q11" s="9" t="str">
        <f t="array" ref="Q11">INDEX({"ниже базового","базовый","средний","высокий"}, ROUND('3. Анализ по МО'!$M11, 0) - 1)</f>
        <v>средний</v>
      </c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</row>
    <row r="12">
      <c r="A12" s="9">
        <v>27.0</v>
      </c>
      <c r="B12" s="17" t="str">
        <f>COUNTIFS('2. Результаты'!$B$2:$B$1350, '3. Анализ по МО'!$G12, '2. Результаты'!$H$2:$H$1350, B$1)</f>
        <v>6</v>
      </c>
      <c r="C12" s="18" t="str">
        <f>COUNTIFS('2. Результаты'!$B$2:$B$1350, '3. Анализ по МО'!$G12, '2. Результаты'!$H$2:$H$1350, C$1)</f>
        <v>23</v>
      </c>
      <c r="D12" s="19" t="str">
        <f>COUNTIFS('2. Результаты'!$B$2:$B$1350, '3. Анализ по МО'!$G12, '2. Результаты'!$H$2:$H$1350, D$1)</f>
        <v>3</v>
      </c>
      <c r="E12" s="20" t="str">
        <f>COUNTIFS('2. Результаты'!$B$2:$B$1350, '3. Анализ по МО'!$G12, '2. Результаты'!$H$2:$H$1350, E$1)</f>
        <v>1</v>
      </c>
      <c r="F12" s="9" t="str">
        <f t="array" ref="F12">ROW() - ROW(TAKE('3. Анализ по МО'!$A$2:$Q$55, 1)) + 1</f>
        <v>#NAME?</v>
      </c>
      <c r="G12" s="21" t="s">
        <v>572</v>
      </c>
      <c r="H12" s="3" t="str">
        <f>SUM('3. Анализ по МО'!$B12:$E12)</f>
        <v>33</v>
      </c>
      <c r="I12" s="22" t="str">
        <f>'3. Анализ по МО'!$B12 / '3. Анализ по МО'!$H12</f>
        <v>18%</v>
      </c>
      <c r="J12" s="23" t="str">
        <f>'3. Анализ по МО'!$C12 / '3. Анализ по МО'!$H12</f>
        <v>70%</v>
      </c>
      <c r="K12" s="24" t="str">
        <f>'3. Анализ по МО'!$D12 / '3. Анализ по МО'!$H12</f>
        <v>9%</v>
      </c>
      <c r="L12" s="25" t="str">
        <f>'3. Анализ по МО'!$E12 / '3. Анализ по МО'!$H12</f>
        <v>3%</v>
      </c>
      <c r="M12" s="26" t="str">
        <f>(5 * '3. Анализ по МО'!$B12 + 4 * '3. Анализ по МО'!$C12 + 3 * '3. Анализ по МО'!$D12 + 2 * '3. Анализ по МО'!$E12) / '3. Анализ по МО'!$H12</f>
        <v>4.03</v>
      </c>
      <c r="N12" s="26" t="str">
        <f>IF('3. Анализ по МО'!$Q12 = "средний", '3. Анализ по МО'!$M12, NA())</f>
        <v>4.03</v>
      </c>
      <c r="O12" s="26" t="str">
        <f>IF('3. Анализ по МО'!$Q12 = "базовый", '3. Анализ по МО'!$M12, NA())</f>
        <v>#N/A</v>
      </c>
      <c r="P12" s="26" t="str">
        <f>IF('3. Анализ по МО'!$Q12 = "ниже базового", '3. Анализ по МО'!$M12, NA())</f>
        <v>#N/A</v>
      </c>
      <c r="Q12" s="9" t="str">
        <f t="array" ref="Q12">INDEX({"ниже базового","базовый","средний","высокий"}, ROUND('3. Анализ по МО'!$M12, 0) - 1)</f>
        <v>средний</v>
      </c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</row>
    <row r="13">
      <c r="A13" s="9">
        <v>6.0</v>
      </c>
      <c r="B13" s="17" t="str">
        <f>COUNTIFS('2. Результаты'!$B$2:$B$1350, '3. Анализ по МО'!$G13, '2. Результаты'!$H$2:$H$1350, B$1)</f>
        <v>26</v>
      </c>
      <c r="C13" s="18" t="str">
        <f>COUNTIFS('2. Результаты'!$B$2:$B$1350, '3. Анализ по МО'!$G13, '2. Результаты'!$H$2:$H$1350, C$1)</f>
        <v>29</v>
      </c>
      <c r="D13" s="19" t="str">
        <f>COUNTIFS('2. Результаты'!$B$2:$B$1350, '3. Анализ по МО'!$G13, '2. Результаты'!$H$2:$H$1350, D$1)</f>
        <v>10</v>
      </c>
      <c r="E13" s="20" t="str">
        <f>COUNTIFS('2. Результаты'!$B$2:$B$1350, '3. Анализ по МО'!$G13, '2. Результаты'!$H$2:$H$1350, E$1)</f>
        <v>7</v>
      </c>
      <c r="F13" s="9" t="str">
        <f t="array" ref="F13">ROW() - ROW(TAKE('3. Анализ по МО'!$A$2:$Q$55, 1)) + 1</f>
        <v>#NAME?</v>
      </c>
      <c r="G13" s="21" t="s">
        <v>293</v>
      </c>
      <c r="H13" s="3" t="str">
        <f>SUM('3. Анализ по МО'!$B13:$E13)</f>
        <v>72</v>
      </c>
      <c r="I13" s="22" t="str">
        <f>'3. Анализ по МО'!$B13 / '3. Анализ по МО'!$H13</f>
        <v>36%</v>
      </c>
      <c r="J13" s="23" t="str">
        <f>'3. Анализ по МО'!$C13 / '3. Анализ по МО'!$H13</f>
        <v>40%</v>
      </c>
      <c r="K13" s="24" t="str">
        <f>'3. Анализ по МО'!$D13 / '3. Анализ по МО'!$H13</f>
        <v>14%</v>
      </c>
      <c r="L13" s="25" t="str">
        <f>'3. Анализ по МО'!$E13 / '3. Анализ по МО'!$H13</f>
        <v>10%</v>
      </c>
      <c r="M13" s="26" t="str">
        <f>(5 * '3. Анализ по МО'!$B13 + 4 * '3. Анализ по МО'!$C13 + 3 * '3. Анализ по МО'!$D13 + 2 * '3. Анализ по МО'!$E13) / '3. Анализ по МО'!$H13</f>
        <v>4.03</v>
      </c>
      <c r="N13" s="26" t="str">
        <f>IF('3. Анализ по МО'!$Q13 = "средний", '3. Анализ по МО'!$M13, NA())</f>
        <v>4.03</v>
      </c>
      <c r="O13" s="26" t="str">
        <f>IF('3. Анализ по МО'!$Q13 = "базовый", '3. Анализ по МО'!$M13, NA())</f>
        <v>#N/A</v>
      </c>
      <c r="P13" s="26" t="str">
        <f>IF('3. Анализ по МО'!$Q13 = "ниже базового", '3. Анализ по МО'!$M13, NA())</f>
        <v>#N/A</v>
      </c>
      <c r="Q13" s="9" t="str">
        <f t="array" ref="Q13">INDEX({"ниже базового","базовый","средний","высокий"}, ROUND('3. Анализ по МО'!$M13, 0) - 1)</f>
        <v>средний</v>
      </c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</row>
    <row r="14">
      <c r="A14" s="9">
        <v>45.0</v>
      </c>
      <c r="B14" s="17" t="str">
        <f>COUNTIFS('2. Результаты'!$B$2:$B$1350, '3. Анализ по МО'!$G14, '2. Результаты'!$H$2:$H$1350, B$1)</f>
        <v>5</v>
      </c>
      <c r="C14" s="18" t="str">
        <f>COUNTIFS('2. Результаты'!$B$2:$B$1350, '3. Анализ по МО'!$G14, '2. Результаты'!$H$2:$H$1350, C$1)</f>
        <v>19</v>
      </c>
      <c r="D14" s="19" t="str">
        <f>COUNTIFS('2. Результаты'!$B$2:$B$1350, '3. Анализ по МО'!$G14, '2. Результаты'!$H$2:$H$1350, D$1)</f>
        <v>3</v>
      </c>
      <c r="E14" s="20" t="str">
        <f>COUNTIFS('2. Результаты'!$B$2:$B$1350, '3. Анализ по МО'!$G14, '2. Результаты'!$H$2:$H$1350, E$1)</f>
        <v>1</v>
      </c>
      <c r="F14" s="9" t="str">
        <f t="array" ref="F14">ROW() - ROW(TAKE('3. Анализ по МО'!$A$2:$Q$55, 1)) + 1</f>
        <v>#NAME?</v>
      </c>
      <c r="G14" s="21" t="s">
        <v>606</v>
      </c>
      <c r="H14" s="3" t="str">
        <f>SUM('3. Анализ по МО'!$B14:$E14)</f>
        <v>28</v>
      </c>
      <c r="I14" s="22" t="str">
        <f>'3. Анализ по МО'!$B14 / '3. Анализ по МО'!$H14</f>
        <v>18%</v>
      </c>
      <c r="J14" s="23" t="str">
        <f>'3. Анализ по МО'!$C14 / '3. Анализ по МО'!$H14</f>
        <v>68%</v>
      </c>
      <c r="K14" s="24" t="str">
        <f>'3. Анализ по МО'!$D14 / '3. Анализ по МО'!$H14</f>
        <v>11%</v>
      </c>
      <c r="L14" s="25" t="str">
        <f>'3. Анализ по МО'!$E14 / '3. Анализ по МО'!$H14</f>
        <v>4%</v>
      </c>
      <c r="M14" s="26" t="str">
        <f>(5 * '3. Анализ по МО'!$B14 + 4 * '3. Анализ по МО'!$C14 + 3 * '3. Анализ по МО'!$D14 + 2 * '3. Анализ по МО'!$E14) / '3. Анализ по МО'!$H14</f>
        <v>4.00</v>
      </c>
      <c r="N14" s="26" t="str">
        <f>IF('3. Анализ по МО'!$Q14 = "средний", '3. Анализ по МО'!$M14, NA())</f>
        <v>4.00</v>
      </c>
      <c r="O14" s="26" t="str">
        <f>IF('3. Анализ по МО'!$Q14 = "базовый", '3. Анализ по МО'!$M14, NA())</f>
        <v>#N/A</v>
      </c>
      <c r="P14" s="26" t="str">
        <f>IF('3. Анализ по МО'!$Q14 = "ниже базового", '3. Анализ по МО'!$M14, NA())</f>
        <v>#N/A</v>
      </c>
      <c r="Q14" s="9" t="str">
        <f t="array" ref="Q14">INDEX({"ниже базового","базовый","средний","высокий"}, ROUND('3. Анализ по МО'!$M14, 0) - 1)</f>
        <v>средний</v>
      </c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</row>
    <row r="15">
      <c r="A15" s="9">
        <v>15.0</v>
      </c>
      <c r="B15" s="17" t="str">
        <f>COUNTIFS('2. Результаты'!$B$2:$B$1350, '3. Анализ по МО'!$G15, '2. Результаты'!$H$2:$H$1350, B$1)</f>
        <v>2</v>
      </c>
      <c r="C15" s="18" t="str">
        <f>COUNTIFS('2. Результаты'!$B$2:$B$1350, '3. Анализ по МО'!$G15, '2. Результаты'!$H$2:$H$1350, C$1)</f>
        <v>20</v>
      </c>
      <c r="D15" s="19" t="str">
        <f>COUNTIFS('2. Результаты'!$B$2:$B$1350, '3. Анализ по МО'!$G15, '2. Результаты'!$H$2:$H$1350, D$1)</f>
        <v>2</v>
      </c>
      <c r="E15" s="20" t="str">
        <f>COUNTIFS('2. Результаты'!$B$2:$B$1350, '3. Анализ по МО'!$G15, '2. Результаты'!$H$2:$H$1350, E$1)</f>
        <v>0</v>
      </c>
      <c r="F15" s="9" t="str">
        <f t="array" ref="F15">ROW() - ROW(TAKE('3. Анализ по МО'!$A$2:$Q$55, 1)) + 1</f>
        <v>#NAME?</v>
      </c>
      <c r="G15" s="21" t="s">
        <v>220</v>
      </c>
      <c r="H15" s="3" t="str">
        <f>SUM('3. Анализ по МО'!$B15:$E15)</f>
        <v>24</v>
      </c>
      <c r="I15" s="22" t="str">
        <f>'3. Анализ по МО'!$B15 / '3. Анализ по МО'!$H15</f>
        <v>8%</v>
      </c>
      <c r="J15" s="23" t="str">
        <f>'3. Анализ по МО'!$C15 / '3. Анализ по МО'!$H15</f>
        <v>83%</v>
      </c>
      <c r="K15" s="24" t="str">
        <f>'3. Анализ по МО'!$D15 / '3. Анализ по МО'!$H15</f>
        <v>8%</v>
      </c>
      <c r="L15" s="25" t="str">
        <f>'3. Анализ по МО'!$E15 / '3. Анализ по МО'!$H15</f>
        <v>0%</v>
      </c>
      <c r="M15" s="26" t="str">
        <f>(5 * '3. Анализ по МО'!$B15 + 4 * '3. Анализ по МО'!$C15 + 3 * '3. Анализ по МО'!$D15 + 2 * '3. Анализ по МО'!$E15) / '3. Анализ по МО'!$H15</f>
        <v>4.00</v>
      </c>
      <c r="N15" s="26" t="str">
        <f>IF('3. Анализ по МО'!$Q15 = "средний", '3. Анализ по МО'!$M15, NA())</f>
        <v>4.00</v>
      </c>
      <c r="O15" s="26" t="str">
        <f>IF('3. Анализ по МО'!$Q15 = "базовый", '3. Анализ по МО'!$M15, NA())</f>
        <v>#N/A</v>
      </c>
      <c r="P15" s="26" t="str">
        <f>IF('3. Анализ по МО'!$Q15 = "ниже базового", '3. Анализ по МО'!$M15, NA())</f>
        <v>#N/A</v>
      </c>
      <c r="Q15" s="9" t="str">
        <f t="array" ref="Q15">INDEX({"ниже базового","базовый","средний","высокий"}, ROUND('3. Анализ по МО'!$M15, 0) - 1)</f>
        <v>средний</v>
      </c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</row>
    <row r="16">
      <c r="A16" s="9">
        <v>37.0</v>
      </c>
      <c r="B16" s="17" t="str">
        <f>COUNTIFS('2. Результаты'!$B$2:$B$1350, '3. Анализ по МО'!$G16, '2. Результаты'!$H$2:$H$1350, B$1)</f>
        <v>5</v>
      </c>
      <c r="C16" s="18" t="str">
        <f>COUNTIFS('2. Результаты'!$B$2:$B$1350, '3. Анализ по МО'!$G16, '2. Результаты'!$H$2:$H$1350, C$1)</f>
        <v>14</v>
      </c>
      <c r="D16" s="19" t="str">
        <f>COUNTIFS('2. Результаты'!$B$2:$B$1350, '3. Анализ по МО'!$G16, '2. Результаты'!$H$2:$H$1350, D$1)</f>
        <v>0</v>
      </c>
      <c r="E16" s="20" t="str">
        <f>COUNTIFS('2. Результаты'!$B$2:$B$1350, '3. Анализ по МО'!$G16, '2. Результаты'!$H$2:$H$1350, E$1)</f>
        <v>3</v>
      </c>
      <c r="F16" s="9" t="str">
        <f t="array" ref="F16">ROW() - ROW(TAKE('3. Анализ по МО'!$A$2:$Q$55, 1)) + 1</f>
        <v>#NAME?</v>
      </c>
      <c r="G16" s="21" t="s">
        <v>1333</v>
      </c>
      <c r="H16" s="3" t="str">
        <f>SUM('3. Анализ по МО'!$B16:$E16)</f>
        <v>22</v>
      </c>
      <c r="I16" s="22" t="str">
        <f>'3. Анализ по МО'!$B16 / '3. Анализ по МО'!$H16</f>
        <v>23%</v>
      </c>
      <c r="J16" s="23" t="str">
        <f>'3. Анализ по МО'!$C16 / '3. Анализ по МО'!$H16</f>
        <v>64%</v>
      </c>
      <c r="K16" s="24" t="str">
        <f>'3. Анализ по МО'!$D16 / '3. Анализ по МО'!$H16</f>
        <v>0%</v>
      </c>
      <c r="L16" s="25" t="str">
        <f>'3. Анализ по МО'!$E16 / '3. Анализ по МО'!$H16</f>
        <v>14%</v>
      </c>
      <c r="M16" s="26" t="str">
        <f>(5 * '3. Анализ по МО'!$B16 + 4 * '3. Анализ по МО'!$C16 + 3 * '3. Анализ по МО'!$D16 + 2 * '3. Анализ по МО'!$E16) / '3. Анализ по МО'!$H16</f>
        <v>3.95</v>
      </c>
      <c r="N16" s="26" t="str">
        <f>IF('3. Анализ по МО'!$Q16 = "средний", '3. Анализ по МО'!$M16, NA())</f>
        <v>3.95</v>
      </c>
      <c r="O16" s="26" t="str">
        <f>IF('3. Анализ по МО'!$Q16 = "базовый", '3. Анализ по МО'!$M16, NA())</f>
        <v>#N/A</v>
      </c>
      <c r="P16" s="26" t="str">
        <f>IF('3. Анализ по МО'!$Q16 = "ниже базового", '3. Анализ по МО'!$M16, NA())</f>
        <v>#N/A</v>
      </c>
      <c r="Q16" s="9" t="str">
        <f t="array" ref="Q16">INDEX({"ниже базового","базовый","средний","высокий"}, ROUND('3. Анализ по МО'!$M16, 0) - 1)</f>
        <v>средний</v>
      </c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>
      <c r="A17" s="9">
        <v>49.0</v>
      </c>
      <c r="B17" s="17" t="str">
        <f>COUNTIFS('2. Результаты'!$B$2:$B$1350, '3. Анализ по МО'!$G17, '2. Результаты'!$H$2:$H$1350, B$1)</f>
        <v>3</v>
      </c>
      <c r="C17" s="18" t="str">
        <f>COUNTIFS('2. Результаты'!$B$2:$B$1350, '3. Анализ по МО'!$G17, '2. Результаты'!$H$2:$H$1350, C$1)</f>
        <v>48</v>
      </c>
      <c r="D17" s="19" t="str">
        <f>COUNTIFS('2. Результаты'!$B$2:$B$1350, '3. Анализ по МО'!$G17, '2. Результаты'!$H$2:$H$1350, D$1)</f>
        <v>6</v>
      </c>
      <c r="E17" s="20" t="str">
        <f>COUNTIFS('2. Результаты'!$B$2:$B$1350, '3. Анализ по МО'!$G17, '2. Результаты'!$H$2:$H$1350, E$1)</f>
        <v>0</v>
      </c>
      <c r="F17" s="9" t="str">
        <f t="array" ref="F17">ROW() - ROW(TAKE('3. Анализ по МО'!$A$2:$Q$55, 1)) + 1</f>
        <v>#NAME?</v>
      </c>
      <c r="G17" s="21" t="s">
        <v>1010</v>
      </c>
      <c r="H17" s="3" t="str">
        <f>SUM('3. Анализ по МО'!$B17:$E17)</f>
        <v>57</v>
      </c>
      <c r="I17" s="22" t="str">
        <f>'3. Анализ по МО'!$B17 / '3. Анализ по МО'!$H17</f>
        <v>5%</v>
      </c>
      <c r="J17" s="23" t="str">
        <f>'3. Анализ по МО'!$C17 / '3. Анализ по МО'!$H17</f>
        <v>84%</v>
      </c>
      <c r="K17" s="24" t="str">
        <f>'3. Анализ по МО'!$D17 / '3. Анализ по МО'!$H17</f>
        <v>11%</v>
      </c>
      <c r="L17" s="25" t="str">
        <f>'3. Анализ по МО'!$E17 / '3. Анализ по МО'!$H17</f>
        <v>0%</v>
      </c>
      <c r="M17" s="26" t="str">
        <f>(5 * '3. Анализ по МО'!$B17 + 4 * '3. Анализ по МО'!$C17 + 3 * '3. Анализ по МО'!$D17 + 2 * '3. Анализ по МО'!$E17) / '3. Анализ по МО'!$H17</f>
        <v>3.95</v>
      </c>
      <c r="N17" s="26" t="str">
        <f>IF('3. Анализ по МО'!$Q17 = "средний", '3. Анализ по МО'!$M17, NA())</f>
        <v>3.95</v>
      </c>
      <c r="O17" s="26" t="str">
        <f>IF('3. Анализ по МО'!$Q17 = "базовый", '3. Анализ по МО'!$M17, NA())</f>
        <v>#N/A</v>
      </c>
      <c r="P17" s="26" t="str">
        <f>IF('3. Анализ по МО'!$Q17 = "ниже базового", '3. Анализ по МО'!$M17, NA())</f>
        <v>#N/A</v>
      </c>
      <c r="Q17" s="9" t="str">
        <f t="array" ref="Q17">INDEX({"ниже базового","базовый","средний","высокий"}, ROUND('3. Анализ по МО'!$M17, 0) - 1)</f>
        <v>средний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>
      <c r="A18" s="9">
        <v>25.0</v>
      </c>
      <c r="B18" s="17" t="str">
        <f>COUNTIFS('2. Результаты'!$B$2:$B$1350, '3. Анализ по МО'!$G18, '2. Результаты'!$H$2:$H$1350, B$1)</f>
        <v>1</v>
      </c>
      <c r="C18" s="18" t="str">
        <f>COUNTIFS('2. Результаты'!$B$2:$B$1350, '3. Анализ по МО'!$G18, '2. Результаты'!$H$2:$H$1350, C$1)</f>
        <v>12</v>
      </c>
      <c r="D18" s="19" t="str">
        <f>COUNTIFS('2. Результаты'!$B$2:$B$1350, '3. Анализ по МО'!$G18, '2. Результаты'!$H$2:$H$1350, D$1)</f>
        <v>2</v>
      </c>
      <c r="E18" s="20" t="str">
        <f>COUNTIFS('2. Результаты'!$B$2:$B$1350, '3. Анализ по МО'!$G18, '2. Результаты'!$H$2:$H$1350, E$1)</f>
        <v>0</v>
      </c>
      <c r="F18" s="9" t="str">
        <f t="array" ref="F18">ROW() - ROW(TAKE('3. Анализ по МО'!$A$2:$Q$55, 1)) + 1</f>
        <v>#NAME?</v>
      </c>
      <c r="G18" s="21" t="s">
        <v>5</v>
      </c>
      <c r="H18" s="3" t="str">
        <f>SUM('3. Анализ по МО'!$B18:$E18)</f>
        <v>15</v>
      </c>
      <c r="I18" s="22" t="str">
        <f>'3. Анализ по МО'!$B18 / '3. Анализ по МО'!$H18</f>
        <v>7%</v>
      </c>
      <c r="J18" s="23" t="str">
        <f>'3. Анализ по МО'!$C18 / '3. Анализ по МО'!$H18</f>
        <v>80%</v>
      </c>
      <c r="K18" s="24" t="str">
        <f>'3. Анализ по МО'!$D18 / '3. Анализ по МО'!$H18</f>
        <v>13%</v>
      </c>
      <c r="L18" s="25" t="str">
        <f>'3. Анализ по МО'!$E18 / '3. Анализ по МО'!$H18</f>
        <v>0%</v>
      </c>
      <c r="M18" s="26" t="str">
        <f>(5 * '3. Анализ по МО'!$B18 + 4 * '3. Анализ по МО'!$C18 + 3 * '3. Анализ по МО'!$D18 + 2 * '3. Анализ по МО'!$E18) / '3. Анализ по МО'!$H18</f>
        <v>3.93</v>
      </c>
      <c r="N18" s="26" t="str">
        <f>IF('3. Анализ по МО'!$Q18 = "средний", '3. Анализ по МО'!$M18, NA())</f>
        <v>3.93</v>
      </c>
      <c r="O18" s="26" t="str">
        <f>IF('3. Анализ по МО'!$Q18 = "базовый", '3. Анализ по МО'!$M18, NA())</f>
        <v>#N/A</v>
      </c>
      <c r="P18" s="26" t="str">
        <f>IF('3. Анализ по МО'!$Q18 = "ниже базового", '3. Анализ по МО'!$M18, NA())</f>
        <v>#N/A</v>
      </c>
      <c r="Q18" s="9" t="str">
        <f t="array" ref="Q18">INDEX({"ниже базового","базовый","средний","высокий"}, ROUND('3. Анализ по МО'!$M18, 0) - 1)</f>
        <v>средний</v>
      </c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</row>
    <row r="19">
      <c r="A19" s="9">
        <v>51.0</v>
      </c>
      <c r="B19" s="17" t="str">
        <f>COUNTIFS('2. Результаты'!$B$2:$B$1350, '3. Анализ по МО'!$G19, '2. Результаты'!$H$2:$H$1350, B$1)</f>
        <v>2</v>
      </c>
      <c r="C19" s="18" t="str">
        <f>COUNTIFS('2. Результаты'!$B$2:$B$1350, '3. Анализ по МО'!$G19, '2. Результаты'!$H$2:$H$1350, C$1)</f>
        <v>10</v>
      </c>
      <c r="D19" s="19" t="str">
        <f>COUNTIFS('2. Результаты'!$B$2:$B$1350, '3. Анализ по МО'!$G19, '2. Результаты'!$H$2:$H$1350, D$1)</f>
        <v>3</v>
      </c>
      <c r="E19" s="20" t="str">
        <f>COUNTIFS('2. Результаты'!$B$2:$B$1350, '3. Анализ по МО'!$G19, '2. Результаты'!$H$2:$H$1350, E$1)</f>
        <v>0</v>
      </c>
      <c r="F19" s="9" t="str">
        <f t="array" ref="F19">ROW() - ROW(TAKE('3. Анализ по МО'!$A$2:$Q$55, 1)) + 1</f>
        <v>#NAME?</v>
      </c>
      <c r="G19" s="21" t="s">
        <v>773</v>
      </c>
      <c r="H19" s="3" t="str">
        <f>SUM('3. Анализ по МО'!$B19:$E19)</f>
        <v>15</v>
      </c>
      <c r="I19" s="22" t="str">
        <f>'3. Анализ по МО'!$B19 / '3. Анализ по МО'!$H19</f>
        <v>13%</v>
      </c>
      <c r="J19" s="23" t="str">
        <f>'3. Анализ по МО'!$C19 / '3. Анализ по МО'!$H19</f>
        <v>67%</v>
      </c>
      <c r="K19" s="24" t="str">
        <f>'3. Анализ по МО'!$D19 / '3. Анализ по МО'!$H19</f>
        <v>20%</v>
      </c>
      <c r="L19" s="25" t="str">
        <f>'3. Анализ по МО'!$E19 / '3. Анализ по МО'!$H19</f>
        <v>0%</v>
      </c>
      <c r="M19" s="26" t="str">
        <f>(5 * '3. Анализ по МО'!$B19 + 4 * '3. Анализ по МО'!$C19 + 3 * '3. Анализ по МО'!$D19 + 2 * '3. Анализ по МО'!$E19) / '3. Анализ по МО'!$H19</f>
        <v>3.93</v>
      </c>
      <c r="N19" s="26" t="str">
        <f>IF('3. Анализ по МО'!$Q19 = "средний", '3. Анализ по МО'!$M19, NA())</f>
        <v>3.93</v>
      </c>
      <c r="O19" s="26" t="str">
        <f>IF('3. Анализ по МО'!$Q19 = "базовый", '3. Анализ по МО'!$M19, NA())</f>
        <v>#N/A</v>
      </c>
      <c r="P19" s="26" t="str">
        <f>IF('3. Анализ по МО'!$Q19 = "ниже базового", '3. Анализ по МО'!$M19, NA())</f>
        <v>#N/A</v>
      </c>
      <c r="Q19" s="9" t="str">
        <f t="array" ref="Q19">INDEX({"ниже базового","базовый","средний","высокий"}, ROUND('3. Анализ по МО'!$M19, 0) - 1)</f>
        <v>средний</v>
      </c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</row>
    <row r="20">
      <c r="A20" s="9">
        <v>43.0</v>
      </c>
      <c r="B20" s="17" t="str">
        <f>COUNTIFS('2. Результаты'!$B$2:$B$1350, '3. Анализ по МО'!$G20, '2. Результаты'!$H$2:$H$1350, B$1)</f>
        <v>9</v>
      </c>
      <c r="C20" s="18" t="str">
        <f>COUNTIFS('2. Результаты'!$B$2:$B$1350, '3. Анализ по МО'!$G20, '2. Результаты'!$H$2:$H$1350, C$1)</f>
        <v>53</v>
      </c>
      <c r="D20" s="19" t="str">
        <f>COUNTIFS('2. Результаты'!$B$2:$B$1350, '3. Анализ по МО'!$G20, '2. Результаты'!$H$2:$H$1350, D$1)</f>
        <v>14</v>
      </c>
      <c r="E20" s="20" t="str">
        <f>COUNTIFS('2. Результаты'!$B$2:$B$1350, '3. Анализ по МО'!$G20, '2. Результаты'!$H$2:$H$1350, E$1)</f>
        <v>1</v>
      </c>
      <c r="F20" s="9" t="str">
        <f t="array" ref="F20">ROW() - ROW(TAKE('3. Анализ по МО'!$A$2:$Q$55, 1)) + 1</f>
        <v>#NAME?</v>
      </c>
      <c r="G20" s="21" t="s">
        <v>1254</v>
      </c>
      <c r="H20" s="3" t="str">
        <f>SUM('3. Анализ по МО'!$B20:$E20)</f>
        <v>77</v>
      </c>
      <c r="I20" s="22" t="str">
        <f>'3. Анализ по МО'!$B20 / '3. Анализ по МО'!$H20</f>
        <v>12%</v>
      </c>
      <c r="J20" s="23" t="str">
        <f>'3. Анализ по МО'!$C20 / '3. Анализ по МО'!$H20</f>
        <v>69%</v>
      </c>
      <c r="K20" s="24" t="str">
        <f>'3. Анализ по МО'!$D20 / '3. Анализ по МО'!$H20</f>
        <v>18%</v>
      </c>
      <c r="L20" s="25" t="str">
        <f>'3. Анализ по МО'!$E20 / '3. Анализ по МО'!$H20</f>
        <v>1%</v>
      </c>
      <c r="M20" s="26" t="str">
        <f>(5 * '3. Анализ по МО'!$B20 + 4 * '3. Анализ по МО'!$C20 + 3 * '3. Анализ по МО'!$D20 + 2 * '3. Анализ по МО'!$E20) / '3. Анализ по МО'!$H20</f>
        <v>3.91</v>
      </c>
      <c r="N20" s="26" t="str">
        <f>IF('3. Анализ по МО'!$Q20 = "средний", '3. Анализ по МО'!$M20, NA())</f>
        <v>3.91</v>
      </c>
      <c r="O20" s="26" t="str">
        <f>IF('3. Анализ по МО'!$Q20 = "базовый", '3. Анализ по МО'!$M20, NA())</f>
        <v>#N/A</v>
      </c>
      <c r="P20" s="26" t="str">
        <f>IF('3. Анализ по МО'!$Q20 = "ниже базового", '3. Анализ по МО'!$M20, NA())</f>
        <v>#N/A</v>
      </c>
      <c r="Q20" s="9" t="str">
        <f t="array" ref="Q20">INDEX({"ниже базового","базовый","средний","высокий"}, ROUND('3. Анализ по МО'!$M20, 0) - 1)</f>
        <v>средний</v>
      </c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</row>
    <row r="21" ht="15.75" customHeight="1">
      <c r="A21" s="9">
        <v>16.0</v>
      </c>
      <c r="B21" s="17" t="str">
        <f>COUNTIFS('2. Результаты'!$B$2:$B$1350, '3. Анализ по МО'!$G21, '2. Результаты'!$H$2:$H$1350, B$1)</f>
        <v>1</v>
      </c>
      <c r="C21" s="18" t="str">
        <f>COUNTIFS('2. Результаты'!$B$2:$B$1350, '3. Анализ по МО'!$G21, '2. Результаты'!$H$2:$H$1350, C$1)</f>
        <v>15</v>
      </c>
      <c r="D21" s="19" t="str">
        <f>COUNTIFS('2. Результаты'!$B$2:$B$1350, '3. Анализ по МО'!$G21, '2. Результаты'!$H$2:$H$1350, D$1)</f>
        <v>1</v>
      </c>
      <c r="E21" s="20" t="str">
        <f>COUNTIFS('2. Результаты'!$B$2:$B$1350, '3. Анализ по МО'!$G21, '2. Результаты'!$H$2:$H$1350, E$1)</f>
        <v>1</v>
      </c>
      <c r="F21" s="9" t="str">
        <f t="array" ref="F21">ROW() - ROW(TAKE('3. Анализ по МО'!$A$2:$Q$55, 1)) + 1</f>
        <v>#NAME?</v>
      </c>
      <c r="G21" s="21" t="s">
        <v>1068</v>
      </c>
      <c r="H21" s="3" t="str">
        <f>SUM('3. Анализ по МО'!$B21:$E21)</f>
        <v>18</v>
      </c>
      <c r="I21" s="22" t="str">
        <f>'3. Анализ по МО'!$B21 / '3. Анализ по МО'!$H21</f>
        <v>6%</v>
      </c>
      <c r="J21" s="23" t="str">
        <f>'3. Анализ по МО'!$C21 / '3. Анализ по МО'!$H21</f>
        <v>83%</v>
      </c>
      <c r="K21" s="24" t="str">
        <f>'3. Анализ по МО'!$D21 / '3. Анализ по МО'!$H21</f>
        <v>6%</v>
      </c>
      <c r="L21" s="25" t="str">
        <f>'3. Анализ по МО'!$E21 / '3. Анализ по МО'!$H21</f>
        <v>6%</v>
      </c>
      <c r="M21" s="26" t="str">
        <f>(5 * '3. Анализ по МО'!$B21 + 4 * '3. Анализ по МО'!$C21 + 3 * '3. Анализ по МО'!$D21 + 2 * '3. Анализ по МО'!$E21) / '3. Анализ по МО'!$H21</f>
        <v>3.89</v>
      </c>
      <c r="N21" s="26" t="str">
        <f>IF('3. Анализ по МО'!$Q21 = "средний", '3. Анализ по МО'!$M21, NA())</f>
        <v>3.89</v>
      </c>
      <c r="O21" s="26" t="str">
        <f>IF('3. Анализ по МО'!$Q21 = "базовый", '3. Анализ по МО'!$M21, NA())</f>
        <v>#N/A</v>
      </c>
      <c r="P21" s="26" t="str">
        <f>IF('3. Анализ по МО'!$Q21 = "ниже базового", '3. Анализ по МО'!$M21, NA())</f>
        <v>#N/A</v>
      </c>
      <c r="Q21" s="9" t="str">
        <f t="array" ref="Q21">INDEX({"ниже базового","базовый","средний","высокий"}, ROUND('3. Анализ по МО'!$M21, 0) - 1)</f>
        <v>средний</v>
      </c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</row>
    <row r="22" ht="15.75" customHeight="1">
      <c r="A22" s="9">
        <v>32.0</v>
      </c>
      <c r="B22" s="17" t="str">
        <f>COUNTIFS('2. Результаты'!$B$2:$B$1350, '3. Анализ по МО'!$G22, '2. Результаты'!$H$2:$H$1350, B$1)</f>
        <v>5</v>
      </c>
      <c r="C22" s="18" t="str">
        <f>COUNTIFS('2. Результаты'!$B$2:$B$1350, '3. Анализ по МО'!$G22, '2. Результаты'!$H$2:$H$1350, C$1)</f>
        <v>16</v>
      </c>
      <c r="D22" s="19" t="str">
        <f>COUNTIFS('2. Результаты'!$B$2:$B$1350, '3. Анализ по МО'!$G22, '2. Результаты'!$H$2:$H$1350, D$1)</f>
        <v>2</v>
      </c>
      <c r="E22" s="20" t="str">
        <f>COUNTIFS('2. Результаты'!$B$2:$B$1350, '3. Анализ по МО'!$G22, '2. Результаты'!$H$2:$H$1350, E$1)</f>
        <v>3</v>
      </c>
      <c r="F22" s="9" t="str">
        <f t="array" ref="F22">ROW() - ROW(TAKE('3. Анализ по МО'!$A$2:$Q$55, 1)) + 1</f>
        <v>#NAME?</v>
      </c>
      <c r="G22" s="21" t="s">
        <v>427</v>
      </c>
      <c r="H22" s="3" t="str">
        <f>SUM('3. Анализ по МО'!$B22:$E22)</f>
        <v>26</v>
      </c>
      <c r="I22" s="22" t="str">
        <f>'3. Анализ по МО'!$B22 / '3. Анализ по МО'!$H22</f>
        <v>19%</v>
      </c>
      <c r="J22" s="23" t="str">
        <f>'3. Анализ по МО'!$C22 / '3. Анализ по МО'!$H22</f>
        <v>62%</v>
      </c>
      <c r="K22" s="24" t="str">
        <f>'3. Анализ по МО'!$D22 / '3. Анализ по МО'!$H22</f>
        <v>8%</v>
      </c>
      <c r="L22" s="25" t="str">
        <f>'3. Анализ по МО'!$E22 / '3. Анализ по МО'!$H22</f>
        <v>12%</v>
      </c>
      <c r="M22" s="26" t="str">
        <f>(5 * '3. Анализ по МО'!$B22 + 4 * '3. Анализ по МО'!$C22 + 3 * '3. Анализ по МО'!$D22 + 2 * '3. Анализ по МО'!$E22) / '3. Анализ по МО'!$H22</f>
        <v>3.88</v>
      </c>
      <c r="N22" s="26" t="str">
        <f>IF('3. Анализ по МО'!$Q22 = "средний", '3. Анализ по МО'!$M22, NA())</f>
        <v>3.88</v>
      </c>
      <c r="O22" s="26" t="str">
        <f>IF('3. Анализ по МО'!$Q22 = "базовый", '3. Анализ по МО'!$M22, NA())</f>
        <v>#N/A</v>
      </c>
      <c r="P22" s="26" t="str">
        <f>IF('3. Анализ по МО'!$Q22 = "ниже базового", '3. Анализ по МО'!$M22, NA())</f>
        <v>#N/A</v>
      </c>
      <c r="Q22" s="9" t="str">
        <f t="array" ref="Q22">INDEX({"ниже базового","базовый","средний","высокий"}, ROUND('3. Анализ по МО'!$M22, 0) - 1)</f>
        <v>средний</v>
      </c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</row>
    <row r="23" ht="15.75" customHeight="1">
      <c r="A23" s="9">
        <v>14.0</v>
      </c>
      <c r="B23" s="17" t="str">
        <f>COUNTIFS('2. Результаты'!$B$2:$B$1350, '3. Анализ по МО'!$G23, '2. Результаты'!$H$2:$H$1350, B$1)</f>
        <v>1</v>
      </c>
      <c r="C23" s="18" t="str">
        <f>COUNTIFS('2. Результаты'!$B$2:$B$1350, '3. Анализ по МО'!$G23, '2. Результаты'!$H$2:$H$1350, C$1)</f>
        <v>6</v>
      </c>
      <c r="D23" s="19" t="str">
        <f>COUNTIFS('2. Результаты'!$B$2:$B$1350, '3. Анализ по МО'!$G23, '2. Результаты'!$H$2:$H$1350, D$1)</f>
        <v>0</v>
      </c>
      <c r="E23" s="20" t="str">
        <f>COUNTIFS('2. Результаты'!$B$2:$B$1350, '3. Анализ по МО'!$G23, '2. Результаты'!$H$2:$H$1350, E$1)</f>
        <v>1</v>
      </c>
      <c r="F23" s="9" t="str">
        <f t="array" ref="F23">ROW() - ROW(TAKE('3. Анализ по МО'!$A$2:$Q$55, 1)) + 1</f>
        <v>#NAME?</v>
      </c>
      <c r="G23" s="21" t="s">
        <v>246</v>
      </c>
      <c r="H23" s="3" t="str">
        <f>SUM('3. Анализ по МО'!$B23:$E23)</f>
        <v>8</v>
      </c>
      <c r="I23" s="22" t="str">
        <f>'3. Анализ по МО'!$B23 / '3. Анализ по МО'!$H23</f>
        <v>13%</v>
      </c>
      <c r="J23" s="23" t="str">
        <f>'3. Анализ по МО'!$C23 / '3. Анализ по МО'!$H23</f>
        <v>75%</v>
      </c>
      <c r="K23" s="24" t="str">
        <f>'3. Анализ по МО'!$D23 / '3. Анализ по МО'!$H23</f>
        <v>0%</v>
      </c>
      <c r="L23" s="25" t="str">
        <f>'3. Анализ по МО'!$E23 / '3. Анализ по МО'!$H23</f>
        <v>13%</v>
      </c>
      <c r="M23" s="26" t="str">
        <f>(5 * '3. Анализ по МО'!$B23 + 4 * '3. Анализ по МО'!$C23 + 3 * '3. Анализ по МО'!$D23 + 2 * '3. Анализ по МО'!$E23) / '3. Анализ по МО'!$H23</f>
        <v>3.88</v>
      </c>
      <c r="N23" s="26" t="str">
        <f>IF('3. Анализ по МО'!$Q23 = "средний", '3. Анализ по МО'!$M23, NA())</f>
        <v>3.88</v>
      </c>
      <c r="O23" s="26" t="str">
        <f>IF('3. Анализ по МО'!$Q23 = "базовый", '3. Анализ по МО'!$M23, NA())</f>
        <v>#N/A</v>
      </c>
      <c r="P23" s="26" t="str">
        <f>IF('3. Анализ по МО'!$Q23 = "ниже базового", '3. Анализ по МО'!$M23, NA())</f>
        <v>#N/A</v>
      </c>
      <c r="Q23" s="9" t="str">
        <f t="array" ref="Q23">INDEX({"ниже базового","базовый","средний","высокий"}, ROUND('3. Анализ по МО'!$M23, 0) - 1)</f>
        <v>средний</v>
      </c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</row>
    <row r="24" ht="15.75" customHeight="1">
      <c r="A24" s="9">
        <v>36.0</v>
      </c>
      <c r="B24" s="17" t="str">
        <f>COUNTIFS('2. Результаты'!$B$2:$B$1350, '3. Анализ по МО'!$G24, '2. Результаты'!$H$2:$H$1350, B$1)</f>
        <v>3</v>
      </c>
      <c r="C24" s="18" t="str">
        <f>COUNTIFS('2. Результаты'!$B$2:$B$1350, '3. Анализ по МО'!$G24, '2. Результаты'!$H$2:$H$1350, C$1)</f>
        <v>15</v>
      </c>
      <c r="D24" s="19" t="str">
        <f>COUNTIFS('2. Результаты'!$B$2:$B$1350, '3. Анализ по МО'!$G24, '2. Результаты'!$H$2:$H$1350, D$1)</f>
        <v>4</v>
      </c>
      <c r="E24" s="20" t="str">
        <f>COUNTIFS('2. Результаты'!$B$2:$B$1350, '3. Анализ по МО'!$G24, '2. Результаты'!$H$2:$H$1350, E$1)</f>
        <v>1</v>
      </c>
      <c r="F24" s="9" t="str">
        <f t="array" ref="F24">ROW() - ROW(TAKE('3. Анализ по МО'!$A$2:$Q$55, 1)) + 1</f>
        <v>#NAME?</v>
      </c>
      <c r="G24" s="21" t="s">
        <v>862</v>
      </c>
      <c r="H24" s="3" t="str">
        <f>SUM('3. Анализ по МО'!$B24:$E24)</f>
        <v>23</v>
      </c>
      <c r="I24" s="22" t="str">
        <f>'3. Анализ по МО'!$B24 / '3. Анализ по МО'!$H24</f>
        <v>13%</v>
      </c>
      <c r="J24" s="23" t="str">
        <f>'3. Анализ по МО'!$C24 / '3. Анализ по МО'!$H24</f>
        <v>65%</v>
      </c>
      <c r="K24" s="24" t="str">
        <f>'3. Анализ по МО'!$D24 / '3. Анализ по МО'!$H24</f>
        <v>17%</v>
      </c>
      <c r="L24" s="25" t="str">
        <f>'3. Анализ по МО'!$E24 / '3. Анализ по МО'!$H24</f>
        <v>4%</v>
      </c>
      <c r="M24" s="26" t="str">
        <f>(5 * '3. Анализ по МО'!$B24 + 4 * '3. Анализ по МО'!$C24 + 3 * '3. Анализ по МО'!$D24 + 2 * '3. Анализ по МО'!$E24) / '3. Анализ по МО'!$H24</f>
        <v>3.87</v>
      </c>
      <c r="N24" s="26" t="str">
        <f>IF('3. Анализ по МО'!$Q24 = "средний", '3. Анализ по МО'!$M24, NA())</f>
        <v>3.87</v>
      </c>
      <c r="O24" s="26" t="str">
        <f>IF('3. Анализ по МО'!$Q24 = "базовый", '3. Анализ по МО'!$M24, NA())</f>
        <v>#N/A</v>
      </c>
      <c r="P24" s="26" t="str">
        <f>IF('3. Анализ по МО'!$Q24 = "ниже базового", '3. Анализ по МО'!$M24, NA())</f>
        <v>#N/A</v>
      </c>
      <c r="Q24" s="9" t="str">
        <f t="array" ref="Q24">INDEX({"ниже базового","базовый","средний","высокий"}, ROUND('3. Анализ по МО'!$M24, 0) - 1)</f>
        <v>средний</v>
      </c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</row>
    <row r="25" ht="15.75" customHeight="1">
      <c r="A25" s="9">
        <v>11.0</v>
      </c>
      <c r="B25" s="17" t="str">
        <f>COUNTIFS('2. Результаты'!$B$2:$B$1350, '3. Анализ по МО'!$G25, '2. Результаты'!$H$2:$H$1350, B$1)</f>
        <v>6</v>
      </c>
      <c r="C25" s="18" t="str">
        <f>COUNTIFS('2. Результаты'!$B$2:$B$1350, '3. Анализ по МО'!$G25, '2. Результаты'!$H$2:$H$1350, C$1)</f>
        <v>11</v>
      </c>
      <c r="D25" s="19" t="str">
        <f>COUNTIFS('2. Результаты'!$B$2:$B$1350, '3. Анализ по МО'!$G25, '2. Результаты'!$H$2:$H$1350, D$1)</f>
        <v>3</v>
      </c>
      <c r="E25" s="20" t="str">
        <f>COUNTIFS('2. Результаты'!$B$2:$B$1350, '3. Анализ по МО'!$G25, '2. Результаты'!$H$2:$H$1350, E$1)</f>
        <v>3</v>
      </c>
      <c r="F25" s="9" t="str">
        <f t="array" ref="F25">ROW() - ROW(TAKE('3. Анализ по МО'!$A$2:$Q$55, 1)) + 1</f>
        <v>#NAME?</v>
      </c>
      <c r="G25" s="21" t="s">
        <v>919</v>
      </c>
      <c r="H25" s="3" t="str">
        <f>SUM('3. Анализ по МО'!$B25:$E25)</f>
        <v>23</v>
      </c>
      <c r="I25" s="22" t="str">
        <f>'3. Анализ по МО'!$B25 / '3. Анализ по МО'!$H25</f>
        <v>26%</v>
      </c>
      <c r="J25" s="23" t="str">
        <f>'3. Анализ по МО'!$C25 / '3. Анализ по МО'!$H25</f>
        <v>48%</v>
      </c>
      <c r="K25" s="24" t="str">
        <f>'3. Анализ по МО'!$D25 / '3. Анализ по МО'!$H25</f>
        <v>13%</v>
      </c>
      <c r="L25" s="25" t="str">
        <f>'3. Анализ по МО'!$E25 / '3. Анализ по МО'!$H25</f>
        <v>13%</v>
      </c>
      <c r="M25" s="26" t="str">
        <f>(5 * '3. Анализ по МО'!$B25 + 4 * '3. Анализ по МО'!$C25 + 3 * '3. Анализ по МО'!$D25 + 2 * '3. Анализ по МО'!$E25) / '3. Анализ по МО'!$H25</f>
        <v>3.87</v>
      </c>
      <c r="N25" s="26" t="str">
        <f>IF('3. Анализ по МО'!$Q25 = "средний", '3. Анализ по МО'!$M25, NA())</f>
        <v>3.87</v>
      </c>
      <c r="O25" s="26" t="str">
        <f>IF('3. Анализ по МО'!$Q25 = "базовый", '3. Анализ по МО'!$M25, NA())</f>
        <v>#N/A</v>
      </c>
      <c r="P25" s="26" t="str">
        <f>IF('3. Анализ по МО'!$Q25 = "ниже базового", '3. Анализ по МО'!$M25, NA())</f>
        <v>#N/A</v>
      </c>
      <c r="Q25" s="9" t="str">
        <f t="array" ref="Q25">INDEX({"ниже базового","базовый","средний","высокий"}, ROUND('3. Анализ по МО'!$M25, 0) - 1)</f>
        <v>средний</v>
      </c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</row>
    <row r="26" ht="15.75" customHeight="1">
      <c r="A26" s="9">
        <v>19.0</v>
      </c>
      <c r="B26" s="17" t="str">
        <f>COUNTIFS('2. Результаты'!$B$2:$B$1350, '3. Анализ по МО'!$G26, '2. Результаты'!$H$2:$H$1350, B$1)</f>
        <v>5</v>
      </c>
      <c r="C26" s="18" t="str">
        <f>COUNTIFS('2. Результаты'!$B$2:$B$1350, '3. Анализ по МО'!$G26, '2. Результаты'!$H$2:$H$1350, C$1)</f>
        <v>10</v>
      </c>
      <c r="D26" s="19" t="str">
        <f>COUNTIFS('2. Результаты'!$B$2:$B$1350, '3. Анализ по МО'!$G26, '2. Результаты'!$H$2:$H$1350, D$1)</f>
        <v>4</v>
      </c>
      <c r="E26" s="20" t="str">
        <f>COUNTIFS('2. Результаты'!$B$2:$B$1350, '3. Анализ по МО'!$G26, '2. Результаты'!$H$2:$H$1350, E$1)</f>
        <v>2</v>
      </c>
      <c r="F26" s="9" t="str">
        <f t="array" ref="F26">ROW() - ROW(TAKE('3. Анализ по МО'!$A$2:$Q$55, 1)) + 1</f>
        <v>#NAME?</v>
      </c>
      <c r="G26" s="21" t="s">
        <v>104</v>
      </c>
      <c r="H26" s="3" t="str">
        <f>SUM('3. Анализ по МО'!$B26:$E26)</f>
        <v>21</v>
      </c>
      <c r="I26" s="22" t="str">
        <f>'3. Анализ по МО'!$B26 / '3. Анализ по МО'!$H26</f>
        <v>24%</v>
      </c>
      <c r="J26" s="23" t="str">
        <f>'3. Анализ по МО'!$C26 / '3. Анализ по МО'!$H26</f>
        <v>48%</v>
      </c>
      <c r="K26" s="24" t="str">
        <f>'3. Анализ по МО'!$D26 / '3. Анализ по МО'!$H26</f>
        <v>19%</v>
      </c>
      <c r="L26" s="25" t="str">
        <f>'3. Анализ по МО'!$E26 / '3. Анализ по МО'!$H26</f>
        <v>10%</v>
      </c>
      <c r="M26" s="26" t="str">
        <f>(5 * '3. Анализ по МО'!$B26 + 4 * '3. Анализ по МО'!$C26 + 3 * '3. Анализ по МО'!$D26 + 2 * '3. Анализ по МО'!$E26) / '3. Анализ по МО'!$H26</f>
        <v>3.86</v>
      </c>
      <c r="N26" s="26" t="str">
        <f>IF('3. Анализ по МО'!$Q26 = "средний", '3. Анализ по МО'!$M26, NA())</f>
        <v>3.86</v>
      </c>
      <c r="O26" s="26" t="str">
        <f>IF('3. Анализ по МО'!$Q26 = "базовый", '3. Анализ по МО'!$M26, NA())</f>
        <v>#N/A</v>
      </c>
      <c r="P26" s="26" t="str">
        <f>IF('3. Анализ по МО'!$Q26 = "ниже базового", '3. Анализ по МО'!$M26, NA())</f>
        <v>#N/A</v>
      </c>
      <c r="Q26" s="9" t="str">
        <f t="array" ref="Q26">INDEX({"ниже базового","базовый","средний","высокий"}, ROUND('3. Анализ по МО'!$M26, 0) - 1)</f>
        <v>средний</v>
      </c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</row>
    <row r="27" ht="15.75" customHeight="1">
      <c r="A27" s="9">
        <v>3.0</v>
      </c>
      <c r="B27" s="17" t="str">
        <f>COUNTIFS('2. Результаты'!$B$2:$B$1350, '3. Анализ по МО'!$G27, '2. Результаты'!$H$2:$H$1350, B$1)</f>
        <v>3</v>
      </c>
      <c r="C27" s="18" t="str">
        <f>COUNTIFS('2. Результаты'!$B$2:$B$1350, '3. Анализ по МО'!$G27, '2. Результаты'!$H$2:$H$1350, C$1)</f>
        <v>12</v>
      </c>
      <c r="D27" s="19" t="str">
        <f>COUNTIFS('2. Результаты'!$B$2:$B$1350, '3. Анализ по МО'!$G27, '2. Результаты'!$H$2:$H$1350, D$1)</f>
        <v>0</v>
      </c>
      <c r="E27" s="20" t="str">
        <f>COUNTIFS('2. Результаты'!$B$2:$B$1350, '3. Анализ по МО'!$G27, '2. Результаты'!$H$2:$H$1350, E$1)</f>
        <v>3</v>
      </c>
      <c r="F27" s="9" t="str">
        <f t="array" ref="F27">ROW() - ROW(TAKE('3. Анализ по МО'!$A$2:$Q$55, 1)) + 1</f>
        <v>#NAME?</v>
      </c>
      <c r="G27" s="21" t="s">
        <v>83</v>
      </c>
      <c r="H27" s="3" t="str">
        <f>SUM('3. Анализ по МО'!$B27:$E27)</f>
        <v>18</v>
      </c>
      <c r="I27" s="22" t="str">
        <f>'3. Анализ по МО'!$B27 / '3. Анализ по МО'!$H27</f>
        <v>17%</v>
      </c>
      <c r="J27" s="23" t="str">
        <f>'3. Анализ по МО'!$C27 / '3. Анализ по МО'!$H27</f>
        <v>67%</v>
      </c>
      <c r="K27" s="24" t="str">
        <f>'3. Анализ по МО'!$D27 / '3. Анализ по МО'!$H27</f>
        <v>0%</v>
      </c>
      <c r="L27" s="25" t="str">
        <f>'3. Анализ по МО'!$E27 / '3. Анализ по МО'!$H27</f>
        <v>17%</v>
      </c>
      <c r="M27" s="26" t="str">
        <f>(5 * '3. Анализ по МО'!$B27 + 4 * '3. Анализ по МО'!$C27 + 3 * '3. Анализ по МО'!$D27 + 2 * '3. Анализ по МО'!$E27) / '3. Анализ по МО'!$H27</f>
        <v>3.83</v>
      </c>
      <c r="N27" s="26" t="str">
        <f>IF('3. Анализ по МО'!$Q27 = "средний", '3. Анализ по МО'!$M27, NA())</f>
        <v>3.83</v>
      </c>
      <c r="O27" s="26" t="str">
        <f>IF('3. Анализ по МО'!$Q27 = "базовый", '3. Анализ по МО'!$M27, NA())</f>
        <v>#N/A</v>
      </c>
      <c r="P27" s="26" t="str">
        <f>IF('3. Анализ по МО'!$Q27 = "ниже базового", '3. Анализ по МО'!$M27, NA())</f>
        <v>#N/A</v>
      </c>
      <c r="Q27" s="9" t="str">
        <f t="array" ref="Q27">INDEX({"ниже базового","базовый","средний","высокий"}, ROUND('3. Анализ по МО'!$M27, 0) - 1)</f>
        <v>средний</v>
      </c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ht="15.75" customHeight="1">
      <c r="A28" s="9">
        <v>54.0</v>
      </c>
      <c r="B28" s="17" t="str">
        <f>COUNTIFS('2. Результаты'!$B$2:$B$1350, '3. Анализ по МО'!$G28, '2. Результаты'!$H$2:$H$1350, B$1)</f>
        <v>3</v>
      </c>
      <c r="C28" s="18" t="str">
        <f>COUNTIFS('2. Результаты'!$B$2:$B$1350, '3. Анализ по МО'!$G28, '2. Результаты'!$H$2:$H$1350, C$1)</f>
        <v>24</v>
      </c>
      <c r="D28" s="19" t="str">
        <f>COUNTIFS('2. Результаты'!$B$2:$B$1350, '3. Анализ по МО'!$G28, '2. Результаты'!$H$2:$H$1350, D$1)</f>
        <v>9</v>
      </c>
      <c r="E28" s="20" t="str">
        <f>COUNTIFS('2. Результаты'!$B$2:$B$1350, '3. Анализ по МО'!$G28, '2. Результаты'!$H$2:$H$1350, E$1)</f>
        <v>0</v>
      </c>
      <c r="F28" s="9" t="str">
        <f t="array" ref="F28">ROW() - ROW(TAKE('3. Анализ по МО'!$A$2:$Q$55, 1)) + 1</f>
        <v>#NAME?</v>
      </c>
      <c r="G28" s="21" t="s">
        <v>162</v>
      </c>
      <c r="H28" s="3" t="str">
        <f>SUM('3. Анализ по МО'!$B28:$E28)</f>
        <v>36</v>
      </c>
      <c r="I28" s="22" t="str">
        <f>'3. Анализ по МО'!$B28 / '3. Анализ по МО'!$H28</f>
        <v>8%</v>
      </c>
      <c r="J28" s="23" t="str">
        <f>'3. Анализ по МО'!$C28 / '3. Анализ по МО'!$H28</f>
        <v>67%</v>
      </c>
      <c r="K28" s="24" t="str">
        <f>'3. Анализ по МО'!$D28 / '3. Анализ по МО'!$H28</f>
        <v>25%</v>
      </c>
      <c r="L28" s="25" t="str">
        <f>'3. Анализ по МО'!$E28 / '3. Анализ по МО'!$H28</f>
        <v>0%</v>
      </c>
      <c r="M28" s="26" t="str">
        <f>(5 * '3. Анализ по МО'!$B28 + 4 * '3. Анализ по МО'!$C28 + 3 * '3. Анализ по МО'!$D28 + 2 * '3. Анализ по МО'!$E28) / '3. Анализ по МО'!$H28</f>
        <v>3.83</v>
      </c>
      <c r="N28" s="26" t="str">
        <f>IF('3. Анализ по МО'!$Q28 = "средний", '3. Анализ по МО'!$M28, NA())</f>
        <v>3.83</v>
      </c>
      <c r="O28" s="26" t="str">
        <f>IF('3. Анализ по МО'!$Q28 = "базовый", '3. Анализ по МО'!$M28, NA())</f>
        <v>#N/A</v>
      </c>
      <c r="P28" s="26" t="str">
        <f>IF('3. Анализ по МО'!$Q28 = "ниже базового", '3. Анализ по МО'!$M28, NA())</f>
        <v>#N/A</v>
      </c>
      <c r="Q28" s="9" t="str">
        <f t="array" ref="Q28">INDEX({"ниже базового","базовый","средний","высокий"}, ROUND('3. Анализ по МО'!$M28, 0) - 1)</f>
        <v>средний</v>
      </c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ht="15.75" customHeight="1">
      <c r="A29" s="9">
        <v>10.0</v>
      </c>
      <c r="B29" s="17" t="str">
        <f>COUNTIFS('2. Результаты'!$B$2:$B$1350, '3. Анализ по МО'!$G29, '2. Результаты'!$H$2:$H$1350, B$1)</f>
        <v>0</v>
      </c>
      <c r="C29" s="18" t="str">
        <f>COUNTIFS('2. Результаты'!$B$2:$B$1350, '3. Анализ по МО'!$G29, '2. Результаты'!$H$2:$H$1350, C$1)</f>
        <v>18</v>
      </c>
      <c r="D29" s="19" t="str">
        <f>COUNTIFS('2. Результаты'!$B$2:$B$1350, '3. Анализ по МО'!$G29, '2. Результаты'!$H$2:$H$1350, D$1)</f>
        <v>4</v>
      </c>
      <c r="E29" s="20" t="str">
        <f>COUNTIFS('2. Результаты'!$B$2:$B$1350, '3. Анализ по МО'!$G29, '2. Результаты'!$H$2:$H$1350, E$1)</f>
        <v>0</v>
      </c>
      <c r="F29" s="9" t="str">
        <f t="array" ref="F29">ROW() - ROW(TAKE('3. Анализ по МО'!$A$2:$Q$55, 1)) + 1</f>
        <v>#NAME?</v>
      </c>
      <c r="G29" s="21" t="s">
        <v>947</v>
      </c>
      <c r="H29" s="3" t="str">
        <f>SUM('3. Анализ по МО'!$B29:$E29)</f>
        <v>22</v>
      </c>
      <c r="I29" s="22" t="str">
        <f>'3. Анализ по МО'!$B29 / '3. Анализ по МО'!$H29</f>
        <v>0%</v>
      </c>
      <c r="J29" s="23" t="str">
        <f>'3. Анализ по МО'!$C29 / '3. Анализ по МО'!$H29</f>
        <v>82%</v>
      </c>
      <c r="K29" s="24" t="str">
        <f>'3. Анализ по МО'!$D29 / '3. Анализ по МО'!$H29</f>
        <v>18%</v>
      </c>
      <c r="L29" s="25" t="str">
        <f>'3. Анализ по МО'!$E29 / '3. Анализ по МО'!$H29</f>
        <v>0%</v>
      </c>
      <c r="M29" s="26" t="str">
        <f>(5 * '3. Анализ по МО'!$B29 + 4 * '3. Анализ по МО'!$C29 + 3 * '3. Анализ по МО'!$D29 + 2 * '3. Анализ по МО'!$E29) / '3. Анализ по МО'!$H29</f>
        <v>3.82</v>
      </c>
      <c r="N29" s="26" t="str">
        <f>IF('3. Анализ по МО'!$Q29 = "средний", '3. Анализ по МО'!$M29, NA())</f>
        <v>3.82</v>
      </c>
      <c r="O29" s="26" t="str">
        <f>IF('3. Анализ по МО'!$Q29 = "базовый", '3. Анализ по МО'!$M29, NA())</f>
        <v>#N/A</v>
      </c>
      <c r="P29" s="26" t="str">
        <f>IF('3. Анализ по МО'!$Q29 = "ниже базового", '3. Анализ по МО'!$M29, NA())</f>
        <v>#N/A</v>
      </c>
      <c r="Q29" s="9" t="str">
        <f t="array" ref="Q29">INDEX({"ниже базового","базовый","средний","высокий"}, ROUND('3. Анализ по МО'!$M29, 0) - 1)</f>
        <v>средний</v>
      </c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</row>
    <row r="30" ht="15.75" customHeight="1">
      <c r="A30" s="9">
        <v>9.0</v>
      </c>
      <c r="B30" s="17" t="str">
        <f>COUNTIFS('2. Результаты'!$B$2:$B$1350, '3. Анализ по МО'!$G30, '2. Результаты'!$H$2:$H$1350, B$1)</f>
        <v>0</v>
      </c>
      <c r="C30" s="18" t="str">
        <f>COUNTIFS('2. Результаты'!$B$2:$B$1350, '3. Анализ по МО'!$G30, '2. Результаты'!$H$2:$H$1350, C$1)</f>
        <v>9</v>
      </c>
      <c r="D30" s="19" t="str">
        <f>COUNTIFS('2. Результаты'!$B$2:$B$1350, '3. Анализ по МО'!$G30, '2. Результаты'!$H$2:$H$1350, D$1)</f>
        <v>2</v>
      </c>
      <c r="E30" s="20" t="str">
        <f>COUNTIFS('2. Результаты'!$B$2:$B$1350, '3. Анализ по МО'!$G30, '2. Результаты'!$H$2:$H$1350, E$1)</f>
        <v>0</v>
      </c>
      <c r="F30" s="9" t="str">
        <f t="array" ref="F30">ROW() - ROW(TAKE('3. Анализ по МО'!$A$2:$Q$55, 1)) + 1</f>
        <v>#NAME?</v>
      </c>
      <c r="G30" s="21" t="s">
        <v>199</v>
      </c>
      <c r="H30" s="3" t="str">
        <f>SUM('3. Анализ по МО'!$B30:$E30)</f>
        <v>11</v>
      </c>
      <c r="I30" s="22" t="str">
        <f>'3. Анализ по МО'!$B30 / '3. Анализ по МО'!$H30</f>
        <v>0%</v>
      </c>
      <c r="J30" s="23" t="str">
        <f>'3. Анализ по МО'!$C30 / '3. Анализ по МО'!$H30</f>
        <v>82%</v>
      </c>
      <c r="K30" s="24" t="str">
        <f>'3. Анализ по МО'!$D30 / '3. Анализ по МО'!$H30</f>
        <v>18%</v>
      </c>
      <c r="L30" s="25" t="str">
        <f>'3. Анализ по МО'!$E30 / '3. Анализ по МО'!$H30</f>
        <v>0%</v>
      </c>
      <c r="M30" s="26" t="str">
        <f>(5 * '3. Анализ по МО'!$B30 + 4 * '3. Анализ по МО'!$C30 + 3 * '3. Анализ по МО'!$D30 + 2 * '3. Анализ по МО'!$E30) / '3. Анализ по МО'!$H30</f>
        <v>3.82</v>
      </c>
      <c r="N30" s="26" t="str">
        <f>IF('3. Анализ по МО'!$Q30 = "средний", '3. Анализ по МО'!$M30, NA())</f>
        <v>3.82</v>
      </c>
      <c r="O30" s="26" t="str">
        <f>IF('3. Анализ по МО'!$Q30 = "базовый", '3. Анализ по МО'!$M30, NA())</f>
        <v>#N/A</v>
      </c>
      <c r="P30" s="26" t="str">
        <f>IF('3. Анализ по МО'!$Q30 = "ниже базового", '3. Анализ по МО'!$M30, NA())</f>
        <v>#N/A</v>
      </c>
      <c r="Q30" s="9" t="str">
        <f t="array" ref="Q30">INDEX({"ниже базового","базовый","средний","высокий"}, ROUND('3. Анализ по МО'!$M30, 0) - 1)</f>
        <v>средний</v>
      </c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</row>
    <row r="31" ht="15.75" customHeight="1">
      <c r="A31" s="9">
        <v>39.0</v>
      </c>
      <c r="B31" s="17" t="str">
        <f>COUNTIFS('2. Результаты'!$B$2:$B$1350, '3. Анализ по МО'!$G31, '2. Результаты'!$H$2:$H$1350, B$1)</f>
        <v>10</v>
      </c>
      <c r="C31" s="18" t="str">
        <f>COUNTIFS('2. Результаты'!$B$2:$B$1350, '3. Анализ по МО'!$G31, '2. Результаты'!$H$2:$H$1350, C$1)</f>
        <v>19</v>
      </c>
      <c r="D31" s="19" t="str">
        <f>COUNTIFS('2. Результаты'!$B$2:$B$1350, '3. Анализ по МО'!$G31, '2. Результаты'!$H$2:$H$1350, D$1)</f>
        <v>10</v>
      </c>
      <c r="E31" s="20" t="str">
        <f>COUNTIFS('2. Результаты'!$B$2:$B$1350, '3. Анализ по МО'!$G31, '2. Результаты'!$H$2:$H$1350, E$1)</f>
        <v>4</v>
      </c>
      <c r="F31" s="9" t="str">
        <f t="array" ref="F31">ROW() - ROW(TAKE('3. Анализ по МО'!$A$2:$Q$55, 1)) + 1</f>
        <v>#NAME?</v>
      </c>
      <c r="G31" s="21" t="s">
        <v>454</v>
      </c>
      <c r="H31" s="3" t="str">
        <f>SUM('3. Анализ по МО'!$B31:$E31)</f>
        <v>43</v>
      </c>
      <c r="I31" s="22" t="str">
        <f>'3. Анализ по МО'!$B31 / '3. Анализ по МО'!$H31</f>
        <v>23%</v>
      </c>
      <c r="J31" s="23" t="str">
        <f>'3. Анализ по МО'!$C31 / '3. Анализ по МО'!$H31</f>
        <v>44%</v>
      </c>
      <c r="K31" s="24" t="str">
        <f>'3. Анализ по МО'!$D31 / '3. Анализ по МО'!$H31</f>
        <v>23%</v>
      </c>
      <c r="L31" s="25" t="str">
        <f>'3. Анализ по МО'!$E31 / '3. Анализ по МО'!$H31</f>
        <v>9%</v>
      </c>
      <c r="M31" s="26" t="str">
        <f>(5 * '3. Анализ по МО'!$B31 + 4 * '3. Анализ по МО'!$C31 + 3 * '3. Анализ по МО'!$D31 + 2 * '3. Анализ по МО'!$E31) / '3. Анализ по МО'!$H31</f>
        <v>3.81</v>
      </c>
      <c r="N31" s="26" t="str">
        <f>IF('3. Анализ по МО'!$Q31 = "средний", '3. Анализ по МО'!$M31, NA())</f>
        <v>3.81</v>
      </c>
      <c r="O31" s="26" t="str">
        <f>IF('3. Анализ по МО'!$Q31 = "базовый", '3. Анализ по МО'!$M31, NA())</f>
        <v>#N/A</v>
      </c>
      <c r="P31" s="26" t="str">
        <f>IF('3. Анализ по МО'!$Q31 = "ниже базового", '3. Анализ по МО'!$M31, NA())</f>
        <v>#N/A</v>
      </c>
      <c r="Q31" s="9" t="str">
        <f t="array" ref="Q31">INDEX({"ниже базового","базовый","средний","высокий"}, ROUND('3. Анализ по МО'!$M31, 0) - 1)</f>
        <v>средний</v>
      </c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</row>
    <row r="32" ht="15.75" customHeight="1">
      <c r="A32" s="9">
        <v>40.0</v>
      </c>
      <c r="B32" s="17" t="str">
        <f>COUNTIFS('2. Результаты'!$B$2:$B$1350, '3. Анализ по МО'!$G32, '2. Результаты'!$H$2:$H$1350, B$1)</f>
        <v>2</v>
      </c>
      <c r="C32" s="18" t="str">
        <f>COUNTIFS('2. Результаты'!$B$2:$B$1350, '3. Анализ по МО'!$G32, '2. Результаты'!$H$2:$H$1350, C$1)</f>
        <v>22</v>
      </c>
      <c r="D32" s="19" t="str">
        <f>COUNTIFS('2. Результаты'!$B$2:$B$1350, '3. Анализ по МО'!$G32, '2. Результаты'!$H$2:$H$1350, D$1)</f>
        <v>8</v>
      </c>
      <c r="E32" s="20" t="str">
        <f>COUNTIFS('2. Результаты'!$B$2:$B$1350, '3. Анализ по МО'!$G32, '2. Результаты'!$H$2:$H$1350, E$1)</f>
        <v>0</v>
      </c>
      <c r="F32" s="9" t="str">
        <f t="array" ref="F32">ROW() - ROW(TAKE('3. Анализ по МО'!$A$2:$Q$55, 1)) + 1</f>
        <v>#NAME?</v>
      </c>
      <c r="G32" s="21" t="s">
        <v>829</v>
      </c>
      <c r="H32" s="3" t="str">
        <f>SUM('3. Анализ по МО'!$B32:$E32)</f>
        <v>32</v>
      </c>
      <c r="I32" s="22" t="str">
        <f>'3. Анализ по МО'!$B32 / '3. Анализ по МО'!$H32</f>
        <v>6%</v>
      </c>
      <c r="J32" s="23" t="str">
        <f>'3. Анализ по МО'!$C32 / '3. Анализ по МО'!$H32</f>
        <v>69%</v>
      </c>
      <c r="K32" s="24" t="str">
        <f>'3. Анализ по МО'!$D32 / '3. Анализ по МО'!$H32</f>
        <v>25%</v>
      </c>
      <c r="L32" s="25" t="str">
        <f>'3. Анализ по МО'!$E32 / '3. Анализ по МО'!$H32</f>
        <v>0%</v>
      </c>
      <c r="M32" s="26" t="str">
        <f>(5 * '3. Анализ по МО'!$B32 + 4 * '3. Анализ по МО'!$C32 + 3 * '3. Анализ по МО'!$D32 + 2 * '3. Анализ по МО'!$E32) / '3. Анализ по МО'!$H32</f>
        <v>3.81</v>
      </c>
      <c r="N32" s="26" t="str">
        <f>IF('3. Анализ по МО'!$Q32 = "средний", '3. Анализ по МО'!$M32, NA())</f>
        <v>3.81</v>
      </c>
      <c r="O32" s="26" t="str">
        <f>IF('3. Анализ по МО'!$Q32 = "базовый", '3. Анализ по МО'!$M32, NA())</f>
        <v>#N/A</v>
      </c>
      <c r="P32" s="26" t="str">
        <f>IF('3. Анализ по МО'!$Q32 = "ниже базового", '3. Анализ по МО'!$M32, NA())</f>
        <v>#N/A</v>
      </c>
      <c r="Q32" s="9" t="str">
        <f t="array" ref="Q32">INDEX({"ниже базового","базовый","средний","высокий"}, ROUND('3. Анализ по МО'!$M32, 0) - 1)</f>
        <v>средний</v>
      </c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</row>
    <row r="33" ht="15.75" customHeight="1">
      <c r="A33" s="9">
        <v>1.0</v>
      </c>
      <c r="B33" s="17" t="str">
        <f>COUNTIFS('2. Результаты'!$B$2:$B$1350, '3. Анализ по МО'!$G33, '2. Результаты'!$H$2:$H$1350, B$1)</f>
        <v>1</v>
      </c>
      <c r="C33" s="18" t="str">
        <f>COUNTIFS('2. Результаты'!$B$2:$B$1350, '3. Анализ по МО'!$G33, '2. Результаты'!$H$2:$H$1350, C$1)</f>
        <v>6</v>
      </c>
      <c r="D33" s="19" t="str">
        <f>COUNTIFS('2. Результаты'!$B$2:$B$1350, '3. Анализ по МО'!$G33, '2. Результаты'!$H$2:$H$1350, D$1)</f>
        <v>3</v>
      </c>
      <c r="E33" s="20" t="str">
        <f>COUNTIFS('2. Результаты'!$B$2:$B$1350, '3. Анализ по МО'!$G33, '2. Результаты'!$H$2:$H$1350, E$1)</f>
        <v>0</v>
      </c>
      <c r="F33" s="9" t="str">
        <f t="array" ref="F33">ROW() - ROW(TAKE('3. Анализ по МО'!$A$2:$Q$55, 1)) + 1</f>
        <v>#NAME?</v>
      </c>
      <c r="G33" s="21" t="s">
        <v>396</v>
      </c>
      <c r="H33" s="3" t="str">
        <f>SUM('3. Анализ по МО'!$B33:$E33)</f>
        <v>10</v>
      </c>
      <c r="I33" s="22" t="str">
        <f>'3. Анализ по МО'!$B33 / '3. Анализ по МО'!$H33</f>
        <v>10%</v>
      </c>
      <c r="J33" s="23" t="str">
        <f>'3. Анализ по МО'!$C33 / '3. Анализ по МО'!$H33</f>
        <v>60%</v>
      </c>
      <c r="K33" s="24" t="str">
        <f>'3. Анализ по МО'!$D33 / '3. Анализ по МО'!$H33</f>
        <v>30%</v>
      </c>
      <c r="L33" s="25" t="str">
        <f>'3. Анализ по МО'!$E33 / '3. Анализ по МО'!$H33</f>
        <v>0%</v>
      </c>
      <c r="M33" s="26" t="str">
        <f>(5 * '3. Анализ по МО'!$B33 + 4 * '3. Анализ по МО'!$C33 + 3 * '3. Анализ по МО'!$D33 + 2 * '3. Анализ по МО'!$E33) / '3. Анализ по МО'!$H33</f>
        <v>3.80</v>
      </c>
      <c r="N33" s="26" t="str">
        <f>IF('3. Анализ по МО'!$Q33 = "средний", '3. Анализ по МО'!$M33, NA())</f>
        <v>3.80</v>
      </c>
      <c r="O33" s="26" t="str">
        <f>IF('3. Анализ по МО'!$Q33 = "базовый", '3. Анализ по МО'!$M33, NA())</f>
        <v>#N/A</v>
      </c>
      <c r="P33" s="26" t="str">
        <f>IF('3. Анализ по МО'!$Q33 = "ниже базового", '3. Анализ по МО'!$M33, NA())</f>
        <v>#N/A</v>
      </c>
      <c r="Q33" s="9" t="str">
        <f t="array" ref="Q33">INDEX({"ниже базового","базовый","средний","высокий"}, ROUND('3. Анализ по МО'!$M33, 0) - 1)</f>
        <v>средний</v>
      </c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ht="15.75" customHeight="1">
      <c r="A34" s="9">
        <v>42.0</v>
      </c>
      <c r="B34" s="17" t="str">
        <f>COUNTIFS('2. Результаты'!$B$2:$B$1350, '3. Анализ по МО'!$G34, '2. Результаты'!$H$2:$H$1350, B$1)</f>
        <v>2</v>
      </c>
      <c r="C34" s="18" t="str">
        <f>COUNTIFS('2. Результаты'!$B$2:$B$1350, '3. Анализ по МО'!$G34, '2. Результаты'!$H$2:$H$1350, C$1)</f>
        <v>9</v>
      </c>
      <c r="D34" s="19" t="str">
        <f>COUNTIFS('2. Результаты'!$B$2:$B$1350, '3. Анализ по МО'!$G34, '2. Результаты'!$H$2:$H$1350, D$1)</f>
        <v>3</v>
      </c>
      <c r="E34" s="20" t="str">
        <f>COUNTIFS('2. Результаты'!$B$2:$B$1350, '3. Анализ по МО'!$G34, '2. Результаты'!$H$2:$H$1350, E$1)</f>
        <v>1</v>
      </c>
      <c r="F34" s="9" t="str">
        <f t="array" ref="F34">ROW() - ROW(TAKE('3. Анализ по МО'!$A$2:$Q$55, 1)) + 1</f>
        <v>#NAME?</v>
      </c>
      <c r="G34" s="21" t="s">
        <v>556</v>
      </c>
      <c r="H34" s="3" t="str">
        <f>SUM('3. Анализ по МО'!$B34:$E34)</f>
        <v>15</v>
      </c>
      <c r="I34" s="22" t="str">
        <f>'3. Анализ по МО'!$B34 / '3. Анализ по МО'!$H34</f>
        <v>13%</v>
      </c>
      <c r="J34" s="23" t="str">
        <f>'3. Анализ по МО'!$C34 / '3. Анализ по МО'!$H34</f>
        <v>60%</v>
      </c>
      <c r="K34" s="24" t="str">
        <f>'3. Анализ по МО'!$D34 / '3. Анализ по МО'!$H34</f>
        <v>20%</v>
      </c>
      <c r="L34" s="25" t="str">
        <f>'3. Анализ по МО'!$E34 / '3. Анализ по МО'!$H34</f>
        <v>7%</v>
      </c>
      <c r="M34" s="26" t="str">
        <f>(5 * '3. Анализ по МО'!$B34 + 4 * '3. Анализ по МО'!$C34 + 3 * '3. Анализ по МО'!$D34 + 2 * '3. Анализ по МО'!$E34) / '3. Анализ по МО'!$H34</f>
        <v>3.80</v>
      </c>
      <c r="N34" s="26" t="str">
        <f>IF('3. Анализ по МО'!$Q34 = "средний", '3. Анализ по МО'!$M34, NA())</f>
        <v>3.80</v>
      </c>
      <c r="O34" s="26" t="str">
        <f>IF('3. Анализ по МО'!$Q34 = "базовый", '3. Анализ по МО'!$M34, NA())</f>
        <v>#N/A</v>
      </c>
      <c r="P34" s="26" t="str">
        <f>IF('3. Анализ по МО'!$Q34 = "ниже базового", '3. Анализ по МО'!$M34, NA())</f>
        <v>#N/A</v>
      </c>
      <c r="Q34" s="9" t="str">
        <f t="array" ref="Q34">INDEX({"ниже базового","базовый","средний","высокий"}, ROUND('3. Анализ по МО'!$M34, 0) - 1)</f>
        <v>средний</v>
      </c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ht="15.75" customHeight="1">
      <c r="A35" s="9">
        <v>7.0</v>
      </c>
      <c r="B35" s="17" t="str">
        <f>COUNTIFS('2. Результаты'!$B$2:$B$1350, '3. Анализ по МО'!$G35, '2. Результаты'!$H$2:$H$1350, B$1)</f>
        <v>4</v>
      </c>
      <c r="C35" s="18" t="str">
        <f>COUNTIFS('2. Результаты'!$B$2:$B$1350, '3. Анализ по МО'!$G35, '2. Результаты'!$H$2:$H$1350, C$1)</f>
        <v>29</v>
      </c>
      <c r="D35" s="19" t="str">
        <f>COUNTIFS('2. Результаты'!$B$2:$B$1350, '3. Анализ по МО'!$G35, '2. Результаты'!$H$2:$H$1350, D$1)</f>
        <v>11</v>
      </c>
      <c r="E35" s="20" t="str">
        <f>COUNTIFS('2. Результаты'!$B$2:$B$1350, '3. Анализ по МО'!$G35, '2. Результаты'!$H$2:$H$1350, E$1)</f>
        <v>1</v>
      </c>
      <c r="F35" s="9" t="str">
        <f t="array" ref="F35">ROW() - ROW(TAKE('3. Анализ по МО'!$A$2:$Q$55, 1)) + 1</f>
        <v>#NAME?</v>
      </c>
      <c r="G35" s="21" t="s">
        <v>499</v>
      </c>
      <c r="H35" s="3" t="str">
        <f>SUM('3. Анализ по МО'!$B35:$E35)</f>
        <v>45</v>
      </c>
      <c r="I35" s="22" t="str">
        <f>'3. Анализ по МО'!$B35 / '3. Анализ по МО'!$H35</f>
        <v>9%</v>
      </c>
      <c r="J35" s="23" t="str">
        <f>'3. Анализ по МО'!$C35 / '3. Анализ по МО'!$H35</f>
        <v>64%</v>
      </c>
      <c r="K35" s="24" t="str">
        <f>'3. Анализ по МО'!$D35 / '3. Анализ по МО'!$H35</f>
        <v>24%</v>
      </c>
      <c r="L35" s="25" t="str">
        <f>'3. Анализ по МО'!$E35 / '3. Анализ по МО'!$H35</f>
        <v>2%</v>
      </c>
      <c r="M35" s="26" t="str">
        <f>(5 * '3. Анализ по МО'!$B35 + 4 * '3. Анализ по МО'!$C35 + 3 * '3. Анализ по МО'!$D35 + 2 * '3. Анализ по МО'!$E35) / '3. Анализ по МО'!$H35</f>
        <v>3.80</v>
      </c>
      <c r="N35" s="26" t="str">
        <f>IF('3. Анализ по МО'!$Q35 = "средний", '3. Анализ по МО'!$M35, NA())</f>
        <v>3.80</v>
      </c>
      <c r="O35" s="26" t="str">
        <f>IF('3. Анализ по МО'!$Q35 = "базовый", '3. Анализ по МО'!$M35, NA())</f>
        <v>#N/A</v>
      </c>
      <c r="P35" s="26" t="str">
        <f>IF('3. Анализ по МО'!$Q35 = "ниже базового", '3. Анализ по МО'!$M35, NA())</f>
        <v>#N/A</v>
      </c>
      <c r="Q35" s="9" t="str">
        <f t="array" ref="Q35">INDEX({"ниже базового","базовый","средний","высокий"}, ROUND('3. Анализ по МО'!$M35, 0) - 1)</f>
        <v>средний</v>
      </c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ht="15.75" customHeight="1">
      <c r="A36" s="9">
        <v>21.0</v>
      </c>
      <c r="B36" s="17" t="str">
        <f>COUNTIFS('2. Результаты'!$B$2:$B$1350, '3. Анализ по МО'!$G36, '2. Результаты'!$H$2:$H$1350, B$1)</f>
        <v>8</v>
      </c>
      <c r="C36" s="18" t="str">
        <f>COUNTIFS('2. Результаты'!$B$2:$B$1350, '3. Анализ по МО'!$G36, '2. Результаты'!$H$2:$H$1350, C$1)</f>
        <v>9</v>
      </c>
      <c r="D36" s="19" t="str">
        <f>COUNTIFS('2. Результаты'!$B$2:$B$1350, '3. Анализ по МО'!$G36, '2. Результаты'!$H$2:$H$1350, D$1)</f>
        <v>3</v>
      </c>
      <c r="E36" s="20" t="str">
        <f>COUNTIFS('2. Результаты'!$B$2:$B$1350, '3. Анализ по МО'!$G36, '2. Результаты'!$H$2:$H$1350, E$1)</f>
        <v>5</v>
      </c>
      <c r="F36" s="9" t="str">
        <f t="array" ref="F36">ROW() - ROW(TAKE('3. Анализ по МО'!$A$2:$Q$55, 1)) + 1</f>
        <v>#NAME?</v>
      </c>
      <c r="G36" s="21" t="s">
        <v>1186</v>
      </c>
      <c r="H36" s="3" t="str">
        <f>SUM('3. Анализ по МО'!$B36:$E36)</f>
        <v>25</v>
      </c>
      <c r="I36" s="22" t="str">
        <f>'3. Анализ по МО'!$B36 / '3. Анализ по МО'!$H36</f>
        <v>32%</v>
      </c>
      <c r="J36" s="23" t="str">
        <f>'3. Анализ по МО'!$C36 / '3. Анализ по МО'!$H36</f>
        <v>36%</v>
      </c>
      <c r="K36" s="24" t="str">
        <f>'3. Анализ по МО'!$D36 / '3. Анализ по МО'!$H36</f>
        <v>12%</v>
      </c>
      <c r="L36" s="25" t="str">
        <f>'3. Анализ по МО'!$E36 / '3. Анализ по МО'!$H36</f>
        <v>20%</v>
      </c>
      <c r="M36" s="26" t="str">
        <f>(5 * '3. Анализ по МО'!$B36 + 4 * '3. Анализ по МО'!$C36 + 3 * '3. Анализ по МО'!$D36 + 2 * '3. Анализ по МО'!$E36) / '3. Анализ по МО'!$H36</f>
        <v>3.80</v>
      </c>
      <c r="N36" s="26" t="str">
        <f>IF('3. Анализ по МО'!$Q36 = "средний", '3. Анализ по МО'!$M36, NA())</f>
        <v>3.80</v>
      </c>
      <c r="O36" s="26" t="str">
        <f>IF('3. Анализ по МО'!$Q36 = "базовый", '3. Анализ по МО'!$M36, NA())</f>
        <v>#N/A</v>
      </c>
      <c r="P36" s="26" t="str">
        <f>IF('3. Анализ по МО'!$Q36 = "ниже базового", '3. Анализ по МО'!$M36, NA())</f>
        <v>#N/A</v>
      </c>
      <c r="Q36" s="9" t="str">
        <f t="array" ref="Q36">INDEX({"ниже базового","базовый","средний","высокий"}, ROUND('3. Анализ по МО'!$M36, 0) - 1)</f>
        <v>средний</v>
      </c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ht="15.75" customHeight="1">
      <c r="A37" s="9">
        <v>18.0</v>
      </c>
      <c r="B37" s="17" t="str">
        <f>COUNTIFS('2. Результаты'!$B$2:$B$1350, '3. Анализ по МО'!$G37, '2. Результаты'!$H$2:$H$1350, B$1)</f>
        <v>4</v>
      </c>
      <c r="C37" s="18" t="str">
        <f>COUNTIFS('2. Результаты'!$B$2:$B$1350, '3. Анализ по МО'!$G37, '2. Результаты'!$H$2:$H$1350, C$1)</f>
        <v>10</v>
      </c>
      <c r="D37" s="19" t="str">
        <f>COUNTIFS('2. Результаты'!$B$2:$B$1350, '3. Анализ по МО'!$G37, '2. Результаты'!$H$2:$H$1350, D$1)</f>
        <v>1</v>
      </c>
      <c r="E37" s="20" t="str">
        <f>COUNTIFS('2. Результаты'!$B$2:$B$1350, '3. Анализ по МО'!$G37, '2. Результаты'!$H$2:$H$1350, E$1)</f>
        <v>4</v>
      </c>
      <c r="F37" s="9" t="str">
        <f t="array" ref="F37">ROW() - ROW(TAKE('3. Анализ по МО'!$A$2:$Q$55, 1)) + 1</f>
        <v>#NAME?</v>
      </c>
      <c r="G37" s="21" t="s">
        <v>407</v>
      </c>
      <c r="H37" s="3" t="str">
        <f>SUM('3. Анализ по МО'!$B37:$E37)</f>
        <v>19</v>
      </c>
      <c r="I37" s="22" t="str">
        <f>'3. Анализ по МО'!$B37 / '3. Анализ по МО'!$H37</f>
        <v>21%</v>
      </c>
      <c r="J37" s="23" t="str">
        <f>'3. Анализ по МО'!$C37 / '3. Анализ по МО'!$H37</f>
        <v>53%</v>
      </c>
      <c r="K37" s="24" t="str">
        <f>'3. Анализ по МО'!$D37 / '3. Анализ по МО'!$H37</f>
        <v>5%</v>
      </c>
      <c r="L37" s="25" t="str">
        <f>'3. Анализ по МО'!$E37 / '3. Анализ по МО'!$H37</f>
        <v>21%</v>
      </c>
      <c r="M37" s="26" t="str">
        <f>(5 * '3. Анализ по МО'!$B37 + 4 * '3. Анализ по МО'!$C37 + 3 * '3. Анализ по МО'!$D37 + 2 * '3. Анализ по МО'!$E37) / '3. Анализ по МО'!$H37</f>
        <v>3.74</v>
      </c>
      <c r="N37" s="26" t="str">
        <f>IF('3. Анализ по МО'!$Q37 = "средний", '3. Анализ по МО'!$M37, NA())</f>
        <v>3.74</v>
      </c>
      <c r="O37" s="26" t="str">
        <f>IF('3. Анализ по МО'!$Q37 = "базовый", '3. Анализ по МО'!$M37, NA())</f>
        <v>#N/A</v>
      </c>
      <c r="P37" s="26" t="str">
        <f>IF('3. Анализ по МО'!$Q37 = "ниже базового", '3. Анализ по МО'!$M37, NA())</f>
        <v>#N/A</v>
      </c>
      <c r="Q37" s="9" t="str">
        <f t="array" ref="Q37">INDEX({"ниже базового","базовый","средний","высокий"}, ROUND('3. Анализ по МО'!$M37, 0) - 1)</f>
        <v>средний</v>
      </c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ht="15.75" customHeight="1">
      <c r="A38" s="9">
        <v>23.0</v>
      </c>
      <c r="B38" s="17" t="str">
        <f>COUNTIFS('2. Результаты'!$B$2:$B$1350, '3. Анализ по МО'!$G38, '2. Результаты'!$H$2:$H$1350, B$1)</f>
        <v>0</v>
      </c>
      <c r="C38" s="18" t="str">
        <f>COUNTIFS('2. Результаты'!$B$2:$B$1350, '3. Анализ по МО'!$G38, '2. Результаты'!$H$2:$H$1350, C$1)</f>
        <v>14</v>
      </c>
      <c r="D38" s="19" t="str">
        <f>COUNTIFS('2. Результаты'!$B$2:$B$1350, '3. Анализ по МО'!$G38, '2. Результаты'!$H$2:$H$1350, D$1)</f>
        <v>6</v>
      </c>
      <c r="E38" s="20" t="str">
        <f>COUNTIFS('2. Результаты'!$B$2:$B$1350, '3. Анализ по МО'!$G38, '2. Результаты'!$H$2:$H$1350, E$1)</f>
        <v>0</v>
      </c>
      <c r="F38" s="9" t="str">
        <f t="array" ref="F38">ROW() - ROW(TAKE('3. Анализ по МО'!$A$2:$Q$55, 1)) + 1</f>
        <v>#NAME?</v>
      </c>
      <c r="G38" s="21" t="s">
        <v>635</v>
      </c>
      <c r="H38" s="3" t="str">
        <f>SUM('3. Анализ по МО'!$B38:$E38)</f>
        <v>20</v>
      </c>
      <c r="I38" s="22" t="str">
        <f>'3. Анализ по МО'!$B38 / '3. Анализ по МО'!$H38</f>
        <v>0%</v>
      </c>
      <c r="J38" s="23" t="str">
        <f>'3. Анализ по МО'!$C38 / '3. Анализ по МО'!$H38</f>
        <v>70%</v>
      </c>
      <c r="K38" s="24" t="str">
        <f>'3. Анализ по МО'!$D38 / '3. Анализ по МО'!$H38</f>
        <v>30%</v>
      </c>
      <c r="L38" s="25" t="str">
        <f>'3. Анализ по МО'!$E38 / '3. Анализ по МО'!$H38</f>
        <v>0%</v>
      </c>
      <c r="M38" s="26" t="str">
        <f>(5 * '3. Анализ по МО'!$B38 + 4 * '3. Анализ по МО'!$C38 + 3 * '3. Анализ по МО'!$D38 + 2 * '3. Анализ по МО'!$E38) / '3. Анализ по МО'!$H38</f>
        <v>3.70</v>
      </c>
      <c r="N38" s="26" t="str">
        <f>IF('3. Анализ по МО'!$Q38 = "средний", '3. Анализ по МО'!$M38, NA())</f>
        <v>3.70</v>
      </c>
      <c r="O38" s="26" t="str">
        <f>IF('3. Анализ по МО'!$Q38 = "базовый", '3. Анализ по МО'!$M38, NA())</f>
        <v>#N/A</v>
      </c>
      <c r="P38" s="26" t="str">
        <f>IF('3. Анализ по МО'!$Q38 = "ниже базового", '3. Анализ по МО'!$M38, NA())</f>
        <v>#N/A</v>
      </c>
      <c r="Q38" s="9" t="str">
        <f t="array" ref="Q38">INDEX({"ниже базового","базовый","средний","высокий"}, ROUND('3. Анализ по МО'!$M38, 0) - 1)</f>
        <v>средний</v>
      </c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ht="15.75" customHeight="1">
      <c r="A39" s="9">
        <v>34.0</v>
      </c>
      <c r="B39" s="17" t="str">
        <f>COUNTIFS('2. Результаты'!$B$2:$B$1350, '3. Анализ по МО'!$G39, '2. Результаты'!$H$2:$H$1350, B$1)</f>
        <v>0</v>
      </c>
      <c r="C39" s="18" t="str">
        <f>COUNTIFS('2. Результаты'!$B$2:$B$1350, '3. Анализ по МО'!$G39, '2. Результаты'!$H$2:$H$1350, C$1)</f>
        <v>7</v>
      </c>
      <c r="D39" s="19" t="str">
        <f>COUNTIFS('2. Результаты'!$B$2:$B$1350, '3. Анализ по МО'!$G39, '2. Результаты'!$H$2:$H$1350, D$1)</f>
        <v>2</v>
      </c>
      <c r="E39" s="20" t="str">
        <f>COUNTIFS('2. Результаты'!$B$2:$B$1350, '3. Анализ по МО'!$G39, '2. Результаты'!$H$2:$H$1350, E$1)</f>
        <v>1</v>
      </c>
      <c r="F39" s="9" t="str">
        <f t="array" ref="F39">ROW() - ROW(TAKE('3. Анализ по МО'!$A$2:$Q$55, 1)) + 1</f>
        <v>#NAME?</v>
      </c>
      <c r="G39" s="21" t="s">
        <v>281</v>
      </c>
      <c r="H39" s="3" t="str">
        <f>SUM('3. Анализ по МО'!$B39:$E39)</f>
        <v>10</v>
      </c>
      <c r="I39" s="22" t="str">
        <f>'3. Анализ по МО'!$B39 / '3. Анализ по МО'!$H39</f>
        <v>0%</v>
      </c>
      <c r="J39" s="23" t="str">
        <f>'3. Анализ по МО'!$C39 / '3. Анализ по МО'!$H39</f>
        <v>70%</v>
      </c>
      <c r="K39" s="24" t="str">
        <f>'3. Анализ по МО'!$D39 / '3. Анализ по МО'!$H39</f>
        <v>20%</v>
      </c>
      <c r="L39" s="25" t="str">
        <f>'3. Анализ по МО'!$E39 / '3. Анализ по МО'!$H39</f>
        <v>10%</v>
      </c>
      <c r="M39" s="26" t="str">
        <f>(5 * '3. Анализ по МО'!$B39 + 4 * '3. Анализ по МО'!$C39 + 3 * '3. Анализ по МО'!$D39 + 2 * '3. Анализ по МО'!$E39) / '3. Анализ по МО'!$H39</f>
        <v>3.60</v>
      </c>
      <c r="N39" s="26" t="str">
        <f>IF('3. Анализ по МО'!$Q39 = "средний", '3. Анализ по МО'!$M39, NA())</f>
        <v>3.60</v>
      </c>
      <c r="O39" s="26" t="str">
        <f>IF('3. Анализ по МО'!$Q39 = "базовый", '3. Анализ по МО'!$M39, NA())</f>
        <v>#N/A</v>
      </c>
      <c r="P39" s="26" t="str">
        <f>IF('3. Анализ по МО'!$Q39 = "ниже базового", '3. Анализ по МО'!$M39, NA())</f>
        <v>#N/A</v>
      </c>
      <c r="Q39" s="9" t="str">
        <f t="array" ref="Q39">INDEX({"ниже базового","базовый","средний","высокий"}, ROUND('3. Анализ по МО'!$M39, 0) - 1)</f>
        <v>средний</v>
      </c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ht="15.75" customHeight="1">
      <c r="A40" s="9">
        <v>48.0</v>
      </c>
      <c r="B40" s="17" t="str">
        <f>COUNTIFS('2. Результаты'!$B$2:$B$1350, '3. Анализ по МО'!$G40, '2. Результаты'!$H$2:$H$1350, B$1)</f>
        <v>1</v>
      </c>
      <c r="C40" s="18" t="str">
        <f>COUNTIFS('2. Результаты'!$B$2:$B$1350, '3. Анализ по МО'!$G40, '2. Результаты'!$H$2:$H$1350, C$1)</f>
        <v>4</v>
      </c>
      <c r="D40" s="19" t="str">
        <f>COUNTIFS('2. Результаты'!$B$2:$B$1350, '3. Анализ по МО'!$G40, '2. Результаты'!$H$2:$H$1350, D$1)</f>
        <v>3</v>
      </c>
      <c r="E40" s="20" t="str">
        <f>COUNTIFS('2. Результаты'!$B$2:$B$1350, '3. Анализ по МО'!$G40, '2. Результаты'!$H$2:$H$1350, E$1)</f>
        <v>1</v>
      </c>
      <c r="F40" s="9" t="str">
        <f t="array" ref="F40">ROW() - ROW(TAKE('3. Анализ по МО'!$A$2:$Q$55, 1)) + 1</f>
        <v>#NAME?</v>
      </c>
      <c r="G40" s="21" t="s">
        <v>1377</v>
      </c>
      <c r="H40" s="3" t="str">
        <f>SUM('3. Анализ по МО'!$B40:$E40)</f>
        <v>9</v>
      </c>
      <c r="I40" s="22" t="str">
        <f>'3. Анализ по МО'!$B40 / '3. Анализ по МО'!$H40</f>
        <v>11%</v>
      </c>
      <c r="J40" s="23" t="str">
        <f>'3. Анализ по МО'!$C40 / '3. Анализ по МО'!$H40</f>
        <v>44%</v>
      </c>
      <c r="K40" s="24" t="str">
        <f>'3. Анализ по МО'!$D40 / '3. Анализ по МО'!$H40</f>
        <v>33%</v>
      </c>
      <c r="L40" s="25" t="str">
        <f>'3. Анализ по МО'!$E40 / '3. Анализ по МО'!$H40</f>
        <v>11%</v>
      </c>
      <c r="M40" s="26" t="str">
        <f>(5 * '3. Анализ по МО'!$B40 + 4 * '3. Анализ по МО'!$C40 + 3 * '3. Анализ по МО'!$D40 + 2 * '3. Анализ по МО'!$E40) / '3. Анализ по МО'!$H40</f>
        <v>3.56</v>
      </c>
      <c r="N40" s="26" t="str">
        <f>IF('3. Анализ по МО'!$Q40 = "средний", '3. Анализ по МО'!$M40, NA())</f>
        <v>3.56</v>
      </c>
      <c r="O40" s="26" t="str">
        <f>IF('3. Анализ по МО'!$Q40 = "базовый", '3. Анализ по МО'!$M40, NA())</f>
        <v>#N/A</v>
      </c>
      <c r="P40" s="26" t="str">
        <f>IF('3. Анализ по МО'!$Q40 = "ниже базового", '3. Анализ по МО'!$M40, NA())</f>
        <v>#N/A</v>
      </c>
      <c r="Q40" s="9" t="str">
        <f t="array" ref="Q40">INDEX({"ниже базового","базовый","средний","высокий"}, ROUND('3. Анализ по МО'!$M40, 0) - 1)</f>
        <v>средний</v>
      </c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ht="15.75" customHeight="1">
      <c r="A41" s="9">
        <v>12.0</v>
      </c>
      <c r="B41" s="17" t="str">
        <f>COUNTIFS('2. Результаты'!$B$2:$B$1350, '3. Анализ по МО'!$G41, '2. Результаты'!$H$2:$H$1350, B$1)</f>
        <v>0</v>
      </c>
      <c r="C41" s="18" t="str">
        <f>COUNTIFS('2. Результаты'!$B$2:$B$1350, '3. Анализ по МО'!$G41, '2. Результаты'!$H$2:$H$1350, C$1)</f>
        <v>25</v>
      </c>
      <c r="D41" s="19" t="str">
        <f>COUNTIFS('2. Результаты'!$B$2:$B$1350, '3. Анализ по МО'!$G41, '2. Результаты'!$H$2:$H$1350, D$1)</f>
        <v>16</v>
      </c>
      <c r="E41" s="20" t="str">
        <f>COUNTIFS('2. Результаты'!$B$2:$B$1350, '3. Анализ по МО'!$G41, '2. Результаты'!$H$2:$H$1350, E$1)</f>
        <v>2</v>
      </c>
      <c r="F41" s="9" t="str">
        <f t="array" ref="F41">ROW() - ROW(TAKE('3. Анализ по МО'!$A$2:$Q$55, 1)) + 1</f>
        <v>#NAME?</v>
      </c>
      <c r="G41" s="21" t="s">
        <v>680</v>
      </c>
      <c r="H41" s="3" t="str">
        <f>SUM('3. Анализ по МО'!$B41:$E41)</f>
        <v>43</v>
      </c>
      <c r="I41" s="22" t="str">
        <f>'3. Анализ по МО'!$B41 / '3. Анализ по МО'!$H41</f>
        <v>0%</v>
      </c>
      <c r="J41" s="23" t="str">
        <f>'3. Анализ по МО'!$C41 / '3. Анализ по МО'!$H41</f>
        <v>58%</v>
      </c>
      <c r="K41" s="24" t="str">
        <f>'3. Анализ по МО'!$D41 / '3. Анализ по МО'!$H41</f>
        <v>37%</v>
      </c>
      <c r="L41" s="25" t="str">
        <f>'3. Анализ по МО'!$E41 / '3. Анализ по МО'!$H41</f>
        <v>5%</v>
      </c>
      <c r="M41" s="26" t="str">
        <f>(5 * '3. Анализ по МО'!$B41 + 4 * '3. Анализ по МО'!$C41 + 3 * '3. Анализ по МО'!$D41 + 2 * '3. Анализ по МО'!$E41) / '3. Анализ по МО'!$H41</f>
        <v>3.53</v>
      </c>
      <c r="N41" s="26" t="str">
        <f>IF('3. Анализ по МО'!$Q41 = "средний", '3. Анализ по МО'!$M41, NA())</f>
        <v>3.53</v>
      </c>
      <c r="O41" s="26" t="str">
        <f>IF('3. Анализ по МО'!$Q41 = "базовый", '3. Анализ по МО'!$M41, NA())</f>
        <v>#N/A</v>
      </c>
      <c r="P41" s="26" t="str">
        <f>IF('3. Анализ по МО'!$Q41 = "ниже базового", '3. Анализ по МО'!$M41, NA())</f>
        <v>#N/A</v>
      </c>
      <c r="Q41" s="9" t="str">
        <f t="array" ref="Q41">INDEX({"ниже базового","базовый","средний","высокий"}, ROUND('3. Анализ по МО'!$M41, 0) - 1)</f>
        <v>средний</v>
      </c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ht="15.75" customHeight="1">
      <c r="A42" s="9">
        <v>41.0</v>
      </c>
      <c r="B42" s="17" t="str">
        <f>COUNTIFS('2. Результаты'!$B$2:$B$1350, '3. Анализ по МО'!$G42, '2. Результаты'!$H$2:$H$1350, B$1)</f>
        <v>2</v>
      </c>
      <c r="C42" s="18" t="str">
        <f>COUNTIFS('2. Результаты'!$B$2:$B$1350, '3. Анализ по МО'!$G42, '2. Результаты'!$H$2:$H$1350, C$1)</f>
        <v>7</v>
      </c>
      <c r="D42" s="19" t="str">
        <f>COUNTIFS('2. Результаты'!$B$2:$B$1350, '3. Анализ по МО'!$G42, '2. Результаты'!$H$2:$H$1350, D$1)</f>
        <v>3</v>
      </c>
      <c r="E42" s="20" t="str">
        <f>COUNTIFS('2. Результаты'!$B$2:$B$1350, '3. Анализ по МО'!$G42, '2. Результаты'!$H$2:$H$1350, E$1)</f>
        <v>3</v>
      </c>
      <c r="F42" s="9" t="str">
        <f t="array" ref="F42">ROW() - ROW(TAKE('3. Анализ по МО'!$A$2:$Q$55, 1)) + 1</f>
        <v>#NAME?</v>
      </c>
      <c r="G42" s="21" t="s">
        <v>1114</v>
      </c>
      <c r="H42" s="3" t="str">
        <f>SUM('3. Анализ по МО'!$B42:$E42)</f>
        <v>15</v>
      </c>
      <c r="I42" s="22" t="str">
        <f>'3. Анализ по МО'!$B42 / '3. Анализ по МО'!$H42</f>
        <v>13%</v>
      </c>
      <c r="J42" s="23" t="str">
        <f>'3. Анализ по МО'!$C42 / '3. Анализ по МО'!$H42</f>
        <v>47%</v>
      </c>
      <c r="K42" s="24" t="str">
        <f>'3. Анализ по МО'!$D42 / '3. Анализ по МО'!$H42</f>
        <v>20%</v>
      </c>
      <c r="L42" s="25" t="str">
        <f>'3. Анализ по МО'!$E42 / '3. Анализ по МО'!$H42</f>
        <v>20%</v>
      </c>
      <c r="M42" s="26" t="str">
        <f>(5 * '3. Анализ по МО'!$B42 + 4 * '3. Анализ по МО'!$C42 + 3 * '3. Анализ по МО'!$D42 + 2 * '3. Анализ по МО'!$E42) / '3. Анализ по МО'!$H42</f>
        <v>3.53</v>
      </c>
      <c r="N42" s="26" t="str">
        <f>IF('3. Анализ по МО'!$Q42 = "средний", '3. Анализ по МО'!$M42, NA())</f>
        <v>3.53</v>
      </c>
      <c r="O42" s="26" t="str">
        <f>IF('3. Анализ по МО'!$Q42 = "базовый", '3. Анализ по МО'!$M42, NA())</f>
        <v>#N/A</v>
      </c>
      <c r="P42" s="26" t="str">
        <f>IF('3. Анализ по МО'!$Q42 = "ниже базового", '3. Анализ по МО'!$M42, NA())</f>
        <v>#N/A</v>
      </c>
      <c r="Q42" s="9" t="str">
        <f t="array" ref="Q42">INDEX({"ниже базового","базовый","средний","высокий"}, ROUND('3. Анализ по МО'!$M42, 0) - 1)</f>
        <v>средний</v>
      </c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ht="15.75" customHeight="1">
      <c r="A43" s="9">
        <v>28.0</v>
      </c>
      <c r="B43" s="17" t="str">
        <f>COUNTIFS('2. Результаты'!$B$2:$B$1350, '3. Анализ по МО'!$G43, '2. Результаты'!$H$2:$H$1350, B$1)</f>
        <v>0</v>
      </c>
      <c r="C43" s="18" t="str">
        <f>COUNTIFS('2. Результаты'!$B$2:$B$1350, '3. Анализ по МО'!$G43, '2. Результаты'!$H$2:$H$1350, C$1)</f>
        <v>7</v>
      </c>
      <c r="D43" s="19" t="str">
        <f>COUNTIFS('2. Результаты'!$B$2:$B$1350, '3. Анализ по МО'!$G43, '2. Результаты'!$H$2:$H$1350, D$1)</f>
        <v>1</v>
      </c>
      <c r="E43" s="20" t="str">
        <f>COUNTIFS('2. Результаты'!$B$2:$B$1350, '3. Анализ по МО'!$G43, '2. Результаты'!$H$2:$H$1350, E$1)</f>
        <v>2</v>
      </c>
      <c r="F43" s="9" t="str">
        <f t="array" ref="F43">ROW() - ROW(TAKE('3. Анализ по МО'!$A$2:$Q$55, 1)) + 1</f>
        <v>#NAME?</v>
      </c>
      <c r="G43" s="21" t="s">
        <v>545</v>
      </c>
      <c r="H43" s="3" t="str">
        <f>SUM('3. Анализ по МО'!$B43:$E43)</f>
        <v>10</v>
      </c>
      <c r="I43" s="22" t="str">
        <f>'3. Анализ по МО'!$B43 / '3. Анализ по МО'!$H43</f>
        <v>0%</v>
      </c>
      <c r="J43" s="23" t="str">
        <f>'3. Анализ по МО'!$C43 / '3. Анализ по МО'!$H43</f>
        <v>70%</v>
      </c>
      <c r="K43" s="24" t="str">
        <f>'3. Анализ по МО'!$D43 / '3. Анализ по МО'!$H43</f>
        <v>10%</v>
      </c>
      <c r="L43" s="25" t="str">
        <f>'3. Анализ по МО'!$E43 / '3. Анализ по МО'!$H43</f>
        <v>20%</v>
      </c>
      <c r="M43" s="26" t="str">
        <f>(5 * '3. Анализ по МО'!$B43 + 4 * '3. Анализ по МО'!$C43 + 3 * '3. Анализ по МО'!$D43 + 2 * '3. Анализ по МО'!$E43) / '3. Анализ по МО'!$H43</f>
        <v>3.50</v>
      </c>
      <c r="N43" s="26" t="str">
        <f>IF('3. Анализ по МО'!$Q43 = "средний", '3. Анализ по МО'!$M43, NA())</f>
        <v>3.50</v>
      </c>
      <c r="O43" s="26" t="str">
        <f>IF('3. Анализ по МО'!$Q43 = "базовый", '3. Анализ по МО'!$M43, NA())</f>
        <v>#N/A</v>
      </c>
      <c r="P43" s="26" t="str">
        <f>IF('3. Анализ по МО'!$Q43 = "ниже базового", '3. Анализ по МО'!$M43, NA())</f>
        <v>#N/A</v>
      </c>
      <c r="Q43" s="9" t="str">
        <f t="array" ref="Q43">INDEX({"ниже базового","базовый","средний","высокий"}, ROUND('3. Анализ по МО'!$M43, 0) - 1)</f>
        <v>средний</v>
      </c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ht="15.75" customHeight="1">
      <c r="A44" s="9">
        <v>30.0</v>
      </c>
      <c r="B44" s="17" t="str">
        <f>COUNTIFS('2. Результаты'!$B$2:$B$1350, '3. Анализ по МО'!$G44, '2. Результаты'!$H$2:$H$1350, B$1)</f>
        <v>0</v>
      </c>
      <c r="C44" s="18" t="str">
        <f>COUNTIFS('2. Результаты'!$B$2:$B$1350, '3. Анализ по МО'!$G44, '2. Результаты'!$H$2:$H$1350, C$1)</f>
        <v>26</v>
      </c>
      <c r="D44" s="19" t="str">
        <f>COUNTIFS('2. Результаты'!$B$2:$B$1350, '3. Анализ по МО'!$G44, '2. Результаты'!$H$2:$H$1350, D$1)</f>
        <v>13</v>
      </c>
      <c r="E44" s="20" t="str">
        <f>COUNTIFS('2. Результаты'!$B$2:$B$1350, '3. Анализ по МО'!$G44, '2. Результаты'!$H$2:$H$1350, E$1)</f>
        <v>6</v>
      </c>
      <c r="F44" s="9" t="str">
        <f t="array" ref="F44">ROW() - ROW(TAKE('3. Анализ по МО'!$A$2:$Q$55, 1)) + 1</f>
        <v>#NAME?</v>
      </c>
      <c r="G44" s="21" t="s">
        <v>21</v>
      </c>
      <c r="H44" s="3" t="str">
        <f>SUM('3. Анализ по МО'!$B44:$E44)</f>
        <v>45</v>
      </c>
      <c r="I44" s="22" t="str">
        <f>'3. Анализ по МО'!$B44 / '3. Анализ по МО'!$H44</f>
        <v>0%</v>
      </c>
      <c r="J44" s="23" t="str">
        <f>'3. Анализ по МО'!$C44 / '3. Анализ по МО'!$H44</f>
        <v>58%</v>
      </c>
      <c r="K44" s="24" t="str">
        <f>'3. Анализ по МО'!$D44 / '3. Анализ по МО'!$H44</f>
        <v>29%</v>
      </c>
      <c r="L44" s="25" t="str">
        <f>'3. Анализ по МО'!$E44 / '3. Анализ по МО'!$H44</f>
        <v>13%</v>
      </c>
      <c r="M44" s="26" t="str">
        <f>(5 * '3. Анализ по МО'!$B44 + 4 * '3. Анализ по МО'!$C44 + 3 * '3. Анализ по МО'!$D44 + 2 * '3. Анализ по МО'!$E44) / '3. Анализ по МО'!$H44</f>
        <v>3.44</v>
      </c>
      <c r="N44" s="26" t="str">
        <f>IF('3. Анализ по МО'!$Q44 = "средний", '3. Анализ по МО'!$M44, NA())</f>
        <v>#N/A</v>
      </c>
      <c r="O44" s="26" t="str">
        <f>IF('3. Анализ по МО'!$Q44 = "базовый", '3. Анализ по МО'!$M44, NA())</f>
        <v>3.44</v>
      </c>
      <c r="P44" s="26" t="str">
        <f>IF('3. Анализ по МО'!$Q44 = "ниже базового", '3. Анализ по МО'!$M44, NA())</f>
        <v>#N/A</v>
      </c>
      <c r="Q44" s="9" t="str">
        <f t="array" ref="Q44">INDEX({"ниже базового","базовый","средний","высокий"}, ROUND('3. Анализ по МО'!$M44, 0) - 1)</f>
        <v>базовый</v>
      </c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</row>
    <row r="45" ht="15.75" customHeight="1">
      <c r="A45" s="9">
        <v>13.0</v>
      </c>
      <c r="B45" s="17" t="str">
        <f>COUNTIFS('2. Результаты'!$B$2:$B$1350, '3. Анализ по МО'!$G45, '2. Результаты'!$H$2:$H$1350, B$1)</f>
        <v>0</v>
      </c>
      <c r="C45" s="18" t="str">
        <f>COUNTIFS('2. Результаты'!$B$2:$B$1350, '3. Анализ по МО'!$G45, '2. Результаты'!$H$2:$H$1350, C$1)</f>
        <v>12</v>
      </c>
      <c r="D45" s="19" t="str">
        <f>COUNTIFS('2. Результаты'!$B$2:$B$1350, '3. Анализ по МО'!$G45, '2. Результаты'!$H$2:$H$1350, D$1)</f>
        <v>9</v>
      </c>
      <c r="E45" s="20" t="str">
        <f>COUNTIFS('2. Результаты'!$B$2:$B$1350, '3. Анализ по МО'!$G45, '2. Результаты'!$H$2:$H$1350, E$1)</f>
        <v>2</v>
      </c>
      <c r="F45" s="9" t="str">
        <f t="array" ref="F45">ROW() - ROW(TAKE('3. Анализ по МО'!$A$2:$Q$55, 1)) + 1</f>
        <v>#NAME?</v>
      </c>
      <c r="G45" s="21" t="s">
        <v>367</v>
      </c>
      <c r="H45" s="3" t="str">
        <f>SUM('3. Анализ по МО'!$B45:$E45)</f>
        <v>23</v>
      </c>
      <c r="I45" s="22" t="str">
        <f>'3. Анализ по МО'!$B45 / '3. Анализ по МО'!$H45</f>
        <v>0%</v>
      </c>
      <c r="J45" s="23" t="str">
        <f>'3. Анализ по МО'!$C45 / '3. Анализ по МО'!$H45</f>
        <v>52%</v>
      </c>
      <c r="K45" s="24" t="str">
        <f>'3. Анализ по МО'!$D45 / '3. Анализ по МО'!$H45</f>
        <v>39%</v>
      </c>
      <c r="L45" s="25" t="str">
        <f>'3. Анализ по МО'!$E45 / '3. Анализ по МО'!$H45</f>
        <v>9%</v>
      </c>
      <c r="M45" s="26" t="str">
        <f>(5 * '3. Анализ по МО'!$B45 + 4 * '3. Анализ по МО'!$C45 + 3 * '3. Анализ по МО'!$D45 + 2 * '3. Анализ по МО'!$E45) / '3. Анализ по МО'!$H45</f>
        <v>3.43</v>
      </c>
      <c r="N45" s="26" t="str">
        <f>IF('3. Анализ по МО'!$Q45 = "средний", '3. Анализ по МО'!$M45, NA())</f>
        <v>#N/A</v>
      </c>
      <c r="O45" s="26" t="str">
        <f>IF('3. Анализ по МО'!$Q45 = "базовый", '3. Анализ по МО'!$M45, NA())</f>
        <v>3.43</v>
      </c>
      <c r="P45" s="26" t="str">
        <f>IF('3. Анализ по МО'!$Q45 = "ниже базового", '3. Анализ по МО'!$M45, NA())</f>
        <v>#N/A</v>
      </c>
      <c r="Q45" s="9" t="str">
        <f t="array" ref="Q45">INDEX({"ниже базового","базовый","средний","высокий"}, ROUND('3. Анализ по МО'!$M45, 0) - 1)</f>
        <v>базовый</v>
      </c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</row>
    <row r="46" ht="15.75" customHeight="1">
      <c r="A46" s="9">
        <v>52.0</v>
      </c>
      <c r="B46" s="17" t="str">
        <f>COUNTIFS('2. Результаты'!$B$2:$B$1350, '3. Анализ по МО'!$G46, '2. Результаты'!$H$2:$H$1350, B$1)</f>
        <v>1</v>
      </c>
      <c r="C46" s="18" t="str">
        <f>COUNTIFS('2. Результаты'!$B$2:$B$1350, '3. Анализ по МО'!$G46, '2. Результаты'!$H$2:$H$1350, C$1)</f>
        <v>18</v>
      </c>
      <c r="D46" s="19" t="str">
        <f>COUNTIFS('2. Результаты'!$B$2:$B$1350, '3. Анализ по МО'!$G46, '2. Результаты'!$H$2:$H$1350, D$1)</f>
        <v>14</v>
      </c>
      <c r="E46" s="20" t="str">
        <f>COUNTIFS('2. Результаты'!$B$2:$B$1350, '3. Анализ по МО'!$G46, '2. Результаты'!$H$2:$H$1350, E$1)</f>
        <v>4</v>
      </c>
      <c r="F46" s="9" t="str">
        <f t="array" ref="F46">ROW() - ROW(TAKE('3. Анализ по МО'!$A$2:$Q$55, 1)) + 1</f>
        <v>#NAME?</v>
      </c>
      <c r="G46" s="21" t="s">
        <v>1213</v>
      </c>
      <c r="H46" s="3" t="str">
        <f>SUM('3. Анализ по МО'!$B46:$E46)</f>
        <v>37</v>
      </c>
      <c r="I46" s="22" t="str">
        <f>'3. Анализ по МО'!$B46 / '3. Анализ по МО'!$H46</f>
        <v>3%</v>
      </c>
      <c r="J46" s="23" t="str">
        <f>'3. Анализ по МО'!$C46 / '3. Анализ по МО'!$H46</f>
        <v>49%</v>
      </c>
      <c r="K46" s="24" t="str">
        <f>'3. Анализ по МО'!$D46 / '3. Анализ по МО'!$H46</f>
        <v>38%</v>
      </c>
      <c r="L46" s="25" t="str">
        <f>'3. Анализ по МО'!$E46 / '3. Анализ по МО'!$H46</f>
        <v>11%</v>
      </c>
      <c r="M46" s="26" t="str">
        <f>(5 * '3. Анализ по МО'!$B46 + 4 * '3. Анализ по МО'!$C46 + 3 * '3. Анализ по МО'!$D46 + 2 * '3. Анализ по МО'!$E46) / '3. Анализ по МО'!$H46</f>
        <v>3.43</v>
      </c>
      <c r="N46" s="26" t="str">
        <f>IF('3. Анализ по МО'!$Q46 = "средний", '3. Анализ по МО'!$M46, NA())</f>
        <v>#N/A</v>
      </c>
      <c r="O46" s="26" t="str">
        <f>IF('3. Анализ по МО'!$Q46 = "базовый", '3. Анализ по МО'!$M46, NA())</f>
        <v>3.43</v>
      </c>
      <c r="P46" s="26" t="str">
        <f>IF('3. Анализ по МО'!$Q46 = "ниже базового", '3. Анализ по МО'!$M46, NA())</f>
        <v>#N/A</v>
      </c>
      <c r="Q46" s="9" t="str">
        <f t="array" ref="Q46">INDEX({"ниже базового","базовый","средний","высокий"}, ROUND('3. Анализ по МО'!$M46, 0) - 1)</f>
        <v>базовый</v>
      </c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</row>
    <row r="47" ht="15.75" customHeight="1">
      <c r="A47" s="9">
        <v>35.0</v>
      </c>
      <c r="B47" s="17" t="str">
        <f>COUNTIFS('2. Результаты'!$B$2:$B$1350, '3. Анализ по МО'!$G47, '2. Результаты'!$H$2:$H$1350, B$1)</f>
        <v>1</v>
      </c>
      <c r="C47" s="18" t="str">
        <f>COUNTIFS('2. Результаты'!$B$2:$B$1350, '3. Анализ по МО'!$G47, '2. Результаты'!$H$2:$H$1350, C$1)</f>
        <v>8</v>
      </c>
      <c r="D47" s="19" t="str">
        <f>COUNTIFS('2. Результаты'!$B$2:$B$1350, '3. Анализ по МО'!$G47, '2. Результаты'!$H$2:$H$1350, D$1)</f>
        <v>1</v>
      </c>
      <c r="E47" s="20" t="str">
        <f>COUNTIFS('2. Результаты'!$B$2:$B$1350, '3. Анализ по МО'!$G47, '2. Результаты'!$H$2:$H$1350, E$1)</f>
        <v>4</v>
      </c>
      <c r="F47" s="9" t="str">
        <f t="array" ref="F47">ROW() - ROW(TAKE('3. Анализ по МО'!$A$2:$Q$55, 1)) + 1</f>
        <v>#NAME?</v>
      </c>
      <c r="G47" s="21" t="s">
        <v>724</v>
      </c>
      <c r="H47" s="3" t="str">
        <f>SUM('3. Анализ по МО'!$B47:$E47)</f>
        <v>14</v>
      </c>
      <c r="I47" s="22" t="str">
        <f>'3. Анализ по МО'!$B47 / '3. Анализ по МО'!$H47</f>
        <v>7%</v>
      </c>
      <c r="J47" s="23" t="str">
        <f>'3. Анализ по МО'!$C47 / '3. Анализ по МО'!$H47</f>
        <v>57%</v>
      </c>
      <c r="K47" s="24" t="str">
        <f>'3. Анализ по МО'!$D47 / '3. Анализ по МО'!$H47</f>
        <v>7%</v>
      </c>
      <c r="L47" s="25" t="str">
        <f>'3. Анализ по МО'!$E47 / '3. Анализ по МО'!$H47</f>
        <v>29%</v>
      </c>
      <c r="M47" s="26" t="str">
        <f>(5 * '3. Анализ по МО'!$B47 + 4 * '3. Анализ по МО'!$C47 + 3 * '3. Анализ по МО'!$D47 + 2 * '3. Анализ по МО'!$E47) / '3. Анализ по МО'!$H47</f>
        <v>3.43</v>
      </c>
      <c r="N47" s="26" t="str">
        <f>IF('3. Анализ по МО'!$Q47 = "средний", '3. Анализ по МО'!$M47, NA())</f>
        <v>#N/A</v>
      </c>
      <c r="O47" s="26" t="str">
        <f>IF('3. Анализ по МО'!$Q47 = "базовый", '3. Анализ по МО'!$M47, NA())</f>
        <v>3.43</v>
      </c>
      <c r="P47" s="26" t="str">
        <f>IF('3. Анализ по МО'!$Q47 = "ниже базового", '3. Анализ по МО'!$M47, NA())</f>
        <v>#N/A</v>
      </c>
      <c r="Q47" s="9" t="str">
        <f t="array" ref="Q47">INDEX({"ниже базового","базовый","средний","высокий"}, ROUND('3. Анализ по МО'!$M47, 0) - 1)</f>
        <v>базовый</v>
      </c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</row>
    <row r="48" ht="15.75" customHeight="1">
      <c r="A48" s="9">
        <v>24.0</v>
      </c>
      <c r="B48" s="17" t="str">
        <f>COUNTIFS('2. Результаты'!$B$2:$B$1350, '3. Анализ по МО'!$G48, '2. Результаты'!$H$2:$H$1350, B$1)</f>
        <v>1</v>
      </c>
      <c r="C48" s="18" t="str">
        <f>COUNTIFS('2. Результаты'!$B$2:$B$1350, '3. Анализ по МО'!$G48, '2. Результаты'!$H$2:$H$1350, C$1)</f>
        <v>6</v>
      </c>
      <c r="D48" s="19" t="str">
        <f>COUNTIFS('2. Результаты'!$B$2:$B$1350, '3. Анализ по МО'!$G48, '2. Результаты'!$H$2:$H$1350, D$1)</f>
        <v>5</v>
      </c>
      <c r="E48" s="20" t="str">
        <f>COUNTIFS('2. Результаты'!$B$2:$B$1350, '3. Анализ по МО'!$G48, '2. Результаты'!$H$2:$H$1350, E$1)</f>
        <v>2</v>
      </c>
      <c r="F48" s="9" t="str">
        <f t="array" ref="F48">ROW() - ROW(TAKE('3. Анализ по МО'!$A$2:$Q$55, 1)) + 1</f>
        <v>#NAME?</v>
      </c>
      <c r="G48" s="21" t="s">
        <v>67</v>
      </c>
      <c r="H48" s="3" t="str">
        <f>SUM('3. Анализ по МО'!$B48:$E48)</f>
        <v>14</v>
      </c>
      <c r="I48" s="22" t="str">
        <f>'3. Анализ по МО'!$B48 / '3. Анализ по МО'!$H48</f>
        <v>7%</v>
      </c>
      <c r="J48" s="23" t="str">
        <f>'3. Анализ по МО'!$C48 / '3. Анализ по МО'!$H48</f>
        <v>43%</v>
      </c>
      <c r="K48" s="24" t="str">
        <f>'3. Анализ по МО'!$D48 / '3. Анализ по МО'!$H48</f>
        <v>36%</v>
      </c>
      <c r="L48" s="25" t="str">
        <f>'3. Анализ по МО'!$E48 / '3. Анализ по МО'!$H48</f>
        <v>14%</v>
      </c>
      <c r="M48" s="26" t="str">
        <f>(5 * '3. Анализ по МО'!$B48 + 4 * '3. Анализ по МО'!$C48 + 3 * '3. Анализ по МО'!$D48 + 2 * '3. Анализ по МО'!$E48) / '3. Анализ по МО'!$H48</f>
        <v>3.43</v>
      </c>
      <c r="N48" s="26" t="str">
        <f>IF('3. Анализ по МО'!$Q48 = "средний", '3. Анализ по МО'!$M48, NA())</f>
        <v>#N/A</v>
      </c>
      <c r="O48" s="26" t="str">
        <f>IF('3. Анализ по МО'!$Q48 = "базовый", '3. Анализ по МО'!$M48, NA())</f>
        <v>3.43</v>
      </c>
      <c r="P48" s="26" t="str">
        <f>IF('3. Анализ по МО'!$Q48 = "ниже базового", '3. Анализ по МО'!$M48, NA())</f>
        <v>#N/A</v>
      </c>
      <c r="Q48" s="9" t="str">
        <f t="array" ref="Q48">INDEX({"ниже базового","базовый","средний","высокий"}, ROUND('3. Анализ по МО'!$M48, 0) - 1)</f>
        <v>базовый</v>
      </c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</row>
    <row r="49" ht="15.75" customHeight="1">
      <c r="A49" s="9">
        <v>17.0</v>
      </c>
      <c r="B49" s="17" t="str">
        <f>COUNTIFS('2. Результаты'!$B$2:$B$1350, '3. Анализ по МО'!$G49, '2. Результаты'!$H$2:$H$1350, B$1)</f>
        <v>1</v>
      </c>
      <c r="C49" s="18" t="str">
        <f>COUNTIFS('2. Результаты'!$B$2:$B$1350, '3. Анализ по МО'!$G49, '2. Результаты'!$H$2:$H$1350, C$1)</f>
        <v>19</v>
      </c>
      <c r="D49" s="19" t="str">
        <f>COUNTIFS('2. Результаты'!$B$2:$B$1350, '3. Анализ по МО'!$G49, '2. Результаты'!$H$2:$H$1350, D$1)</f>
        <v>13</v>
      </c>
      <c r="E49" s="20" t="str">
        <f>COUNTIFS('2. Результаты'!$B$2:$B$1350, '3. Анализ по МО'!$G49, '2. Результаты'!$H$2:$H$1350, E$1)</f>
        <v>6</v>
      </c>
      <c r="F49" s="9" t="str">
        <f t="array" ref="F49">ROW() - ROW(TAKE('3. Анализ по МО'!$A$2:$Q$55, 1)) + 1</f>
        <v>#NAME?</v>
      </c>
      <c r="G49" s="21" t="s">
        <v>789</v>
      </c>
      <c r="H49" s="3" t="str">
        <f>SUM('3. Анализ по МО'!$B49:$E49)</f>
        <v>39</v>
      </c>
      <c r="I49" s="22" t="str">
        <f>'3. Анализ по МО'!$B49 / '3. Анализ по МО'!$H49</f>
        <v>3%</v>
      </c>
      <c r="J49" s="23" t="str">
        <f>'3. Анализ по МО'!$C49 / '3. Анализ по МО'!$H49</f>
        <v>49%</v>
      </c>
      <c r="K49" s="24" t="str">
        <f>'3. Анализ по МО'!$D49 / '3. Анализ по МО'!$H49</f>
        <v>33%</v>
      </c>
      <c r="L49" s="25" t="str">
        <f>'3. Анализ по МО'!$E49 / '3. Анализ по МО'!$H49</f>
        <v>15%</v>
      </c>
      <c r="M49" s="26" t="str">
        <f>(5 * '3. Анализ по МО'!$B49 + 4 * '3. Анализ по МО'!$C49 + 3 * '3. Анализ по МО'!$D49 + 2 * '3. Анализ по МО'!$E49) / '3. Анализ по МО'!$H49</f>
        <v>3.38</v>
      </c>
      <c r="N49" s="26" t="str">
        <f>IF('3. Анализ по МО'!$Q49 = "средний", '3. Анализ по МО'!$M49, NA())</f>
        <v>#N/A</v>
      </c>
      <c r="O49" s="26" t="str">
        <f>IF('3. Анализ по МО'!$Q49 = "базовый", '3. Анализ по МО'!$M49, NA())</f>
        <v>3.38</v>
      </c>
      <c r="P49" s="26" t="str">
        <f>IF('3. Анализ по МО'!$Q49 = "ниже базового", '3. Анализ по МО'!$M49, NA())</f>
        <v>#N/A</v>
      </c>
      <c r="Q49" s="9" t="str">
        <f t="array" ref="Q49">INDEX({"ниже базового","базовый","средний","высокий"}, ROUND('3. Анализ по МО'!$M49, 0) - 1)</f>
        <v>базовый</v>
      </c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</row>
    <row r="50" ht="15.75" customHeight="1">
      <c r="A50" s="9">
        <v>22.0</v>
      </c>
      <c r="B50" s="17" t="str">
        <f>COUNTIFS('2. Результаты'!$B$2:$B$1350, '3. Анализ по МО'!$G50, '2. Результаты'!$H$2:$H$1350, B$1)</f>
        <v>0</v>
      </c>
      <c r="C50" s="18" t="str">
        <f>COUNTIFS('2. Результаты'!$B$2:$B$1350, '3. Анализ по МО'!$G50, '2. Результаты'!$H$2:$H$1350, C$1)</f>
        <v>10</v>
      </c>
      <c r="D50" s="19" t="str">
        <f>COUNTIFS('2. Результаты'!$B$2:$B$1350, '3. Анализ по МО'!$G50, '2. Результаты'!$H$2:$H$1350, D$1)</f>
        <v>9</v>
      </c>
      <c r="E50" s="20" t="str">
        <f>COUNTIFS('2. Результаты'!$B$2:$B$1350, '3. Анализ по МО'!$G50, '2. Результаты'!$H$2:$H$1350, E$1)</f>
        <v>7</v>
      </c>
      <c r="F50" s="9" t="str">
        <f t="array" ref="F50">ROW() - ROW(TAKE('3. Анализ по МО'!$A$2:$Q$55, 1)) + 1</f>
        <v>#NAME?</v>
      </c>
      <c r="G50" s="21" t="s">
        <v>134</v>
      </c>
      <c r="H50" s="3" t="str">
        <f>SUM('3. Анализ по МО'!$B50:$E50)</f>
        <v>26</v>
      </c>
      <c r="I50" s="22" t="str">
        <f>'3. Анализ по МО'!$B50 / '3. Анализ по МО'!$H50</f>
        <v>0%</v>
      </c>
      <c r="J50" s="23" t="str">
        <f>'3. Анализ по МО'!$C50 / '3. Анализ по МО'!$H50</f>
        <v>38%</v>
      </c>
      <c r="K50" s="24" t="str">
        <f>'3. Анализ по МО'!$D50 / '3. Анализ по МО'!$H50</f>
        <v>35%</v>
      </c>
      <c r="L50" s="25" t="str">
        <f>'3. Анализ по МО'!$E50 / '3. Анализ по МО'!$H50</f>
        <v>27%</v>
      </c>
      <c r="M50" s="26" t="str">
        <f>(5 * '3. Анализ по МО'!$B50 + 4 * '3. Анализ по МО'!$C50 + 3 * '3. Анализ по МО'!$D50 + 2 * '3. Анализ по МО'!$E50) / '3. Анализ по МО'!$H50</f>
        <v>3.12</v>
      </c>
      <c r="N50" s="26" t="str">
        <f>IF('3. Анализ по МО'!$Q50 = "средний", '3. Анализ по МО'!$M50, NA())</f>
        <v>#N/A</v>
      </c>
      <c r="O50" s="26" t="str">
        <f>IF('3. Анализ по МО'!$Q50 = "базовый", '3. Анализ по МО'!$M50, NA())</f>
        <v>3.12</v>
      </c>
      <c r="P50" s="26" t="str">
        <f>IF('3. Анализ по МО'!$Q50 = "ниже базового", '3. Анализ по МО'!$M50, NA())</f>
        <v>#N/A</v>
      </c>
      <c r="Q50" s="9" t="str">
        <f t="array" ref="Q50">INDEX({"ниже базового","базовый","средний","высокий"}, ROUND('3. Анализ по МО'!$M50, 0) - 1)</f>
        <v>базовый</v>
      </c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</row>
    <row r="51" ht="15.75" customHeight="1">
      <c r="A51" s="9">
        <v>47.0</v>
      </c>
      <c r="B51" s="17" t="str">
        <f>COUNTIFS('2. Результаты'!$B$2:$B$1350, '3. Анализ по МО'!$G51, '2. Результаты'!$H$2:$H$1350, B$1)</f>
        <v>3</v>
      </c>
      <c r="C51" s="18" t="str">
        <f>COUNTIFS('2. Результаты'!$B$2:$B$1350, '3. Анализ по МО'!$G51, '2. Результаты'!$H$2:$H$1350, C$1)</f>
        <v>6</v>
      </c>
      <c r="D51" s="19" t="str">
        <f>COUNTIFS('2. Результаты'!$B$2:$B$1350, '3. Анализ по МО'!$G51, '2. Результаты'!$H$2:$H$1350, D$1)</f>
        <v>0</v>
      </c>
      <c r="E51" s="20" t="str">
        <f>COUNTIFS('2. Результаты'!$B$2:$B$1350, '3. Анализ по МО'!$G51, '2. Результаты'!$H$2:$H$1350, E$1)</f>
        <v>11</v>
      </c>
      <c r="F51" s="9" t="str">
        <f t="array" ref="F51">ROW() - ROW(TAKE('3. Анализ по МО'!$A$2:$Q$55, 1)) + 1</f>
        <v>#NAME?</v>
      </c>
      <c r="G51" s="21" t="s">
        <v>1356</v>
      </c>
      <c r="H51" s="3" t="str">
        <f>SUM('3. Анализ по МО'!$B51:$E51)</f>
        <v>20</v>
      </c>
      <c r="I51" s="22" t="str">
        <f>'3. Анализ по МО'!$B51 / '3. Анализ по МО'!$H51</f>
        <v>15%</v>
      </c>
      <c r="J51" s="23" t="str">
        <f>'3. Анализ по МО'!$C51 / '3. Анализ по МО'!$H51</f>
        <v>30%</v>
      </c>
      <c r="K51" s="24" t="str">
        <f>'3. Анализ по МО'!$D51 / '3. Анализ по МО'!$H51</f>
        <v>0%</v>
      </c>
      <c r="L51" s="25" t="str">
        <f>'3. Анализ по МО'!$E51 / '3. Анализ по МО'!$H51</f>
        <v>55%</v>
      </c>
      <c r="M51" s="26" t="str">
        <f>(5 * '3. Анализ по МО'!$B51 + 4 * '3. Анализ по МО'!$C51 + 3 * '3. Анализ по МО'!$D51 + 2 * '3. Анализ по МО'!$E51) / '3. Анализ по МО'!$H51</f>
        <v>3.05</v>
      </c>
      <c r="N51" s="26" t="str">
        <f>IF('3. Анализ по МО'!$Q51 = "средний", '3. Анализ по МО'!$M51, NA())</f>
        <v>#N/A</v>
      </c>
      <c r="O51" s="26" t="str">
        <f>IF('3. Анализ по МО'!$Q51 = "базовый", '3. Анализ по МО'!$M51, NA())</f>
        <v>3.05</v>
      </c>
      <c r="P51" s="26" t="str">
        <f>IF('3. Анализ по МО'!$Q51 = "ниже базового", '3. Анализ по МО'!$M51, NA())</f>
        <v>#N/A</v>
      </c>
      <c r="Q51" s="9" t="str">
        <f t="array" ref="Q51">INDEX({"ниже базового","базовый","средний","высокий"}, ROUND('3. Анализ по МО'!$M51, 0) - 1)</f>
        <v>базовый</v>
      </c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</row>
    <row r="52" ht="15.75" customHeight="1">
      <c r="A52" s="9">
        <v>33.0</v>
      </c>
      <c r="B52" s="17" t="str">
        <f>COUNTIFS('2. Результаты'!$B$2:$B$1350, '3. Анализ по МО'!$G52, '2. Результаты'!$H$2:$H$1350, B$1)</f>
        <v>1</v>
      </c>
      <c r="C52" s="18" t="str">
        <f>COUNTIFS('2. Результаты'!$B$2:$B$1350, '3. Анализ по МО'!$G52, '2. Результаты'!$H$2:$H$1350, C$1)</f>
        <v>10</v>
      </c>
      <c r="D52" s="19" t="str">
        <f>COUNTIFS('2. Результаты'!$B$2:$B$1350, '3. Анализ по МО'!$G52, '2. Результаты'!$H$2:$H$1350, D$1)</f>
        <v>1</v>
      </c>
      <c r="E52" s="20" t="str">
        <f>COUNTIFS('2. Результаты'!$B$2:$B$1350, '3. Анализ по МО'!$G52, '2. Результаты'!$H$2:$H$1350, E$1)</f>
        <v>11</v>
      </c>
      <c r="F52" s="9" t="str">
        <f t="array" ref="F52">ROW() - ROW(TAKE('3. Анализ по МО'!$A$2:$Q$55, 1)) + 1</f>
        <v>#NAME?</v>
      </c>
      <c r="G52" s="21" t="s">
        <v>749</v>
      </c>
      <c r="H52" s="3" t="str">
        <f>SUM('3. Анализ по МО'!$B52:$E52)</f>
        <v>23</v>
      </c>
      <c r="I52" s="22" t="str">
        <f>'3. Анализ по МО'!$B52 / '3. Анализ по МО'!$H52</f>
        <v>4%</v>
      </c>
      <c r="J52" s="23" t="str">
        <f>'3. Анализ по МО'!$C52 / '3. Анализ по МО'!$H52</f>
        <v>43%</v>
      </c>
      <c r="K52" s="24" t="str">
        <f>'3. Анализ по МО'!$D52 / '3. Анализ по МО'!$H52</f>
        <v>4%</v>
      </c>
      <c r="L52" s="25" t="str">
        <f>'3. Анализ по МО'!$E52 / '3. Анализ по МО'!$H52</f>
        <v>48%</v>
      </c>
      <c r="M52" s="26" t="str">
        <f>(5 * '3. Анализ по МО'!$B52 + 4 * '3. Анализ по МО'!$C52 + 3 * '3. Анализ по МО'!$D52 + 2 * '3. Анализ по МО'!$E52) / '3. Анализ по МО'!$H52</f>
        <v>3.04</v>
      </c>
      <c r="N52" s="26" t="str">
        <f>IF('3. Анализ по МО'!$Q52 = "средний", '3. Анализ по МО'!$M52, NA())</f>
        <v>#N/A</v>
      </c>
      <c r="O52" s="26" t="str">
        <f>IF('3. Анализ по МО'!$Q52 = "базовый", '3. Анализ по МО'!$M52, NA())</f>
        <v>3.04</v>
      </c>
      <c r="P52" s="26" t="str">
        <f>IF('3. Анализ по МО'!$Q52 = "ниже базового", '3. Анализ по МО'!$M52, NA())</f>
        <v>#N/A</v>
      </c>
      <c r="Q52" s="9" t="str">
        <f t="array" ref="Q52">INDEX({"ниже базового","базовый","средний","высокий"}, ROUND('3. Анализ по МО'!$M52, 0) - 1)</f>
        <v>базовый</v>
      </c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</row>
    <row r="53" ht="15.75" customHeight="1">
      <c r="A53" s="9">
        <v>50.0</v>
      </c>
      <c r="B53" s="17" t="str">
        <f>COUNTIFS('2. Результаты'!$B$2:$B$1350, '3. Анализ по МО'!$G53, '2. Результаты'!$H$2:$H$1350, B$1)</f>
        <v>0</v>
      </c>
      <c r="C53" s="18" t="str">
        <f>COUNTIFS('2. Результаты'!$B$2:$B$1350, '3. Анализ по МО'!$G53, '2. Результаты'!$H$2:$H$1350, C$1)</f>
        <v>2</v>
      </c>
      <c r="D53" s="19" t="str">
        <f>COUNTIFS('2. Результаты'!$B$2:$B$1350, '3. Анализ по МО'!$G53, '2. Результаты'!$H$2:$H$1350, D$1)</f>
        <v>0</v>
      </c>
      <c r="E53" s="20" t="str">
        <f>COUNTIFS('2. Результаты'!$B$2:$B$1350, '3. Анализ по МО'!$G53, '2. Результаты'!$H$2:$H$1350, E$1)</f>
        <v>2</v>
      </c>
      <c r="F53" s="9" t="str">
        <f t="array" ref="F53">ROW() - ROW(TAKE('3. Анализ по МО'!$A$2:$Q$55, 1)) + 1</f>
        <v>#NAME?</v>
      </c>
      <c r="G53" s="21" t="s">
        <v>391</v>
      </c>
      <c r="H53" s="3" t="str">
        <f>SUM('3. Анализ по МО'!$B53:$E53)</f>
        <v>4</v>
      </c>
      <c r="I53" s="22" t="str">
        <f>'3. Анализ по МО'!$B53 / '3. Анализ по МО'!$H53</f>
        <v>0%</v>
      </c>
      <c r="J53" s="23" t="str">
        <f>'3. Анализ по МО'!$C53 / '3. Анализ по МО'!$H53</f>
        <v>50%</v>
      </c>
      <c r="K53" s="24" t="str">
        <f>'3. Анализ по МО'!$D53 / '3. Анализ по МО'!$H53</f>
        <v>0%</v>
      </c>
      <c r="L53" s="25" t="str">
        <f>'3. Анализ по МО'!$E53 / '3. Анализ по МО'!$H53</f>
        <v>50%</v>
      </c>
      <c r="M53" s="26" t="str">
        <f>(5 * '3. Анализ по МО'!$B53 + 4 * '3. Анализ по МО'!$C53 + 3 * '3. Анализ по МО'!$D53 + 2 * '3. Анализ по МО'!$E53) / '3. Анализ по МО'!$H53</f>
        <v>3.00</v>
      </c>
      <c r="N53" s="26" t="str">
        <f>IF('3. Анализ по МО'!$Q53 = "средний", '3. Анализ по МО'!$M53, NA())</f>
        <v>#N/A</v>
      </c>
      <c r="O53" s="26" t="str">
        <f>IF('3. Анализ по МО'!$Q53 = "базовый", '3. Анализ по МО'!$M53, NA())</f>
        <v>3.00</v>
      </c>
      <c r="P53" s="26" t="str">
        <f>IF('3. Анализ по МО'!$Q53 = "ниже базового", '3. Анализ по МО'!$M53, NA())</f>
        <v>#N/A</v>
      </c>
      <c r="Q53" s="9" t="str">
        <f t="array" ref="Q53">INDEX({"ниже базового","базовый","средний","высокий"}, ROUND('3. Анализ по МО'!$M53, 0) - 1)</f>
        <v>базовый</v>
      </c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</row>
    <row r="54" ht="15.75" customHeight="1">
      <c r="A54" s="9">
        <v>31.0</v>
      </c>
      <c r="B54" s="17" t="str">
        <f>COUNTIFS('2. Результаты'!$B$2:$B$1350, '3. Анализ по МО'!$G54, '2. Результаты'!$H$2:$H$1350, B$1)</f>
        <v>2</v>
      </c>
      <c r="C54" s="18" t="str">
        <f>COUNTIFS('2. Результаты'!$B$2:$B$1350, '3. Анализ по МО'!$G54, '2. Результаты'!$H$2:$H$1350, C$1)</f>
        <v>11</v>
      </c>
      <c r="D54" s="19" t="str">
        <f>COUNTIFS('2. Результаты'!$B$2:$B$1350, '3. Анализ по МО'!$G54, '2. Результаты'!$H$2:$H$1350, D$1)</f>
        <v>10</v>
      </c>
      <c r="E54" s="20" t="str">
        <f>COUNTIFS('2. Результаты'!$B$2:$B$1350, '3. Анализ по МО'!$G54, '2. Результаты'!$H$2:$H$1350, E$1)</f>
        <v>16</v>
      </c>
      <c r="F54" s="9" t="str">
        <f t="array" ref="F54">ROW() - ROW(TAKE('3. Анализ по МО'!$A$2:$Q$55, 1)) + 1</f>
        <v>#NAME?</v>
      </c>
      <c r="G54" s="21" t="s">
        <v>1409</v>
      </c>
      <c r="H54" s="3" t="str">
        <f>SUM('3. Анализ по МО'!$B54:$E54)</f>
        <v>39</v>
      </c>
      <c r="I54" s="22" t="str">
        <f>'3. Анализ по МО'!$B54 / '3. Анализ по МО'!$H54</f>
        <v>5%</v>
      </c>
      <c r="J54" s="23" t="str">
        <f>'3. Анализ по МО'!$C54 / '3. Анализ по МО'!$H54</f>
        <v>28%</v>
      </c>
      <c r="K54" s="24" t="str">
        <f>'3. Анализ по МО'!$D54 / '3. Анализ по МО'!$H54</f>
        <v>26%</v>
      </c>
      <c r="L54" s="25" t="str">
        <f>'3. Анализ по МО'!$E54 / '3. Анализ по МО'!$H54</f>
        <v>41%</v>
      </c>
      <c r="M54" s="26" t="str">
        <f>(5 * '3. Анализ по МО'!$B54 + 4 * '3. Анализ по МО'!$C54 + 3 * '3. Анализ по МО'!$D54 + 2 * '3. Анализ по МО'!$E54) / '3. Анализ по МО'!$H54</f>
        <v>2.97</v>
      </c>
      <c r="N54" s="26" t="str">
        <f>IF('3. Анализ по МО'!$Q54 = "средний", '3. Анализ по МО'!$M54, NA())</f>
        <v>#N/A</v>
      </c>
      <c r="O54" s="26" t="str">
        <f>IF('3. Анализ по МО'!$Q54 = "базовый", '3. Анализ по МО'!$M54, NA())</f>
        <v>2.97</v>
      </c>
      <c r="P54" s="26" t="str">
        <f>IF('3. Анализ по МО'!$Q54 = "ниже базового", '3. Анализ по МО'!$M54, NA())</f>
        <v>#N/A</v>
      </c>
      <c r="Q54" s="9" t="str">
        <f t="array" ref="Q54">INDEX({"ниже базового","базовый","средний","высокий"}, ROUND('3. Анализ по МО'!$M54, 0) - 1)</f>
        <v>базовый</v>
      </c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</row>
    <row r="55" ht="15.75" customHeight="1">
      <c r="A55" s="9">
        <v>44.0</v>
      </c>
      <c r="B55" s="17" t="str">
        <f>COUNTIFS('2. Результаты'!$B$2:$B$1350, '3. Анализ по МО'!$G55, '2. Результаты'!$H$2:$H$1350, B$1)</f>
        <v>0</v>
      </c>
      <c r="C55" s="18" t="str">
        <f>COUNTIFS('2. Результаты'!$B$2:$B$1350, '3. Анализ по МО'!$G55, '2. Результаты'!$H$2:$H$1350, C$1)</f>
        <v>4</v>
      </c>
      <c r="D55" s="19" t="str">
        <f>COUNTIFS('2. Результаты'!$B$2:$B$1350, '3. Анализ по МО'!$G55, '2. Результаты'!$H$2:$H$1350, D$1)</f>
        <v>9</v>
      </c>
      <c r="E55" s="20" t="str">
        <f>COUNTIFS('2. Результаты'!$B$2:$B$1350, '3. Анализ по МО'!$G55, '2. Результаты'!$H$2:$H$1350, E$1)</f>
        <v>13</v>
      </c>
      <c r="F55" s="9" t="str">
        <f t="array" ref="F55">ROW() - ROW(TAKE('3. Анализ по МО'!$A$2:$Q$55, 1)) + 1</f>
        <v>#NAME?</v>
      </c>
      <c r="G55" s="21" t="s">
        <v>1087</v>
      </c>
      <c r="H55" s="3" t="str">
        <f>SUM('3. Анализ по МО'!$B55:$E55)</f>
        <v>26</v>
      </c>
      <c r="I55" s="22" t="str">
        <f>'3. Анализ по МО'!$B55 / '3. Анализ по МО'!$H55</f>
        <v>0%</v>
      </c>
      <c r="J55" s="23" t="str">
        <f>'3. Анализ по МО'!$C55 / '3. Анализ по МО'!$H55</f>
        <v>15%</v>
      </c>
      <c r="K55" s="24" t="str">
        <f>'3. Анализ по МО'!$D55 / '3. Анализ по МО'!$H55</f>
        <v>35%</v>
      </c>
      <c r="L55" s="25" t="str">
        <f>'3. Анализ по МО'!$E55 / '3. Анализ по МО'!$H55</f>
        <v>50%</v>
      </c>
      <c r="M55" s="26" t="str">
        <f>(5 * '3. Анализ по МО'!$B55 + 4 * '3. Анализ по МО'!$C55 + 3 * '3. Анализ по МО'!$D55 + 2 * '3. Анализ по МО'!$E55) / '3. Анализ по МО'!$H55</f>
        <v>2.65</v>
      </c>
      <c r="N55" s="26" t="str">
        <f>IF('3. Анализ по МО'!$Q55 = "средний", '3. Анализ по МО'!$M55, NA())</f>
        <v>#N/A</v>
      </c>
      <c r="O55" s="26" t="str">
        <f>IF('3. Анализ по МО'!$Q55 = "базовый", '3. Анализ по МО'!$M55, NA())</f>
        <v>2.65</v>
      </c>
      <c r="P55" s="26" t="str">
        <f>IF('3. Анализ по МО'!$Q55 = "ниже базового", '3. Анализ по МО'!$M55, NA())</f>
        <v>#N/A</v>
      </c>
      <c r="Q55" s="9" t="str">
        <f t="array" ref="Q55">INDEX({"ниже базового","базовый","средний","высокий"}, ROUND('3. Анализ по МО'!$M55, 0) - 1)</f>
        <v>базовый</v>
      </c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</row>
    <row r="56" ht="15.75" customHeight="1">
      <c r="A56" s="9"/>
      <c r="B56" s="28" t="str">
        <f>SUM('3. Анализ по МО'!$B$2:$B$55)</f>
        <v>176</v>
      </c>
      <c r="C56" s="29" t="str">
        <f>SUM('3. Анализ по МО'!$C$2:$C$55)</f>
        <v>796</v>
      </c>
      <c r="D56" s="30" t="str">
        <f>SUM('3. Анализ по МО'!$D$2:$D$55)</f>
        <v>237</v>
      </c>
      <c r="E56" s="31" t="str">
        <f>SUM('3. Анализ по МО'!$E$2:$E$55)</f>
        <v>140</v>
      </c>
      <c r="F56" s="32"/>
      <c r="G56" s="32" t="s">
        <v>1491</v>
      </c>
      <c r="H56" s="33" t="str">
        <f>SUM('3. Анализ по МО'!$H$2:$H$55)</f>
        <v>1349</v>
      </c>
      <c r="I56" s="34" t="str">
        <f>'3. Анализ по МО'!$B$56 / '3. Анализ по МО'!$H$56</f>
        <v>13.05%</v>
      </c>
      <c r="J56" s="35" t="str">
        <f>'3. Анализ по МО'!$C$56 / '3. Анализ по МО'!$H$56</f>
        <v>59.01%</v>
      </c>
      <c r="K56" s="36" t="str">
        <f>'3. Анализ по МО'!$D$56 / '3. Анализ по МО'!$H$56</f>
        <v>17.57%</v>
      </c>
      <c r="L56" s="37" t="str">
        <f>'3. Анализ по МО'!$E$56 / '3. Анализ по МО'!$H$56</f>
        <v>10.38%</v>
      </c>
      <c r="M56" s="26" t="str">
        <f>(5 * '3. Анализ по МО'!$B$56 + 4 * '3. Анализ по МО'!$C$56 + 3 * '3. Анализ по МО'!$D$56 + 2 * '3. Анализ по МО'!$E$56) / '3. Анализ по МО'!$H$56</f>
        <v>3.75</v>
      </c>
      <c r="N56" s="26"/>
      <c r="O56" s="26"/>
      <c r="P56" s="26"/>
      <c r="Q56" s="9" t="str">
        <f t="array" ref="Q56">INDEX({"ниже базового","базовый","средний","высокий"}, ROUND('3. Анализ по МО'!$M$56, 0) - 1)</f>
        <v>средний</v>
      </c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</sheetData>
  <conditionalFormatting sqref="Q2:Q56">
    <cfRule type="cellIs" dxfId="6" priority="1" operator="equal">
      <formula>"Высокий"</formula>
    </cfRule>
  </conditionalFormatting>
  <conditionalFormatting sqref="Q2:Q56">
    <cfRule type="cellIs" dxfId="7" priority="2" operator="equal">
      <formula>"Средний"</formula>
    </cfRule>
  </conditionalFormatting>
  <conditionalFormatting sqref="Q2:Q56">
    <cfRule type="cellIs" dxfId="8" priority="3" operator="equal">
      <formula>"Базовый"</formula>
    </cfRule>
  </conditionalFormatting>
  <conditionalFormatting sqref="Q2:Q56">
    <cfRule type="cellIs" dxfId="9" priority="4" operator="equal">
      <formula>"Ниже базового"</formula>
    </cfRule>
  </conditionalFormatting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71"/>
    <col customWidth="1" min="2" max="2" width="14.57"/>
    <col customWidth="1" min="3" max="6" width="8.71"/>
    <col customWidth="1" min="7" max="7" width="10.0"/>
    <col customWidth="1" min="8" max="8" width="14.86"/>
    <col customWidth="1" min="9" max="12" width="8.71"/>
    <col customWidth="1" min="13" max="13" width="14.86"/>
    <col customWidth="1" min="14" max="14" width="13.14"/>
    <col customWidth="1" min="15" max="15" width="12.0"/>
    <col customWidth="1" min="16" max="18" width="8.71"/>
  </cols>
  <sheetData>
    <row r="1" ht="53.25" customHeight="1">
      <c r="B1" s="38" t="s">
        <v>1492</v>
      </c>
      <c r="C1" s="39"/>
      <c r="D1" s="40"/>
      <c r="H1" s="38" t="s">
        <v>1493</v>
      </c>
      <c r="I1" s="39"/>
      <c r="J1" s="40"/>
    </row>
    <row r="2">
      <c r="B2" s="41" t="s">
        <v>1455</v>
      </c>
      <c r="C2" s="41" t="s">
        <v>3</v>
      </c>
      <c r="D2" s="41" t="s">
        <v>1494</v>
      </c>
      <c r="H2" s="41" t="s">
        <v>1455</v>
      </c>
      <c r="I2" s="41" t="s">
        <v>3</v>
      </c>
      <c r="J2" s="41" t="s">
        <v>1494</v>
      </c>
      <c r="M2" s="42" t="s">
        <v>1455</v>
      </c>
      <c r="N2" s="43" t="s">
        <v>1495</v>
      </c>
      <c r="O2" s="43" t="s">
        <v>1496</v>
      </c>
    </row>
    <row r="3">
      <c r="B3" s="44" t="s">
        <v>1466</v>
      </c>
      <c r="C3" s="45">
        <v>147.0</v>
      </c>
      <c r="D3" s="46" t="str">
        <f>'4. Анализ по РД'!$C3 / SUM('4. Анализ по РД'!$C$3:$C$6)</f>
        <v>10.75%</v>
      </c>
      <c r="H3" s="44" t="s">
        <v>1466</v>
      </c>
      <c r="I3" s="45" t="str">
        <f>COUNTIF('2. Результаты'!$H$2:$H$1350, '4. Анализ по РД'!$H3)</f>
        <v>176</v>
      </c>
      <c r="J3" s="46" t="str">
        <f>'4. Анализ по РД'!$I3 / SUM('4. Анализ по РД'!$I$3:$I$6)</f>
        <v>13.05%</v>
      </c>
      <c r="M3" s="44" t="s">
        <v>1466</v>
      </c>
      <c r="N3" s="46" t="str">
        <f t="shared" ref="N3:N6" si="1">D3</f>
        <v>10.75%</v>
      </c>
      <c r="O3" s="46" t="str">
        <f t="shared" ref="O3:O6" si="2">J3</f>
        <v>13.05%</v>
      </c>
    </row>
    <row r="4">
      <c r="B4" s="47" t="s">
        <v>1465</v>
      </c>
      <c r="C4" s="48">
        <v>744.0</v>
      </c>
      <c r="D4" s="49" t="str">
        <f>'4. Анализ по РД'!$C4 / SUM('4. Анализ по РД'!$C$3:$C$6)</f>
        <v>54.43%</v>
      </c>
      <c r="H4" s="47" t="s">
        <v>1465</v>
      </c>
      <c r="I4" s="48" t="str">
        <f>COUNTIF('2. Результаты'!$H$2:$H$1350, '4. Анализ по РД'!$H4)</f>
        <v>796</v>
      </c>
      <c r="J4" s="49" t="str">
        <f>'4. Анализ по РД'!$I4 / SUM('4. Анализ по РД'!$I$3:$I$6)</f>
        <v>59.01%</v>
      </c>
      <c r="M4" s="47" t="s">
        <v>1465</v>
      </c>
      <c r="N4" s="49" t="str">
        <f t="shared" si="1"/>
        <v>54.43%</v>
      </c>
      <c r="O4" s="49" t="str">
        <f t="shared" si="2"/>
        <v>59.01%</v>
      </c>
    </row>
    <row r="5">
      <c r="B5" s="50" t="s">
        <v>1467</v>
      </c>
      <c r="C5" s="43">
        <v>312.0</v>
      </c>
      <c r="D5" s="51" t="str">
        <f>'4. Анализ по РД'!$C5 / SUM('4. Анализ по РД'!$C$3:$C$6)</f>
        <v>22.82%</v>
      </c>
      <c r="H5" s="50" t="s">
        <v>1467</v>
      </c>
      <c r="I5" s="43" t="str">
        <f>COUNTIF('2. Результаты'!$H$2:$H$1350, '4. Анализ по РД'!$H5)</f>
        <v>237</v>
      </c>
      <c r="J5" s="51" t="str">
        <f>'4. Анализ по РД'!$I5 / SUM('4. Анализ по РД'!$I$3:$I$6)</f>
        <v>17.57%</v>
      </c>
      <c r="M5" s="50" t="s">
        <v>1467</v>
      </c>
      <c r="N5" s="51" t="str">
        <f t="shared" si="1"/>
        <v>22.82%</v>
      </c>
      <c r="O5" s="51" t="str">
        <f t="shared" si="2"/>
        <v>17.57%</v>
      </c>
    </row>
    <row r="6">
      <c r="B6" s="52" t="s">
        <v>1468</v>
      </c>
      <c r="C6" s="53">
        <v>164.0</v>
      </c>
      <c r="D6" s="54" t="str">
        <f>'4. Анализ по РД'!$C6 / SUM('4. Анализ по РД'!$C$3:$C$6)</f>
        <v>12.00%</v>
      </c>
      <c r="H6" s="52" t="s">
        <v>1468</v>
      </c>
      <c r="I6" s="53" t="str">
        <f>COUNTIF('2. Результаты'!$H$2:$H$1350, '4. Анализ по РД'!$H6)</f>
        <v>140</v>
      </c>
      <c r="J6" s="54" t="str">
        <f>'4. Анализ по РД'!$I6 / SUM('4. Анализ по РД'!$I$3:$I$6)</f>
        <v>10.38%</v>
      </c>
      <c r="M6" s="52" t="s">
        <v>1468</v>
      </c>
      <c r="N6" s="54" t="str">
        <f t="shared" si="1"/>
        <v>12.00%</v>
      </c>
      <c r="O6" s="54" t="str">
        <f t="shared" si="2"/>
        <v>10.38%</v>
      </c>
    </row>
    <row r="7">
      <c r="B7" s="55" t="s">
        <v>1497</v>
      </c>
      <c r="C7" s="56" t="str">
        <f>SUM('4. Анализ по РД'!$C$3:$C$6)</f>
        <v>1367</v>
      </c>
      <c r="D7" s="57"/>
      <c r="H7" s="55" t="s">
        <v>1497</v>
      </c>
      <c r="I7" s="56" t="str">
        <f>SUM('4. Анализ по РД'!$I$3:$I$6)</f>
        <v>1349</v>
      </c>
      <c r="J7" s="5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mergeCells count="2">
    <mergeCell ref="B1:D1"/>
    <mergeCell ref="H1:J1"/>
  </mergeCells>
  <printOptions/>
  <pageMargins bottom="0.75" footer="0.0" header="0.0" left="0.7" right="0.7" top="0.75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4" width="8.71"/>
    <col customWidth="1" min="5" max="5" width="5.86"/>
    <col customWidth="1" min="6" max="6" width="27.86"/>
    <col customWidth="1" min="7" max="11" width="8.71"/>
    <col customWidth="1" min="12" max="12" width="13.29"/>
    <col customWidth="1" min="13" max="15" width="8.71"/>
  </cols>
  <sheetData>
    <row r="1">
      <c r="A1" s="58" t="s">
        <v>1466</v>
      </c>
      <c r="B1" s="59" t="s">
        <v>1465</v>
      </c>
      <c r="C1" s="60" t="s">
        <v>1467</v>
      </c>
      <c r="D1" s="61" t="s">
        <v>1468</v>
      </c>
      <c r="E1" s="62" t="s">
        <v>0</v>
      </c>
      <c r="F1" s="63" t="s">
        <v>1498</v>
      </c>
      <c r="G1" s="63" t="s">
        <v>1491</v>
      </c>
      <c r="H1" s="58" t="s">
        <v>1466</v>
      </c>
      <c r="I1" s="59" t="s">
        <v>1465</v>
      </c>
      <c r="J1" s="60" t="s">
        <v>1467</v>
      </c>
      <c r="K1" s="61" t="s">
        <v>1468</v>
      </c>
      <c r="L1" s="63" t="s">
        <v>1499</v>
      </c>
      <c r="M1" s="64" t="s">
        <v>1500</v>
      </c>
    </row>
    <row r="2">
      <c r="A2" s="65" t="str">
        <f t="shared" ref="A2:D2" si="1">COUNTIF(INDIRECT("No_Duplicates[" &amp; $F2 &amp; "]"), A$1)</f>
        <v>0</v>
      </c>
      <c r="B2" s="66" t="str">
        <f t="shared" si="1"/>
        <v>0</v>
      </c>
      <c r="C2" s="67" t="str">
        <f t="shared" si="1"/>
        <v>0</v>
      </c>
      <c r="D2" s="53" t="str">
        <f t="shared" si="1"/>
        <v>0</v>
      </c>
      <c r="E2" s="68">
        <v>1.0</v>
      </c>
      <c r="F2" s="69" t="s">
        <v>1462</v>
      </c>
      <c r="G2" s="63" t="str">
        <f t="shared" ref="G2:G9" si="4">SUM(A2:D2)</f>
        <v>0</v>
      </c>
      <c r="H2" s="70" t="str">
        <f t="shared" ref="H2:K2" si="2">A2 / $G2</f>
        <v>#DIV/0!</v>
      </c>
      <c r="I2" s="71" t="str">
        <f t="shared" si="2"/>
        <v>#DIV/0!</v>
      </c>
      <c r="J2" s="72" t="str">
        <f t="shared" si="2"/>
        <v>#DIV/0!</v>
      </c>
      <c r="K2" s="73" t="str">
        <f t="shared" si="2"/>
        <v>#DIV/0!</v>
      </c>
      <c r="L2" s="74" t="str">
        <f t="array" ref="L2">SUM(A2:D2 * {5,4,3,2}) / G2</f>
        <v>#DIV/0!</v>
      </c>
      <c r="M2" s="41" t="str">
        <f t="array" ref="M2">INDEX({"ниже базового","базовый","средний","высокий"}, ROUND(L2, 0) - 1)</f>
        <v>#DIV/0!</v>
      </c>
    </row>
    <row r="3">
      <c r="A3" s="65" t="str">
        <f t="shared" ref="A3:D3" si="3">COUNTIF(INDIRECT("No_Duplicates[" &amp; $F3 &amp; "]"), A$1)</f>
        <v>0</v>
      </c>
      <c r="B3" s="66" t="str">
        <f t="shared" si="3"/>
        <v>0</v>
      </c>
      <c r="C3" s="67" t="str">
        <f t="shared" si="3"/>
        <v>0</v>
      </c>
      <c r="D3" s="53" t="str">
        <f t="shared" si="3"/>
        <v>0</v>
      </c>
      <c r="E3" s="68">
        <v>2.0</v>
      </c>
      <c r="F3" s="69" t="s">
        <v>1474</v>
      </c>
      <c r="G3" s="63" t="str">
        <f t="shared" si="4"/>
        <v>0</v>
      </c>
      <c r="H3" s="70" t="str">
        <f t="shared" ref="H3:K3" si="5">A3 / $G3</f>
        <v>#DIV/0!</v>
      </c>
      <c r="I3" s="71" t="str">
        <f t="shared" si="5"/>
        <v>#DIV/0!</v>
      </c>
      <c r="J3" s="72" t="str">
        <f t="shared" si="5"/>
        <v>#DIV/0!</v>
      </c>
      <c r="K3" s="73" t="str">
        <f t="shared" si="5"/>
        <v>#DIV/0!</v>
      </c>
      <c r="L3" s="74" t="str">
        <f t="array" ref="L3">SUM(A3:D3 * {5,4,3,2}) / G3</f>
        <v>#DIV/0!</v>
      </c>
      <c r="M3" s="41" t="str">
        <f t="array" ref="M3">INDEX({"ниже базового","базовый","средний","высокий"}, ROUND(L3, 0) - 1)</f>
        <v>#DIV/0!</v>
      </c>
    </row>
    <row r="4">
      <c r="A4" s="65" t="str">
        <f t="shared" ref="A4:D4" si="6">COUNTIF(INDIRECT("No_Duplicates[" &amp; $F4 &amp; "]"), A$1)</f>
        <v>0</v>
      </c>
      <c r="B4" s="66" t="str">
        <f t="shared" si="6"/>
        <v>0</v>
      </c>
      <c r="C4" s="67" t="str">
        <f t="shared" si="6"/>
        <v>0</v>
      </c>
      <c r="D4" s="53" t="str">
        <f t="shared" si="6"/>
        <v>0</v>
      </c>
      <c r="E4" s="68">
        <v>3.0</v>
      </c>
      <c r="F4" s="69" t="s">
        <v>1476</v>
      </c>
      <c r="G4" s="63" t="str">
        <f t="shared" si="4"/>
        <v>0</v>
      </c>
      <c r="H4" s="70" t="str">
        <f t="shared" ref="H4:K4" si="7">A4 / $G4</f>
        <v>#DIV/0!</v>
      </c>
      <c r="I4" s="71" t="str">
        <f t="shared" si="7"/>
        <v>#DIV/0!</v>
      </c>
      <c r="J4" s="72" t="str">
        <f t="shared" si="7"/>
        <v>#DIV/0!</v>
      </c>
      <c r="K4" s="73" t="str">
        <f t="shared" si="7"/>
        <v>#DIV/0!</v>
      </c>
      <c r="L4" s="74" t="str">
        <f t="array" ref="L4">SUM(A4:D4 * {5,4,3,2}) / G4</f>
        <v>#DIV/0!</v>
      </c>
      <c r="M4" s="41" t="str">
        <f t="array" ref="M4">INDEX({"ниже базового","базовый","средний","высокий"}, ROUND(L4, 0) - 1)</f>
        <v>#DIV/0!</v>
      </c>
    </row>
    <row r="5">
      <c r="A5" s="65" t="str">
        <f t="shared" ref="A5:D5" si="8">COUNTIF(INDIRECT("No_Duplicates[" &amp; $F5 &amp; "]"), A$1)</f>
        <v>0</v>
      </c>
      <c r="B5" s="66" t="str">
        <f t="shared" si="8"/>
        <v>0</v>
      </c>
      <c r="C5" s="67" t="str">
        <f t="shared" si="8"/>
        <v>0</v>
      </c>
      <c r="D5" s="53" t="str">
        <f t="shared" si="8"/>
        <v>0</v>
      </c>
      <c r="E5" s="68">
        <v>4.0</v>
      </c>
      <c r="F5" s="69" t="s">
        <v>1473</v>
      </c>
      <c r="G5" s="63" t="str">
        <f t="shared" si="4"/>
        <v>0</v>
      </c>
      <c r="H5" s="70" t="str">
        <f t="shared" ref="H5:K5" si="9">A5 / $G5</f>
        <v>#DIV/0!</v>
      </c>
      <c r="I5" s="71" t="str">
        <f t="shared" si="9"/>
        <v>#DIV/0!</v>
      </c>
      <c r="J5" s="72" t="str">
        <f t="shared" si="9"/>
        <v>#DIV/0!</v>
      </c>
      <c r="K5" s="73" t="str">
        <f t="shared" si="9"/>
        <v>#DIV/0!</v>
      </c>
      <c r="L5" s="74" t="str">
        <f t="array" ref="L5">SUM(A5:D5 * {5,4,3,2}) / G5</f>
        <v>#DIV/0!</v>
      </c>
      <c r="M5" s="41" t="str">
        <f t="array" ref="M5">INDEX({"ниже базового","базовый","средний","высокий"}, ROUND(L5, 0) - 1)</f>
        <v>#DIV/0!</v>
      </c>
    </row>
    <row r="6">
      <c r="A6" s="65" t="str">
        <f t="shared" ref="A6:D6" si="10">COUNTIF(INDIRECT("No_Duplicates[" &amp; $F6 &amp; "]"), A$1)</f>
        <v>0</v>
      </c>
      <c r="B6" s="66" t="str">
        <f t="shared" si="10"/>
        <v>0</v>
      </c>
      <c r="C6" s="67" t="str">
        <f t="shared" si="10"/>
        <v>0</v>
      </c>
      <c r="D6" s="53" t="str">
        <f t="shared" si="10"/>
        <v>0</v>
      </c>
      <c r="E6" s="68">
        <v>5.0</v>
      </c>
      <c r="F6" s="69" t="s">
        <v>1475</v>
      </c>
      <c r="G6" s="63" t="str">
        <f t="shared" si="4"/>
        <v>0</v>
      </c>
      <c r="H6" s="70" t="str">
        <f t="shared" ref="H6:K6" si="11">A6 / $G6</f>
        <v>#DIV/0!</v>
      </c>
      <c r="I6" s="71" t="str">
        <f t="shared" si="11"/>
        <v>#DIV/0!</v>
      </c>
      <c r="J6" s="72" t="str">
        <f t="shared" si="11"/>
        <v>#DIV/0!</v>
      </c>
      <c r="K6" s="73" t="str">
        <f t="shared" si="11"/>
        <v>#DIV/0!</v>
      </c>
      <c r="L6" s="74" t="str">
        <f t="array" ref="L6">SUM(A6:D6 * {5,4,3,2}) / G6</f>
        <v>#DIV/0!</v>
      </c>
      <c r="M6" s="41" t="str">
        <f t="array" ref="M6">INDEX({"ниже базового","базовый","средний","высокий"}, ROUND(L6, 0) - 1)</f>
        <v>#DIV/0!</v>
      </c>
    </row>
    <row r="7">
      <c r="A7" s="65" t="str">
        <f t="shared" ref="A7:D7" si="12">COUNTIF(INDIRECT("No_Duplicates[" &amp; $F7 &amp; "]"), A$1)</f>
        <v>0</v>
      </c>
      <c r="B7" s="66" t="str">
        <f t="shared" si="12"/>
        <v>0</v>
      </c>
      <c r="C7" s="67" t="str">
        <f t="shared" si="12"/>
        <v>0</v>
      </c>
      <c r="D7" s="53" t="str">
        <f t="shared" si="12"/>
        <v>0</v>
      </c>
      <c r="E7" s="68">
        <v>6.0</v>
      </c>
      <c r="F7" s="69" t="s">
        <v>1470</v>
      </c>
      <c r="G7" s="63" t="str">
        <f t="shared" si="4"/>
        <v>0</v>
      </c>
      <c r="H7" s="70" t="str">
        <f t="shared" ref="H7:K7" si="13">A7 / $G7</f>
        <v>#DIV/0!</v>
      </c>
      <c r="I7" s="71" t="str">
        <f t="shared" si="13"/>
        <v>#DIV/0!</v>
      </c>
      <c r="J7" s="72" t="str">
        <f t="shared" si="13"/>
        <v>#DIV/0!</v>
      </c>
      <c r="K7" s="73" t="str">
        <f t="shared" si="13"/>
        <v>#DIV/0!</v>
      </c>
      <c r="L7" s="74" t="str">
        <f t="array" ref="L7">SUM(A7:D7 * {5,4,3,2}) / G7</f>
        <v>#DIV/0!</v>
      </c>
      <c r="M7" s="41" t="str">
        <f t="array" ref="M7">INDEX({"ниже базового","базовый","средний","высокий"}, ROUND(L7, 0) - 1)</f>
        <v>#DIV/0!</v>
      </c>
    </row>
    <row r="8">
      <c r="A8" s="65" t="str">
        <f t="shared" ref="A8:D8" si="14">COUNTIF(INDIRECT("No_Duplicates[" &amp; $F8 &amp; "]"), A$1)</f>
        <v>0</v>
      </c>
      <c r="B8" s="66" t="str">
        <f t="shared" si="14"/>
        <v>0</v>
      </c>
      <c r="C8" s="67" t="str">
        <f t="shared" si="14"/>
        <v>0</v>
      </c>
      <c r="D8" s="53" t="str">
        <f t="shared" si="14"/>
        <v>0</v>
      </c>
      <c r="E8" s="68">
        <v>7.0</v>
      </c>
      <c r="F8" s="69" t="s">
        <v>1472</v>
      </c>
      <c r="G8" s="63" t="str">
        <f t="shared" si="4"/>
        <v>0</v>
      </c>
      <c r="H8" s="70" t="str">
        <f t="shared" ref="H8:K8" si="15">A8 / $G8</f>
        <v>#DIV/0!</v>
      </c>
      <c r="I8" s="71" t="str">
        <f t="shared" si="15"/>
        <v>#DIV/0!</v>
      </c>
      <c r="J8" s="72" t="str">
        <f t="shared" si="15"/>
        <v>#DIV/0!</v>
      </c>
      <c r="K8" s="73" t="str">
        <f t="shared" si="15"/>
        <v>#DIV/0!</v>
      </c>
      <c r="L8" s="74" t="str">
        <f t="array" ref="L8">SUM(A8:D8 * {5,4,3,2}) / G8</f>
        <v>#DIV/0!</v>
      </c>
      <c r="M8" s="41" t="str">
        <f t="array" ref="M8">INDEX({"ниже базового","базовый","средний","высокий"}, ROUND(L8, 0) - 1)</f>
        <v>#DIV/0!</v>
      </c>
    </row>
    <row r="9">
      <c r="A9" s="65" t="str">
        <f t="shared" ref="A9:D9" si="16">COUNTIF(INDIRECT("No_Duplicates[" &amp; $F9 &amp; "]"), A$1)</f>
        <v>0</v>
      </c>
      <c r="B9" s="66" t="str">
        <f t="shared" si="16"/>
        <v>0</v>
      </c>
      <c r="C9" s="67" t="str">
        <f t="shared" si="16"/>
        <v>0</v>
      </c>
      <c r="D9" s="53" t="str">
        <f t="shared" si="16"/>
        <v>0</v>
      </c>
      <c r="E9" s="68">
        <v>8.0</v>
      </c>
      <c r="F9" s="69" t="s">
        <v>1471</v>
      </c>
      <c r="G9" s="63" t="str">
        <f t="shared" si="4"/>
        <v>0</v>
      </c>
      <c r="H9" s="70" t="str">
        <f t="shared" ref="H9:K9" si="17">A9 / $G9</f>
        <v>#DIV/0!</v>
      </c>
      <c r="I9" s="71" t="str">
        <f t="shared" si="17"/>
        <v>#DIV/0!</v>
      </c>
      <c r="J9" s="72" t="str">
        <f t="shared" si="17"/>
        <v>#DIV/0!</v>
      </c>
      <c r="K9" s="73" t="str">
        <f t="shared" si="17"/>
        <v>#DIV/0!</v>
      </c>
      <c r="L9" s="74" t="str">
        <f t="array" ref="L9">SUM(A9:D9 * {5,4,3,2}) / G9</f>
        <v>#DIV/0!</v>
      </c>
      <c r="M9" s="41" t="str">
        <f t="array" ref="M9">INDEX({"ниже базового","базовый","средний","высокий"}, ROUND(L9, 0) - 1)</f>
        <v>#DIV/0!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</sheetData>
  <conditionalFormatting sqref="F2:G9">
    <cfRule type="expression" dxfId="12" priority="1">
      <formula>#REF!&lt;&gt;#REF!</formula>
    </cfRule>
  </conditionalFormatting>
  <conditionalFormatting sqref="L2:L9">
    <cfRule type="expression" dxfId="6" priority="2">
      <formula>$S2="высокий"</formula>
    </cfRule>
  </conditionalFormatting>
  <conditionalFormatting sqref="L2:L9">
    <cfRule type="expression" dxfId="7" priority="3">
      <formula>$S2="средний"</formula>
    </cfRule>
  </conditionalFormatting>
  <conditionalFormatting sqref="L2:L9">
    <cfRule type="expression" dxfId="8" priority="4">
      <formula>$S2="базовый"</formula>
    </cfRule>
  </conditionalFormatting>
  <conditionalFormatting sqref="L2:L9">
    <cfRule type="expression" dxfId="12" priority="5">
      <formula>$S2="ниже базового"</formula>
    </cfRule>
  </conditionalFormatting>
  <conditionalFormatting sqref="M2:M9">
    <cfRule type="cellIs" dxfId="6" priority="6" operator="equal">
      <formula>"Высокий"</formula>
    </cfRule>
  </conditionalFormatting>
  <conditionalFormatting sqref="M2:M9">
    <cfRule type="cellIs" dxfId="7" priority="7" operator="equal">
      <formula>"Средний"</formula>
    </cfRule>
  </conditionalFormatting>
  <conditionalFormatting sqref="M2:M9">
    <cfRule type="cellIs" dxfId="8" priority="8" operator="equal">
      <formula>"Базовый"</formula>
    </cfRule>
  </conditionalFormatting>
  <conditionalFormatting sqref="M2:M9">
    <cfRule type="cellIs" dxfId="9" priority="9" operator="equal">
      <formula>"Ниже базового"</formula>
    </cfRule>
  </conditionalFormatting>
  <printOptions/>
  <pageMargins bottom="0.75" footer="0.0" header="0.0" left="0.7" right="0.7" top="0.75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Col="1"/>
  <cols>
    <col customWidth="1" min="1" max="1" width="4.0"/>
    <col customWidth="1" min="2" max="2" width="9.29"/>
    <col customWidth="1" min="3" max="4" width="9.14"/>
    <col customWidth="1" min="5" max="5" width="10.0"/>
    <col customWidth="1" min="6" max="6" width="4.14"/>
    <col customWidth="1" min="7" max="7" width="22.57"/>
    <col customWidth="1" min="8" max="8" width="8.43"/>
    <col customWidth="1" min="9" max="9" width="9.29"/>
    <col customWidth="1" min="10" max="11" width="9.14"/>
    <col customWidth="1" min="12" max="12" width="10.0"/>
    <col customWidth="1" min="13" max="13" width="11.0"/>
    <col customWidth="1" hidden="1" min="14" max="15" width="9.43" outlineLevel="1"/>
    <col customWidth="1" hidden="1" min="16" max="16" width="12.43" outlineLevel="1"/>
    <col customWidth="1" min="17" max="17" width="13.29"/>
    <col customWidth="1" min="18" max="30" width="9.71"/>
    <col customWidth="1" min="31" max="31" width="17.86"/>
    <col customWidth="1" min="32" max="32" width="9.43"/>
    <col customWidth="1" min="33" max="33" width="11.43"/>
    <col customWidth="1" min="34" max="34" width="8.71"/>
    <col customWidth="1" min="35" max="35" width="17.71"/>
    <col customWidth="1" min="36" max="36" width="11.29"/>
    <col customWidth="1" min="37" max="37" width="13.0"/>
    <col customWidth="1" min="38" max="58" width="8.71"/>
  </cols>
  <sheetData>
    <row r="1" ht="45.75" customHeight="1">
      <c r="A1" s="2" t="s">
        <v>0</v>
      </c>
      <c r="B1" s="11" t="s">
        <v>1466</v>
      </c>
      <c r="C1" s="12" t="s">
        <v>1465</v>
      </c>
      <c r="D1" s="13" t="s">
        <v>1467</v>
      </c>
      <c r="E1" s="14" t="s">
        <v>1468</v>
      </c>
      <c r="F1" s="2" t="s">
        <v>1478</v>
      </c>
      <c r="G1" s="2" t="s">
        <v>1479</v>
      </c>
      <c r="H1" s="2" t="s">
        <v>1480</v>
      </c>
      <c r="I1" s="11" t="s">
        <v>1501</v>
      </c>
      <c r="J1" s="12" t="s">
        <v>1482</v>
      </c>
      <c r="K1" s="13" t="s">
        <v>1483</v>
      </c>
      <c r="L1" s="15" t="s">
        <v>1484</v>
      </c>
      <c r="M1" s="1" t="s">
        <v>1485</v>
      </c>
      <c r="N1" s="1" t="s">
        <v>1486</v>
      </c>
      <c r="O1" s="1" t="s">
        <v>1487</v>
      </c>
      <c r="P1" s="1" t="s">
        <v>1488</v>
      </c>
      <c r="Q1" s="1" t="s">
        <v>1489</v>
      </c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BF1" t="s">
        <v>1490</v>
      </c>
    </row>
    <row r="2">
      <c r="A2" s="9">
        <v>20.0</v>
      </c>
      <c r="B2" s="17" t="str">
        <f>COUNTIFS('2. Результаты'!$B$2:$B$1350, '5.1. Знание'!$G2, '2. Результаты'!$T$2:$T$1350, B$1)</f>
        <v>10</v>
      </c>
      <c r="C2" s="18" t="str">
        <f>COUNTIFS('2. Результаты'!$B$2:$B$1350, '5.1. Знание'!$G2, '2. Результаты'!$T$2:$T$1350, C$1)</f>
        <v>13</v>
      </c>
      <c r="D2" s="19" t="str">
        <f>COUNTIFS('2. Результаты'!$B$2:$B$1350, '5.1. Знание'!$G2, '2. Результаты'!$T$2:$T$1350, D$1)</f>
        <v>0</v>
      </c>
      <c r="E2" s="20" t="str">
        <f>COUNTIFS('2. Результаты'!$B$2:$B$1350, '5.1. Знание'!$G2, '2. Результаты'!$T$2:$T$1350, E$1)</f>
        <v>0</v>
      </c>
      <c r="F2" s="9" t="str">
        <f t="array" ref="F2">ROW() - ROW(TAKE('5.1. Знание'!$A$2:$Q$55, 1)) + 1</f>
        <v>#NAME?</v>
      </c>
      <c r="G2" s="21" t="s">
        <v>656</v>
      </c>
      <c r="H2" s="3" t="str">
        <f>SUM('5.1. Знание'!$B2:$E2)</f>
        <v>23</v>
      </c>
      <c r="I2" s="22" t="str">
        <f>'5.1. Знание'!$B2 / '5.1. Знание'!$H2</f>
        <v>43%</v>
      </c>
      <c r="J2" s="23" t="str">
        <f>'5.1. Знание'!$C2 / '5.1. Знание'!$H2</f>
        <v>57%</v>
      </c>
      <c r="K2" s="24" t="str">
        <f>'5.1. Знание'!$D2 / '5.1. Знание'!$H2</f>
        <v>0%</v>
      </c>
      <c r="L2" s="25" t="str">
        <f>'5.1. Знание'!$E2 / '5.1. Знание'!$H2</f>
        <v>0%</v>
      </c>
      <c r="M2" s="26" t="str">
        <f>(5 * '5.1. Знание'!$B2 + 4 * '5.1. Знание'!$C2 + 3 * '5.1. Знание'!$D2 + 2 * '5.1. Знание'!$E2) / '5.1. Знание'!$H2</f>
        <v>4.43</v>
      </c>
      <c r="N2" s="26" t="str">
        <f>IF('5.1. Знание'!$Q2 = "средний", '5.1. Знание'!$M2, NA())</f>
        <v>4.43</v>
      </c>
      <c r="O2" s="26" t="str">
        <f>IF('5.1. Знание'!$Q2 = "базовый", '5.1. Знание'!$M2, NA())</f>
        <v>#N/A</v>
      </c>
      <c r="P2" s="26" t="str">
        <f>IF('5.1. Знание'!$Q2 = "ниже базового", '5.1. Знание'!$M2, NA())</f>
        <v>#N/A</v>
      </c>
      <c r="Q2" s="9" t="str">
        <f t="array" ref="Q2">INDEX({"ниже базового","базовый","средний","высокий"}, ROUND('5.1. Знание'!$M2, 0) - 1)</f>
        <v>средний</v>
      </c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</row>
    <row r="3">
      <c r="A3" s="9">
        <v>29.0</v>
      </c>
      <c r="B3" s="17" t="str">
        <f>COUNTIFS('2. Результаты'!$B$2:$B$1350, '5.1. Знание'!$G3, '2. Результаты'!$T$2:$T$1350, B$1)</f>
        <v>3</v>
      </c>
      <c r="C3" s="18" t="str">
        <f>COUNTIFS('2. Результаты'!$B$2:$B$1350, '5.1. Знание'!$G3, '2. Результаты'!$T$2:$T$1350, C$1)</f>
        <v>5</v>
      </c>
      <c r="D3" s="19" t="str">
        <f>COUNTIFS('2. Результаты'!$B$2:$B$1350, '5.1. Знание'!$G3, '2. Результаты'!$T$2:$T$1350, D$1)</f>
        <v>0</v>
      </c>
      <c r="E3" s="20" t="str">
        <f>COUNTIFS('2. Результаты'!$B$2:$B$1350, '5.1. Знание'!$G3, '2. Результаты'!$T$2:$T$1350, E$1)</f>
        <v>0</v>
      </c>
      <c r="F3" s="9" t="str">
        <f t="array" ref="F3">ROW() - ROW(TAKE('5.1. Знание'!$A$2:$Q$55, 1)) + 1</f>
        <v>#NAME?</v>
      </c>
      <c r="G3" s="21" t="s">
        <v>211</v>
      </c>
      <c r="H3" s="3" t="str">
        <f>SUM('5.1. Знание'!$B3:$E3)</f>
        <v>8</v>
      </c>
      <c r="I3" s="22" t="str">
        <f>'5.1. Знание'!$B3 / '5.1. Знание'!$H3</f>
        <v>38%</v>
      </c>
      <c r="J3" s="23" t="str">
        <f>'5.1. Знание'!$C3 / '5.1. Знание'!$H3</f>
        <v>63%</v>
      </c>
      <c r="K3" s="24" t="str">
        <f>'5.1. Знание'!$D3 / '5.1. Знание'!$H3</f>
        <v>0%</v>
      </c>
      <c r="L3" s="25" t="str">
        <f>'5.1. Знание'!$E3 / '5.1. Знание'!$H3</f>
        <v>0%</v>
      </c>
      <c r="M3" s="26" t="str">
        <f>(5 * '5.1. Знание'!$B3 + 4 * '5.1. Знание'!$C3 + 3 * '5.1. Знание'!$D3 + 2 * '5.1. Знание'!$E3) / '5.1. Знание'!$H3</f>
        <v>4.38</v>
      </c>
      <c r="N3" s="26" t="str">
        <f>IF('5.1. Знание'!$Q3 = "средний", '5.1. Знание'!$M3, NA())</f>
        <v>4.38</v>
      </c>
      <c r="O3" s="26" t="str">
        <f>IF('5.1. Знание'!$Q3 = "базовый", '5.1. Знание'!$M3, NA())</f>
        <v>#N/A</v>
      </c>
      <c r="P3" s="26" t="str">
        <f>IF('5.1. Знание'!$Q3 = "ниже базового", '5.1. Знание'!$M3, NA())</f>
        <v>#N/A</v>
      </c>
      <c r="Q3" s="9" t="str">
        <f t="array" ref="Q3">INDEX({"ниже базового","базовый","средний","высокий"}, ROUND('5.1. Знание'!$M3, 0) - 1)</f>
        <v>средний</v>
      </c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</row>
    <row r="4">
      <c r="A4" s="9">
        <v>38.0</v>
      </c>
      <c r="B4" s="17" t="str">
        <f>COUNTIFS('2. Результаты'!$B$2:$B$1350, '5.1. Знание'!$G4, '2. Результаты'!$T$2:$T$1350, B$1)</f>
        <v>5</v>
      </c>
      <c r="C4" s="18" t="str">
        <f>COUNTIFS('2. Результаты'!$B$2:$B$1350, '5.1. Знание'!$G4, '2. Результаты'!$T$2:$T$1350, C$1)</f>
        <v>9</v>
      </c>
      <c r="D4" s="19" t="str">
        <f>COUNTIFS('2. Результаты'!$B$2:$B$1350, '5.1. Знание'!$G4, '2. Результаты'!$T$2:$T$1350, D$1)</f>
        <v>1</v>
      </c>
      <c r="E4" s="20" t="str">
        <f>COUNTIFS('2. Результаты'!$B$2:$B$1350, '5.1. Знание'!$G4, '2. Результаты'!$T$2:$T$1350, E$1)</f>
        <v>0</v>
      </c>
      <c r="F4" s="9" t="str">
        <f t="array" ref="F4">ROW() - ROW(TAKE('5.1. Знание'!$A$2:$Q$55, 1)) + 1</f>
        <v>#NAME?</v>
      </c>
      <c r="G4" s="21" t="s">
        <v>903</v>
      </c>
      <c r="H4" s="3" t="str">
        <f>SUM('5.1. Знание'!$B4:$E4)</f>
        <v>15</v>
      </c>
      <c r="I4" s="22" t="str">
        <f>'5.1. Знание'!$B4 / '5.1. Знание'!$H4</f>
        <v>33%</v>
      </c>
      <c r="J4" s="23" t="str">
        <f>'5.1. Знание'!$C4 / '5.1. Знание'!$H4</f>
        <v>60%</v>
      </c>
      <c r="K4" s="24" t="str">
        <f>'5.1. Знание'!$D4 / '5.1. Знание'!$H4</f>
        <v>7%</v>
      </c>
      <c r="L4" s="25" t="str">
        <f>'5.1. Знание'!$E4 / '5.1. Знание'!$H4</f>
        <v>0%</v>
      </c>
      <c r="M4" s="26" t="str">
        <f>(5 * '5.1. Знание'!$B4 + 4 * '5.1. Знание'!$C4 + 3 * '5.1. Знание'!$D4 + 2 * '5.1. Знание'!$E4) / '5.1. Знание'!$H4</f>
        <v>4.27</v>
      </c>
      <c r="N4" s="26" t="str">
        <f>IF('5.1. Знание'!$Q4 = "средний", '5.1. Знание'!$M4, NA())</f>
        <v>4.27</v>
      </c>
      <c r="O4" s="26" t="str">
        <f>IF('5.1. Знание'!$Q4 = "базовый", '5.1. Знание'!$M4, NA())</f>
        <v>#N/A</v>
      </c>
      <c r="P4" s="26" t="str">
        <f>IF('5.1. Знание'!$Q4 = "ниже базового", '5.1. Знание'!$M4, NA())</f>
        <v>#N/A</v>
      </c>
      <c r="Q4" s="9" t="str">
        <f t="array" ref="Q4">INDEX({"ниже базового","базовый","средний","высокий"}, ROUND('5.1. Знание'!$M4, 0) - 1)</f>
        <v>средний</v>
      </c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</row>
    <row r="5">
      <c r="A5" s="9">
        <v>4.0</v>
      </c>
      <c r="B5" s="17" t="str">
        <f>COUNTIFS('2. Результаты'!$B$2:$B$1350, '5.1. Знание'!$G5, '2. Результаты'!$T$2:$T$1350, B$1)</f>
        <v>6</v>
      </c>
      <c r="C5" s="18" t="str">
        <f>COUNTIFS('2. Результаты'!$B$2:$B$1350, '5.1. Знание'!$G5, '2. Результаты'!$T$2:$T$1350, C$1)</f>
        <v>9</v>
      </c>
      <c r="D5" s="19" t="str">
        <f>COUNTIFS('2. Результаты'!$B$2:$B$1350, '5.1. Знание'!$G5, '2. Результаты'!$T$2:$T$1350, D$1)</f>
        <v>0</v>
      </c>
      <c r="E5" s="20" t="str">
        <f>COUNTIFS('2. Результаты'!$B$2:$B$1350, '5.1. Знание'!$G5, '2. Результаты'!$T$2:$T$1350, E$1)</f>
        <v>1</v>
      </c>
      <c r="F5" s="9" t="str">
        <f t="array" ref="F5">ROW() - ROW(TAKE('5.1. Знание'!$A$2:$Q$55, 1)) + 1</f>
        <v>#NAME?</v>
      </c>
      <c r="G5" s="21" t="s">
        <v>886</v>
      </c>
      <c r="H5" s="3" t="str">
        <f>SUM('5.1. Знание'!$B5:$E5)</f>
        <v>16</v>
      </c>
      <c r="I5" s="22" t="str">
        <f>'5.1. Знание'!$B5 / '5.1. Знание'!$H5</f>
        <v>38%</v>
      </c>
      <c r="J5" s="23" t="str">
        <f>'5.1. Знание'!$C5 / '5.1. Знание'!$H5</f>
        <v>56%</v>
      </c>
      <c r="K5" s="24" t="str">
        <f>'5.1. Знание'!$D5 / '5.1. Знание'!$H5</f>
        <v>0%</v>
      </c>
      <c r="L5" s="25" t="str">
        <f>'5.1. Знание'!$E5 / '5.1. Знание'!$H5</f>
        <v>6%</v>
      </c>
      <c r="M5" s="26" t="str">
        <f>(5 * '5.1. Знание'!$B5 + 4 * '5.1. Знание'!$C5 + 3 * '5.1. Знание'!$D5 + 2 * '5.1. Знание'!$E5) / '5.1. Знание'!$H5</f>
        <v>4.25</v>
      </c>
      <c r="N5" s="26" t="str">
        <f>IF('5.1. Знание'!$Q5 = "средний", '5.1. Знание'!$M5, NA())</f>
        <v>4.25</v>
      </c>
      <c r="O5" s="26" t="str">
        <f>IF('5.1. Знание'!$Q5 = "базовый", '5.1. Знание'!$M5, NA())</f>
        <v>#N/A</v>
      </c>
      <c r="P5" s="26" t="str">
        <f>IF('5.1. Знание'!$Q5 = "ниже базового", '5.1. Знание'!$M5, NA())</f>
        <v>#N/A</v>
      </c>
      <c r="Q5" s="9" t="str">
        <f t="array" ref="Q5">INDEX({"ниже базового","базовый","средний","высокий"}, ROUND('5.1. Знание'!$M5, 0) - 1)</f>
        <v>средний</v>
      </c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</row>
    <row r="6">
      <c r="A6" s="9">
        <v>53.0</v>
      </c>
      <c r="B6" s="17" t="str">
        <f>COUNTIFS('2. Результаты'!$B$2:$B$1350, '5.1. Знание'!$G6, '2. Результаты'!$T$2:$T$1350, B$1)</f>
        <v>2</v>
      </c>
      <c r="C6" s="18" t="str">
        <f>COUNTIFS('2. Результаты'!$B$2:$B$1350, '5.1. Знание'!$G6, '2. Результаты'!$T$2:$T$1350, C$1)</f>
        <v>6</v>
      </c>
      <c r="D6" s="19" t="str">
        <f>COUNTIFS('2. Результаты'!$B$2:$B$1350, '5.1. Знание'!$G6, '2. Результаты'!$T$2:$T$1350, D$1)</f>
        <v>0</v>
      </c>
      <c r="E6" s="20" t="str">
        <f>COUNTIFS('2. Результаты'!$B$2:$B$1350, '5.1. Знание'!$G6, '2. Результаты'!$T$2:$T$1350, E$1)</f>
        <v>0</v>
      </c>
      <c r="F6" s="9" t="str">
        <f t="array" ref="F6">ROW() - ROW(TAKE('5.1. Знание'!$A$2:$Q$55, 1)) + 1</f>
        <v>#NAME?</v>
      </c>
      <c r="G6" s="21" t="s">
        <v>272</v>
      </c>
      <c r="H6" s="3" t="str">
        <f>SUM('5.1. Знание'!$B6:$E6)</f>
        <v>8</v>
      </c>
      <c r="I6" s="22" t="str">
        <f>'5.1. Знание'!$B6 / '5.1. Знание'!$H6</f>
        <v>25%</v>
      </c>
      <c r="J6" s="23" t="str">
        <f>'5.1. Знание'!$C6 / '5.1. Знание'!$H6</f>
        <v>75%</v>
      </c>
      <c r="K6" s="24" t="str">
        <f>'5.1. Знание'!$D6 / '5.1. Знание'!$H6</f>
        <v>0%</v>
      </c>
      <c r="L6" s="25" t="str">
        <f>'5.1. Знание'!$E6 / '5.1. Знание'!$H6</f>
        <v>0%</v>
      </c>
      <c r="M6" s="26" t="str">
        <f>(5 * '5.1. Знание'!$B6 + 4 * '5.1. Знание'!$C6 + 3 * '5.1. Знание'!$D6 + 2 * '5.1. Знание'!$E6) / '5.1. Знание'!$H6</f>
        <v>4.25</v>
      </c>
      <c r="N6" s="26" t="str">
        <f>IF('5.1. Знание'!$Q6 = "средний", '5.1. Знание'!$M6, NA())</f>
        <v>4.25</v>
      </c>
      <c r="O6" s="26" t="str">
        <f>IF('5.1. Знание'!$Q6 = "базовый", '5.1. Знание'!$M6, NA())</f>
        <v>#N/A</v>
      </c>
      <c r="P6" s="26" t="str">
        <f>IF('5.1. Знание'!$Q6 = "ниже базового", '5.1. Знание'!$M6, NA())</f>
        <v>#N/A</v>
      </c>
      <c r="Q6" s="9" t="str">
        <f t="array" ref="Q6">INDEX({"ниже базового","базовый","средний","высокий"}, ROUND('5.1. Знание'!$M6, 0) - 1)</f>
        <v>средний</v>
      </c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</row>
    <row r="7">
      <c r="A7" s="9">
        <v>26.0</v>
      </c>
      <c r="B7" s="17" t="str">
        <f>COUNTIFS('2. Результаты'!$B$2:$B$1350, '5.1. Знание'!$G7, '2. Результаты'!$T$2:$T$1350, B$1)</f>
        <v>4</v>
      </c>
      <c r="C7" s="18" t="str">
        <f>COUNTIFS('2. Результаты'!$B$2:$B$1350, '5.1. Знание'!$G7, '2. Результаты'!$T$2:$T$1350, C$1)</f>
        <v>11</v>
      </c>
      <c r="D7" s="19" t="str">
        <f>COUNTIFS('2. Результаты'!$B$2:$B$1350, '5.1. Знание'!$G7, '2. Результаты'!$T$2:$T$1350, D$1)</f>
        <v>0</v>
      </c>
      <c r="E7" s="20" t="str">
        <f>COUNTIFS('2. Результаты'!$B$2:$B$1350, '5.1. Знание'!$G7, '2. Результаты'!$T$2:$T$1350, E$1)</f>
        <v>1</v>
      </c>
      <c r="F7" s="9" t="str">
        <f t="array" ref="F7">ROW() - ROW(TAKE('5.1. Знание'!$A$2:$Q$55, 1)) + 1</f>
        <v>#NAME?</v>
      </c>
      <c r="G7" s="21" t="s">
        <v>255</v>
      </c>
      <c r="H7" s="3" t="str">
        <f>SUM('5.1. Знание'!$B7:$E7)</f>
        <v>16</v>
      </c>
      <c r="I7" s="22" t="str">
        <f>'5.1. Знание'!$B7 / '5.1. Знание'!$H7</f>
        <v>25%</v>
      </c>
      <c r="J7" s="23" t="str">
        <f>'5.1. Знание'!$C7 / '5.1. Знание'!$H7</f>
        <v>69%</v>
      </c>
      <c r="K7" s="24" t="str">
        <f>'5.1. Знание'!$D7 / '5.1. Знание'!$H7</f>
        <v>0%</v>
      </c>
      <c r="L7" s="25" t="str">
        <f>'5.1. Знание'!$E7 / '5.1. Знание'!$H7</f>
        <v>6%</v>
      </c>
      <c r="M7" s="26" t="str">
        <f>(5 * '5.1. Знание'!$B7 + 4 * '5.1. Знание'!$C7 + 3 * '5.1. Знание'!$D7 + 2 * '5.1. Знание'!$E7) / '5.1. Знание'!$H7</f>
        <v>4.13</v>
      </c>
      <c r="N7" s="26" t="str">
        <f>IF('5.1. Знание'!$Q7 = "средний", '5.1. Знание'!$M7, NA())</f>
        <v>4.13</v>
      </c>
      <c r="O7" s="26" t="str">
        <f>IF('5.1. Знание'!$Q7 = "базовый", '5.1. Знание'!$M7, NA())</f>
        <v>#N/A</v>
      </c>
      <c r="P7" s="26" t="str">
        <f>IF('5.1. Знание'!$Q7 = "ниже базового", '5.1. Знание'!$M7, NA())</f>
        <v>#N/A</v>
      </c>
      <c r="Q7" s="9" t="str">
        <f t="array" ref="Q7">INDEX({"ниже базового","базовый","средний","высокий"}, ROUND('5.1. Знание'!$M7, 0) - 1)</f>
        <v>средний</v>
      </c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</row>
    <row r="8">
      <c r="A8" s="9">
        <v>6.0</v>
      </c>
      <c r="B8" s="17" t="str">
        <f>COUNTIFS('2. Результаты'!$B$2:$B$1350, '5.1. Знание'!$G8, '2. Результаты'!$T$2:$T$1350, B$1)</f>
        <v>20</v>
      </c>
      <c r="C8" s="18" t="str">
        <f>COUNTIFS('2. Результаты'!$B$2:$B$1350, '5.1. Знание'!$G8, '2. Результаты'!$T$2:$T$1350, C$1)</f>
        <v>43</v>
      </c>
      <c r="D8" s="19" t="str">
        <f>COUNTIFS('2. Результаты'!$B$2:$B$1350, '5.1. Знание'!$G8, '2. Результаты'!$T$2:$T$1350, D$1)</f>
        <v>6</v>
      </c>
      <c r="E8" s="20" t="str">
        <f>COUNTIFS('2. Результаты'!$B$2:$B$1350, '5.1. Знание'!$G8, '2. Результаты'!$T$2:$T$1350, E$1)</f>
        <v>3</v>
      </c>
      <c r="F8" s="9" t="str">
        <f t="array" ref="F8">ROW() - ROW(TAKE('5.1. Знание'!$A$2:$Q$55, 1)) + 1</f>
        <v>#NAME?</v>
      </c>
      <c r="G8" s="21" t="s">
        <v>293</v>
      </c>
      <c r="H8" s="3" t="str">
        <f>SUM('5.1. Знание'!$B8:$E8)</f>
        <v>72</v>
      </c>
      <c r="I8" s="22" t="str">
        <f>'5.1. Знание'!$B8 / '5.1. Знание'!$H8</f>
        <v>28%</v>
      </c>
      <c r="J8" s="23" t="str">
        <f>'5.1. Знание'!$C8 / '5.1. Знание'!$H8</f>
        <v>60%</v>
      </c>
      <c r="K8" s="24" t="str">
        <f>'5.1. Знание'!$D8 / '5.1. Знание'!$H8</f>
        <v>8%</v>
      </c>
      <c r="L8" s="25" t="str">
        <f>'5.1. Знание'!$E8 / '5.1. Знание'!$H8</f>
        <v>4%</v>
      </c>
      <c r="M8" s="26" t="str">
        <f>(5 * '5.1. Знание'!$B8 + 4 * '5.1. Знание'!$C8 + 3 * '5.1. Знание'!$D8 + 2 * '5.1. Знание'!$E8) / '5.1. Знание'!$H8</f>
        <v>4.11</v>
      </c>
      <c r="N8" s="26" t="str">
        <f>IF('5.1. Знание'!$Q8 = "средний", '5.1. Знание'!$M8, NA())</f>
        <v>4.11</v>
      </c>
      <c r="O8" s="26" t="str">
        <f>IF('5.1. Знание'!$Q8 = "базовый", '5.1. Знание'!$M8, NA())</f>
        <v>#N/A</v>
      </c>
      <c r="P8" s="26" t="str">
        <f>IF('5.1. Знание'!$Q8 = "ниже базового", '5.1. Знание'!$M8, NA())</f>
        <v>#N/A</v>
      </c>
      <c r="Q8" s="9" t="str">
        <f t="array" ref="Q8">INDEX({"ниже базового","базовый","средний","высокий"}, ROUND('5.1. Знание'!$M8, 0) - 1)</f>
        <v>средний</v>
      </c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</row>
    <row r="9">
      <c r="A9" s="9">
        <v>27.0</v>
      </c>
      <c r="B9" s="17" t="str">
        <f>COUNTIFS('2. Результаты'!$B$2:$B$1350, '5.1. Знание'!$G9, '2. Результаты'!$T$2:$T$1350, B$1)</f>
        <v>6</v>
      </c>
      <c r="C9" s="18" t="str">
        <f>COUNTIFS('2. Результаты'!$B$2:$B$1350, '5.1. Знание'!$G9, '2. Результаты'!$T$2:$T$1350, C$1)</f>
        <v>24</v>
      </c>
      <c r="D9" s="19" t="str">
        <f>COUNTIFS('2. Результаты'!$B$2:$B$1350, '5.1. Знание'!$G9, '2. Результаты'!$T$2:$T$1350, D$1)</f>
        <v>3</v>
      </c>
      <c r="E9" s="20" t="str">
        <f>COUNTIFS('2. Результаты'!$B$2:$B$1350, '5.1. Знание'!$G9, '2. Результаты'!$T$2:$T$1350, E$1)</f>
        <v>0</v>
      </c>
      <c r="F9" s="9" t="str">
        <f t="array" ref="F9">ROW() - ROW(TAKE('5.1. Знание'!$A$2:$Q$55, 1)) + 1</f>
        <v>#NAME?</v>
      </c>
      <c r="G9" s="21" t="s">
        <v>572</v>
      </c>
      <c r="H9" s="3" t="str">
        <f>SUM('5.1. Знание'!$B9:$E9)</f>
        <v>33</v>
      </c>
      <c r="I9" s="22" t="str">
        <f>'5.1. Знание'!$B9 / '5.1. Знание'!$H9</f>
        <v>18%</v>
      </c>
      <c r="J9" s="23" t="str">
        <f>'5.1. Знание'!$C9 / '5.1. Знание'!$H9</f>
        <v>73%</v>
      </c>
      <c r="K9" s="24" t="str">
        <f>'5.1. Знание'!$D9 / '5.1. Знание'!$H9</f>
        <v>9%</v>
      </c>
      <c r="L9" s="25" t="str">
        <f>'5.1. Знание'!$E9 / '5.1. Знание'!$H9</f>
        <v>0%</v>
      </c>
      <c r="M9" s="26" t="str">
        <f>(5 * '5.1. Знание'!$B9 + 4 * '5.1. Знание'!$C9 + 3 * '5.1. Знание'!$D9 + 2 * '5.1. Знание'!$E9) / '5.1. Знание'!$H9</f>
        <v>4.09</v>
      </c>
      <c r="N9" s="26" t="str">
        <f>IF('5.1. Знание'!$Q9 = "средний", '5.1. Знание'!$M9, NA())</f>
        <v>4.09</v>
      </c>
      <c r="O9" s="26" t="str">
        <f>IF('5.1. Знание'!$Q9 = "базовый", '5.1. Знание'!$M9, NA())</f>
        <v>#N/A</v>
      </c>
      <c r="P9" s="26" t="str">
        <f>IF('5.1. Знание'!$Q9 = "ниже базового", '5.1. Знание'!$M9, NA())</f>
        <v>#N/A</v>
      </c>
      <c r="Q9" s="9" t="str">
        <f t="array" ref="Q9">INDEX({"ниже базового","базовый","средний","высокий"}, ROUND('5.1. Знание'!$M9, 0) - 1)</f>
        <v>средний</v>
      </c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</row>
    <row r="10">
      <c r="A10" s="9">
        <v>32.0</v>
      </c>
      <c r="B10" s="17" t="str">
        <f>COUNTIFS('2. Результаты'!$B$2:$B$1350, '5.1. Знание'!$G10, '2. Результаты'!$T$2:$T$1350, B$1)</f>
        <v>6</v>
      </c>
      <c r="C10" s="18" t="str">
        <f>COUNTIFS('2. Результаты'!$B$2:$B$1350, '5.1. Знание'!$G10, '2. Результаты'!$T$2:$T$1350, C$1)</f>
        <v>17</v>
      </c>
      <c r="D10" s="19" t="str">
        <f>COUNTIFS('2. Результаты'!$B$2:$B$1350, '5.1. Знание'!$G10, '2. Результаты'!$T$2:$T$1350, D$1)</f>
        <v>2</v>
      </c>
      <c r="E10" s="20" t="str">
        <f>COUNTIFS('2. Результаты'!$B$2:$B$1350, '5.1. Знание'!$G10, '2. Результаты'!$T$2:$T$1350, E$1)</f>
        <v>1</v>
      </c>
      <c r="F10" s="9" t="str">
        <f t="array" ref="F10">ROW() - ROW(TAKE('5.1. Знание'!$A$2:$Q$55, 1)) + 1</f>
        <v>#NAME?</v>
      </c>
      <c r="G10" s="21" t="s">
        <v>427</v>
      </c>
      <c r="H10" s="3" t="str">
        <f>SUM('5.1. Знание'!$B10:$E10)</f>
        <v>26</v>
      </c>
      <c r="I10" s="22" t="str">
        <f>'5.1. Знание'!$B10 / '5.1. Знание'!$H10</f>
        <v>23%</v>
      </c>
      <c r="J10" s="23" t="str">
        <f>'5.1. Знание'!$C10 / '5.1. Знание'!$H10</f>
        <v>65%</v>
      </c>
      <c r="K10" s="24" t="str">
        <f>'5.1. Знание'!$D10 / '5.1. Знание'!$H10</f>
        <v>8%</v>
      </c>
      <c r="L10" s="25" t="str">
        <f>'5.1. Знание'!$E10 / '5.1. Знание'!$H10</f>
        <v>4%</v>
      </c>
      <c r="M10" s="26" t="str">
        <f>(5 * '5.1. Знание'!$B10 + 4 * '5.1. Знание'!$C10 + 3 * '5.1. Знание'!$D10 + 2 * '5.1. Знание'!$E10) / '5.1. Знание'!$H10</f>
        <v>4.08</v>
      </c>
      <c r="N10" s="26" t="str">
        <f>IF('5.1. Знание'!$Q10 = "средний", '5.1. Знание'!$M10, NA())</f>
        <v>4.08</v>
      </c>
      <c r="O10" s="26" t="str">
        <f>IF('5.1. Знание'!$Q10 = "базовый", '5.1. Знание'!$M10, NA())</f>
        <v>#N/A</v>
      </c>
      <c r="P10" s="26" t="str">
        <f>IF('5.1. Знание'!$Q10 = "ниже базового", '5.1. Знание'!$M10, NA())</f>
        <v>#N/A</v>
      </c>
      <c r="Q10" s="9" t="str">
        <f t="array" ref="Q10">INDEX({"ниже базового","базовый","средний","высокий"}, ROUND('5.1. Знание'!$M10, 0) - 1)</f>
        <v>средний</v>
      </c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</row>
    <row r="11">
      <c r="A11" s="9">
        <v>19.0</v>
      </c>
      <c r="B11" s="17" t="str">
        <f>COUNTIFS('2. Результаты'!$B$2:$B$1350, '5.1. Знание'!$G11, '2. Результаты'!$T$2:$T$1350, B$1)</f>
        <v>6</v>
      </c>
      <c r="C11" s="18" t="str">
        <f>COUNTIFS('2. Результаты'!$B$2:$B$1350, '5.1. Знание'!$G11, '2. Результаты'!$T$2:$T$1350, C$1)</f>
        <v>10</v>
      </c>
      <c r="D11" s="19" t="str">
        <f>COUNTIFS('2. Результаты'!$B$2:$B$1350, '5.1. Знание'!$G11, '2. Результаты'!$T$2:$T$1350, D$1)</f>
        <v>5</v>
      </c>
      <c r="E11" s="20" t="str">
        <f>COUNTIFS('2. Результаты'!$B$2:$B$1350, '5.1. Знание'!$G11, '2. Результаты'!$T$2:$T$1350, E$1)</f>
        <v>0</v>
      </c>
      <c r="F11" s="9" t="str">
        <f t="array" ref="F11">ROW() - ROW(TAKE('5.1. Знание'!$A$2:$Q$55, 1)) + 1</f>
        <v>#NAME?</v>
      </c>
      <c r="G11" s="21" t="s">
        <v>104</v>
      </c>
      <c r="H11" s="3" t="str">
        <f>SUM('5.1. Знание'!$B11:$E11)</f>
        <v>21</v>
      </c>
      <c r="I11" s="22" t="str">
        <f>'5.1. Знание'!$B11 / '5.1. Знание'!$H11</f>
        <v>29%</v>
      </c>
      <c r="J11" s="23" t="str">
        <f>'5.1. Знание'!$C11 / '5.1. Знание'!$H11</f>
        <v>48%</v>
      </c>
      <c r="K11" s="24" t="str">
        <f>'5.1. Знание'!$D11 / '5.1. Знание'!$H11</f>
        <v>24%</v>
      </c>
      <c r="L11" s="25" t="str">
        <f>'5.1. Знание'!$E11 / '5.1. Знание'!$H11</f>
        <v>0%</v>
      </c>
      <c r="M11" s="26" t="str">
        <f>(5 * '5.1. Знание'!$B11 + 4 * '5.1. Знание'!$C11 + 3 * '5.1. Знание'!$D11 + 2 * '5.1. Знание'!$E11) / '5.1. Знание'!$H11</f>
        <v>4.05</v>
      </c>
      <c r="N11" s="26" t="str">
        <f>IF('5.1. Знание'!$Q11 = "средний", '5.1. Знание'!$M11, NA())</f>
        <v>4.05</v>
      </c>
      <c r="O11" s="26" t="str">
        <f>IF('5.1. Знание'!$Q11 = "базовый", '5.1. Знание'!$M11, NA())</f>
        <v>#N/A</v>
      </c>
      <c r="P11" s="26" t="str">
        <f>IF('5.1. Знание'!$Q11 = "ниже базового", '5.1. Знание'!$M11, NA())</f>
        <v>#N/A</v>
      </c>
      <c r="Q11" s="9" t="str">
        <f t="array" ref="Q11">INDEX({"ниже базового","базовый","средний","высокий"}, ROUND('5.1. Знание'!$M11, 0) - 1)</f>
        <v>средний</v>
      </c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</row>
    <row r="12">
      <c r="A12" s="9">
        <v>5.0</v>
      </c>
      <c r="B12" s="17" t="str">
        <f>COUNTIFS('2. Результаты'!$B$2:$B$1350, '5.1. Знание'!$G12, '2. Результаты'!$T$2:$T$1350, B$1)</f>
        <v>3</v>
      </c>
      <c r="C12" s="18" t="str">
        <f>COUNTIFS('2. Результаты'!$B$2:$B$1350, '5.1. Знание'!$G12, '2. Результаты'!$T$2:$T$1350, C$1)</f>
        <v>51</v>
      </c>
      <c r="D12" s="19" t="str">
        <f>COUNTIFS('2. Результаты'!$B$2:$B$1350, '5.1. Знание'!$G12, '2. Результаты'!$T$2:$T$1350, D$1)</f>
        <v>1</v>
      </c>
      <c r="E12" s="20" t="str">
        <f>COUNTIFS('2. Результаты'!$B$2:$B$1350, '5.1. Знание'!$G12, '2. Результаты'!$T$2:$T$1350, E$1)</f>
        <v>0</v>
      </c>
      <c r="F12" s="9" t="str">
        <f t="array" ref="F12">ROW() - ROW(TAKE('5.1. Знание'!$A$2:$Q$55, 1)) + 1</f>
        <v>#NAME?</v>
      </c>
      <c r="G12" s="21" t="s">
        <v>1130</v>
      </c>
      <c r="H12" s="3" t="str">
        <f>SUM('5.1. Знание'!$B12:$E12)</f>
        <v>55</v>
      </c>
      <c r="I12" s="22" t="str">
        <f>'5.1. Знание'!$B12 / '5.1. Знание'!$H12</f>
        <v>5%</v>
      </c>
      <c r="J12" s="23" t="str">
        <f>'5.1. Знание'!$C12 / '5.1. Знание'!$H12</f>
        <v>93%</v>
      </c>
      <c r="K12" s="24" t="str">
        <f>'5.1. Знание'!$D12 / '5.1. Знание'!$H12</f>
        <v>2%</v>
      </c>
      <c r="L12" s="25" t="str">
        <f>'5.1. Знание'!$E12 / '5.1. Знание'!$H12</f>
        <v>0%</v>
      </c>
      <c r="M12" s="26" t="str">
        <f>(5 * '5.1. Знание'!$B12 + 4 * '5.1. Знание'!$C12 + 3 * '5.1. Знание'!$D12 + 2 * '5.1. Знание'!$E12) / '5.1. Знание'!$H12</f>
        <v>4.04</v>
      </c>
      <c r="N12" s="26" t="str">
        <f>IF('5.1. Знание'!$Q12 = "средний", '5.1. Знание'!$M12, NA())</f>
        <v>4.04</v>
      </c>
      <c r="O12" s="26" t="str">
        <f>IF('5.1. Знание'!$Q12 = "базовый", '5.1. Знание'!$M12, NA())</f>
        <v>#N/A</v>
      </c>
      <c r="P12" s="26" t="str">
        <f>IF('5.1. Знание'!$Q12 = "ниже базового", '5.1. Знание'!$M12, NA())</f>
        <v>#N/A</v>
      </c>
      <c r="Q12" s="9" t="str">
        <f t="array" ref="Q12">INDEX({"ниже базового","базовый","средний","высокий"}, ROUND('5.1. Знание'!$M12, 0) - 1)</f>
        <v>средний</v>
      </c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</row>
    <row r="13">
      <c r="A13" s="9">
        <v>45.0</v>
      </c>
      <c r="B13" s="17" t="str">
        <f>COUNTIFS('2. Результаты'!$B$2:$B$1350, '5.1. Знание'!$G13, '2. Результаты'!$T$2:$T$1350, B$1)</f>
        <v>7</v>
      </c>
      <c r="C13" s="18" t="str">
        <f>COUNTIFS('2. Результаты'!$B$2:$B$1350, '5.1. Знание'!$G13, '2. Результаты'!$T$2:$T$1350, C$1)</f>
        <v>16</v>
      </c>
      <c r="D13" s="19" t="str">
        <f>COUNTIFS('2. Результаты'!$B$2:$B$1350, '5.1. Знание'!$G13, '2. Результаты'!$T$2:$T$1350, D$1)</f>
        <v>4</v>
      </c>
      <c r="E13" s="20" t="str">
        <f>COUNTIFS('2. Результаты'!$B$2:$B$1350, '5.1. Знание'!$G13, '2. Результаты'!$T$2:$T$1350, E$1)</f>
        <v>1</v>
      </c>
      <c r="F13" s="9" t="str">
        <f t="array" ref="F13">ROW() - ROW(TAKE('5.1. Знание'!$A$2:$Q$55, 1)) + 1</f>
        <v>#NAME?</v>
      </c>
      <c r="G13" s="21" t="s">
        <v>606</v>
      </c>
      <c r="H13" s="3" t="str">
        <f>SUM('5.1. Знание'!$B13:$E13)</f>
        <v>28</v>
      </c>
      <c r="I13" s="22" t="str">
        <f>'5.1. Знание'!$B13 / '5.1. Знание'!$H13</f>
        <v>25%</v>
      </c>
      <c r="J13" s="23" t="str">
        <f>'5.1. Знание'!$C13 / '5.1. Знание'!$H13</f>
        <v>57%</v>
      </c>
      <c r="K13" s="24" t="str">
        <f>'5.1. Знание'!$D13 / '5.1. Знание'!$H13</f>
        <v>14%</v>
      </c>
      <c r="L13" s="25" t="str">
        <f>'5.1. Знание'!$E13 / '5.1. Знание'!$H13</f>
        <v>4%</v>
      </c>
      <c r="M13" s="26" t="str">
        <f>(5 * '5.1. Знание'!$B13 + 4 * '5.1. Знание'!$C13 + 3 * '5.1. Знание'!$D13 + 2 * '5.1. Знание'!$E13) / '5.1. Знание'!$H13</f>
        <v>4.04</v>
      </c>
      <c r="N13" s="26" t="str">
        <f>IF('5.1. Знание'!$Q13 = "средний", '5.1. Знание'!$M13, NA())</f>
        <v>4.04</v>
      </c>
      <c r="O13" s="26" t="str">
        <f>IF('5.1. Знание'!$Q13 = "базовый", '5.1. Знание'!$M13, NA())</f>
        <v>#N/A</v>
      </c>
      <c r="P13" s="26" t="str">
        <f>IF('5.1. Знание'!$Q13 = "ниже базового", '5.1. Знание'!$M13, NA())</f>
        <v>#N/A</v>
      </c>
      <c r="Q13" s="9" t="str">
        <f t="array" ref="Q13">INDEX({"ниже базового","базовый","средний","высокий"}, ROUND('5.1. Знание'!$M13, 0) - 1)</f>
        <v>средний</v>
      </c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</row>
    <row r="14">
      <c r="A14" s="9">
        <v>2.0</v>
      </c>
      <c r="B14" s="17" t="str">
        <f>COUNTIFS('2. Результаты'!$B$2:$B$1350, '5.1. Знание'!$G14, '2. Результаты'!$T$2:$T$1350, B$1)</f>
        <v>1</v>
      </c>
      <c r="C14" s="18" t="str">
        <f>COUNTIFS('2. Результаты'!$B$2:$B$1350, '5.1. Знание'!$G14, '2. Результаты'!$T$2:$T$1350, C$1)</f>
        <v>6</v>
      </c>
      <c r="D14" s="19" t="str">
        <f>COUNTIFS('2. Результаты'!$B$2:$B$1350, '5.1. Знание'!$G14, '2. Результаты'!$T$2:$T$1350, D$1)</f>
        <v>1</v>
      </c>
      <c r="E14" s="20" t="str">
        <f>COUNTIFS('2. Результаты'!$B$2:$B$1350, '5.1. Знание'!$G14, '2. Результаты'!$T$2:$T$1350, E$1)</f>
        <v>0</v>
      </c>
      <c r="F14" s="9" t="str">
        <f t="array" ref="F14">ROW() - ROW(TAKE('5.1. Знание'!$A$2:$Q$55, 1)) + 1</f>
        <v>#NAME?</v>
      </c>
      <c r="G14" s="21" t="s">
        <v>739</v>
      </c>
      <c r="H14" s="3" t="str">
        <f>SUM('5.1. Знание'!$B14:$E14)</f>
        <v>8</v>
      </c>
      <c r="I14" s="22" t="str">
        <f>'5.1. Знание'!$B14 / '5.1. Знание'!$H14</f>
        <v>13%</v>
      </c>
      <c r="J14" s="23" t="str">
        <f>'5.1. Знание'!$C14 / '5.1. Знание'!$H14</f>
        <v>75%</v>
      </c>
      <c r="K14" s="24" t="str">
        <f>'5.1. Знание'!$D14 / '5.1. Знание'!$H14</f>
        <v>13%</v>
      </c>
      <c r="L14" s="25" t="str">
        <f>'5.1. Знание'!$E14 / '5.1. Знание'!$H14</f>
        <v>0%</v>
      </c>
      <c r="M14" s="26" t="str">
        <f>(5 * '5.1. Знание'!$B14 + 4 * '5.1. Знание'!$C14 + 3 * '5.1. Знание'!$D14 + 2 * '5.1. Знание'!$E14) / '5.1. Знание'!$H14</f>
        <v>4.00</v>
      </c>
      <c r="N14" s="26" t="str">
        <f>IF('5.1. Знание'!$Q14 = "средний", '5.1. Знание'!$M14, NA())</f>
        <v>4.00</v>
      </c>
      <c r="O14" s="26" t="str">
        <f>IF('5.1. Знание'!$Q14 = "базовый", '5.1. Знание'!$M14, NA())</f>
        <v>#N/A</v>
      </c>
      <c r="P14" s="26" t="str">
        <f>IF('5.1. Знание'!$Q14 = "ниже базового", '5.1. Знание'!$M14, NA())</f>
        <v>#N/A</v>
      </c>
      <c r="Q14" s="9" t="str">
        <f t="array" ref="Q14">INDEX({"ниже базового","базовый","средний","высокий"}, ROUND('5.1. Знание'!$M14, 0) - 1)</f>
        <v>средний</v>
      </c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</row>
    <row r="15">
      <c r="A15" s="9">
        <v>15.0</v>
      </c>
      <c r="B15" s="17" t="str">
        <f>COUNTIFS('2. Результаты'!$B$2:$B$1350, '5.1. Знание'!$G15, '2. Результаты'!$T$2:$T$1350, B$1)</f>
        <v>2</v>
      </c>
      <c r="C15" s="18" t="str">
        <f>COUNTIFS('2. Результаты'!$B$2:$B$1350, '5.1. Знание'!$G15, '2. Результаты'!$T$2:$T$1350, C$1)</f>
        <v>20</v>
      </c>
      <c r="D15" s="19" t="str">
        <f>COUNTIFS('2. Результаты'!$B$2:$B$1350, '5.1. Знание'!$G15, '2. Результаты'!$T$2:$T$1350, D$1)</f>
        <v>2</v>
      </c>
      <c r="E15" s="20" t="str">
        <f>COUNTIFS('2. Результаты'!$B$2:$B$1350, '5.1. Знание'!$G15, '2. Результаты'!$T$2:$T$1350, E$1)</f>
        <v>0</v>
      </c>
      <c r="F15" s="9" t="str">
        <f t="array" ref="F15">ROW() - ROW(TAKE('5.1. Знание'!$A$2:$Q$55, 1)) + 1</f>
        <v>#NAME?</v>
      </c>
      <c r="G15" s="21" t="s">
        <v>220</v>
      </c>
      <c r="H15" s="3" t="str">
        <f>SUM('5.1. Знание'!$B15:$E15)</f>
        <v>24</v>
      </c>
      <c r="I15" s="22" t="str">
        <f>'5.1. Знание'!$B15 / '5.1. Знание'!$H15</f>
        <v>8%</v>
      </c>
      <c r="J15" s="23" t="str">
        <f>'5.1. Знание'!$C15 / '5.1. Знание'!$H15</f>
        <v>83%</v>
      </c>
      <c r="K15" s="24" t="str">
        <f>'5.1. Знание'!$D15 / '5.1. Знание'!$H15</f>
        <v>8%</v>
      </c>
      <c r="L15" s="25" t="str">
        <f>'5.1. Знание'!$E15 / '5.1. Знание'!$H15</f>
        <v>0%</v>
      </c>
      <c r="M15" s="26" t="str">
        <f>(5 * '5.1. Знание'!$B15 + 4 * '5.1. Знание'!$C15 + 3 * '5.1. Знание'!$D15 + 2 * '5.1. Знание'!$E15) / '5.1. Знание'!$H15</f>
        <v>4.00</v>
      </c>
      <c r="N15" s="26" t="str">
        <f>IF('5.1. Знание'!$Q15 = "средний", '5.1. Знание'!$M15, NA())</f>
        <v>4.00</v>
      </c>
      <c r="O15" s="26" t="str">
        <f>IF('5.1. Знание'!$Q15 = "базовый", '5.1. Знание'!$M15, NA())</f>
        <v>#N/A</v>
      </c>
      <c r="P15" s="26" t="str">
        <f>IF('5.1. Знание'!$Q15 = "ниже базового", '5.1. Знание'!$M15, NA())</f>
        <v>#N/A</v>
      </c>
      <c r="Q15" s="9" t="str">
        <f t="array" ref="Q15">INDEX({"ниже базового","базовый","средний","высокий"}, ROUND('5.1. Знание'!$M15, 0) - 1)</f>
        <v>средний</v>
      </c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</row>
    <row r="16">
      <c r="A16" s="9">
        <v>51.0</v>
      </c>
      <c r="B16" s="17" t="str">
        <f>COUNTIFS('2. Результаты'!$B$2:$B$1350, '5.1. Знание'!$G16, '2. Результаты'!$T$2:$T$1350, B$1)</f>
        <v>3</v>
      </c>
      <c r="C16" s="18" t="str">
        <f>COUNTIFS('2. Результаты'!$B$2:$B$1350, '5.1. Знание'!$G16, '2. Результаты'!$T$2:$T$1350, C$1)</f>
        <v>9</v>
      </c>
      <c r="D16" s="19" t="str">
        <f>COUNTIFS('2. Результаты'!$B$2:$B$1350, '5.1. Знание'!$G16, '2. Результаты'!$T$2:$T$1350, D$1)</f>
        <v>3</v>
      </c>
      <c r="E16" s="20" t="str">
        <f>COUNTIFS('2. Результаты'!$B$2:$B$1350, '5.1. Знание'!$G16, '2. Результаты'!$T$2:$T$1350, E$1)</f>
        <v>0</v>
      </c>
      <c r="F16" s="9" t="str">
        <f t="array" ref="F16">ROW() - ROW(TAKE('5.1. Знание'!$A$2:$Q$55, 1)) + 1</f>
        <v>#NAME?</v>
      </c>
      <c r="G16" s="21" t="s">
        <v>773</v>
      </c>
      <c r="H16" s="3" t="str">
        <f>SUM('5.1. Знание'!$B16:$E16)</f>
        <v>15</v>
      </c>
      <c r="I16" s="22" t="str">
        <f>'5.1. Знание'!$B16 / '5.1. Знание'!$H16</f>
        <v>20%</v>
      </c>
      <c r="J16" s="23" t="str">
        <f>'5.1. Знание'!$C16 / '5.1. Знание'!$H16</f>
        <v>60%</v>
      </c>
      <c r="K16" s="24" t="str">
        <f>'5.1. Знание'!$D16 / '5.1. Знание'!$H16</f>
        <v>20%</v>
      </c>
      <c r="L16" s="25" t="str">
        <f>'5.1. Знание'!$E16 / '5.1. Знание'!$H16</f>
        <v>0%</v>
      </c>
      <c r="M16" s="26" t="str">
        <f>(5 * '5.1. Знание'!$B16 + 4 * '5.1. Знание'!$C16 + 3 * '5.1. Знание'!$D16 + 2 * '5.1. Знание'!$E16) / '5.1. Знание'!$H16</f>
        <v>4.00</v>
      </c>
      <c r="N16" s="26" t="str">
        <f>IF('5.1. Знание'!$Q16 = "средний", '5.1. Знание'!$M16, NA())</f>
        <v>4.00</v>
      </c>
      <c r="O16" s="26" t="str">
        <f>IF('5.1. Знание'!$Q16 = "базовый", '5.1. Знание'!$M16, NA())</f>
        <v>#N/A</v>
      </c>
      <c r="P16" s="26" t="str">
        <f>IF('5.1. Знание'!$Q16 = "ниже базового", '5.1. Знание'!$M16, NA())</f>
        <v>#N/A</v>
      </c>
      <c r="Q16" s="9" t="str">
        <f t="array" ref="Q16">INDEX({"ниже базового","базовый","средний","высокий"}, ROUND('5.1. Знание'!$M16, 0) - 1)</f>
        <v>средний</v>
      </c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</row>
    <row r="17">
      <c r="A17" s="9">
        <v>16.0</v>
      </c>
      <c r="B17" s="17" t="str">
        <f>COUNTIFS('2. Результаты'!$B$2:$B$1350, '5.1. Знание'!$G17, '2. Результаты'!$T$2:$T$1350, B$1)</f>
        <v>1</v>
      </c>
      <c r="C17" s="18" t="str">
        <f>COUNTIFS('2. Результаты'!$B$2:$B$1350, '5.1. Знание'!$G17, '2. Результаты'!$T$2:$T$1350, C$1)</f>
        <v>16</v>
      </c>
      <c r="D17" s="19" t="str">
        <f>COUNTIFS('2. Результаты'!$B$2:$B$1350, '5.1. Знание'!$G17, '2. Результаты'!$T$2:$T$1350, D$1)</f>
        <v>1</v>
      </c>
      <c r="E17" s="20" t="str">
        <f>COUNTIFS('2. Результаты'!$B$2:$B$1350, '5.1. Знание'!$G17, '2. Результаты'!$T$2:$T$1350, E$1)</f>
        <v>0</v>
      </c>
      <c r="F17" s="9" t="str">
        <f t="array" ref="F17">ROW() - ROW(TAKE('5.1. Знание'!$A$2:$Q$55, 1)) + 1</f>
        <v>#NAME?</v>
      </c>
      <c r="G17" s="21" t="s">
        <v>1068</v>
      </c>
      <c r="H17" s="3" t="str">
        <f>SUM('5.1. Знание'!$B17:$E17)</f>
        <v>18</v>
      </c>
      <c r="I17" s="22" t="str">
        <f>'5.1. Знание'!$B17 / '5.1. Знание'!$H17</f>
        <v>6%</v>
      </c>
      <c r="J17" s="23" t="str">
        <f>'5.1. Знание'!$C17 / '5.1. Знание'!$H17</f>
        <v>89%</v>
      </c>
      <c r="K17" s="24" t="str">
        <f>'5.1. Знание'!$D17 / '5.1. Знание'!$H17</f>
        <v>6%</v>
      </c>
      <c r="L17" s="25" t="str">
        <f>'5.1. Знание'!$E17 / '5.1. Знание'!$H17</f>
        <v>0%</v>
      </c>
      <c r="M17" s="26" t="str">
        <f>(5 * '5.1. Знание'!$B17 + 4 * '5.1. Знание'!$C17 + 3 * '5.1. Знание'!$D17 + 2 * '5.1. Знание'!$E17) / '5.1. Знание'!$H17</f>
        <v>4.00</v>
      </c>
      <c r="N17" s="26" t="str">
        <f>IF('5.1. Знание'!$Q17 = "средний", '5.1. Знание'!$M17, NA())</f>
        <v>4.00</v>
      </c>
      <c r="O17" s="26" t="str">
        <f>IF('5.1. Знание'!$Q17 = "базовый", '5.1. Знание'!$M17, NA())</f>
        <v>#N/A</v>
      </c>
      <c r="P17" s="26" t="str">
        <f>IF('5.1. Знание'!$Q17 = "ниже базового", '5.1. Знание'!$M17, NA())</f>
        <v>#N/A</v>
      </c>
      <c r="Q17" s="9" t="str">
        <f t="array" ref="Q17">INDEX({"ниже базового","базовый","средний","высокий"}, ROUND('5.1. Знание'!$M17, 0) - 1)</f>
        <v>средний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</row>
    <row r="18">
      <c r="A18" s="9">
        <v>14.0</v>
      </c>
      <c r="B18" s="17" t="str">
        <f>COUNTIFS('2. Результаты'!$B$2:$B$1350, '5.1. Знание'!$G18, '2. Результаты'!$T$2:$T$1350, B$1)</f>
        <v>2</v>
      </c>
      <c r="C18" s="18" t="str">
        <f>COUNTIFS('2. Результаты'!$B$2:$B$1350, '5.1. Знание'!$G18, '2. Результаты'!$T$2:$T$1350, C$1)</f>
        <v>5</v>
      </c>
      <c r="D18" s="19" t="str">
        <f>COUNTIFS('2. Результаты'!$B$2:$B$1350, '5.1. Знание'!$G18, '2. Результаты'!$T$2:$T$1350, D$1)</f>
        <v>0</v>
      </c>
      <c r="E18" s="20" t="str">
        <f>COUNTIFS('2. Результаты'!$B$2:$B$1350, '5.1. Знание'!$G18, '2. Результаты'!$T$2:$T$1350, E$1)</f>
        <v>1</v>
      </c>
      <c r="F18" s="9" t="str">
        <f t="array" ref="F18">ROW() - ROW(TAKE('5.1. Знание'!$A$2:$Q$55, 1)) + 1</f>
        <v>#NAME?</v>
      </c>
      <c r="G18" s="21" t="s">
        <v>246</v>
      </c>
      <c r="H18" s="3" t="str">
        <f>SUM('5.1. Знание'!$B18:$E18)</f>
        <v>8</v>
      </c>
      <c r="I18" s="22" t="str">
        <f>'5.1. Знание'!$B18 / '5.1. Знание'!$H18</f>
        <v>25%</v>
      </c>
      <c r="J18" s="23" t="str">
        <f>'5.1. Знание'!$C18 / '5.1. Знание'!$H18</f>
        <v>63%</v>
      </c>
      <c r="K18" s="24" t="str">
        <f>'5.1. Знание'!$D18 / '5.1. Знание'!$H18</f>
        <v>0%</v>
      </c>
      <c r="L18" s="25" t="str">
        <f>'5.1. Знание'!$E18 / '5.1. Знание'!$H18</f>
        <v>13%</v>
      </c>
      <c r="M18" s="26" t="str">
        <f>(5 * '5.1. Знание'!$B18 + 4 * '5.1. Знание'!$C18 + 3 * '5.1. Знание'!$D18 + 2 * '5.1. Знание'!$E18) / '5.1. Знание'!$H18</f>
        <v>4.00</v>
      </c>
      <c r="N18" s="26" t="str">
        <f>IF('5.1. Знание'!$Q18 = "средний", '5.1. Знание'!$M18, NA())</f>
        <v>4.00</v>
      </c>
      <c r="O18" s="26" t="str">
        <f>IF('5.1. Знание'!$Q18 = "базовый", '5.1. Знание'!$M18, NA())</f>
        <v>#N/A</v>
      </c>
      <c r="P18" s="26" t="str">
        <f>IF('5.1. Знание'!$Q18 = "ниже базового", '5.1. Знание'!$M18, NA())</f>
        <v>#N/A</v>
      </c>
      <c r="Q18" s="9" t="str">
        <f t="array" ref="Q18">INDEX({"ниже базового","базовый","средний","высокий"}, ROUND('5.1. Знание'!$M18, 0) - 1)</f>
        <v>средний</v>
      </c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</row>
    <row r="19">
      <c r="A19" s="9">
        <v>11.0</v>
      </c>
      <c r="B19" s="17" t="str">
        <f>COUNTIFS('2. Результаты'!$B$2:$B$1350, '5.1. Знание'!$G19, '2. Результаты'!$T$2:$T$1350, B$1)</f>
        <v>4</v>
      </c>
      <c r="C19" s="18" t="str">
        <f>COUNTIFS('2. Результаты'!$B$2:$B$1350, '5.1. Знание'!$G19, '2. Результаты'!$T$2:$T$1350, C$1)</f>
        <v>17</v>
      </c>
      <c r="D19" s="19" t="str">
        <f>COUNTIFS('2. Результаты'!$B$2:$B$1350, '5.1. Знание'!$G19, '2. Результаты'!$T$2:$T$1350, D$1)</f>
        <v>0</v>
      </c>
      <c r="E19" s="20" t="str">
        <f>COUNTIFS('2. Результаты'!$B$2:$B$1350, '5.1. Знание'!$G19, '2. Результаты'!$T$2:$T$1350, E$1)</f>
        <v>2</v>
      </c>
      <c r="F19" s="9" t="str">
        <f t="array" ref="F19">ROW() - ROW(TAKE('5.1. Знание'!$A$2:$Q$55, 1)) + 1</f>
        <v>#NAME?</v>
      </c>
      <c r="G19" s="21" t="s">
        <v>919</v>
      </c>
      <c r="H19" s="3" t="str">
        <f>SUM('5.1. Знание'!$B19:$E19)</f>
        <v>23</v>
      </c>
      <c r="I19" s="22" t="str">
        <f>'5.1. Знание'!$B19 / '5.1. Знание'!$H19</f>
        <v>17%</v>
      </c>
      <c r="J19" s="23" t="str">
        <f>'5.1. Знание'!$C19 / '5.1. Знание'!$H19</f>
        <v>74%</v>
      </c>
      <c r="K19" s="24" t="str">
        <f>'5.1. Знание'!$D19 / '5.1. Знание'!$H19</f>
        <v>0%</v>
      </c>
      <c r="L19" s="25" t="str">
        <f>'5.1. Знание'!$E19 / '5.1. Знание'!$H19</f>
        <v>9%</v>
      </c>
      <c r="M19" s="26" t="str">
        <f>(5 * '5.1. Знание'!$B19 + 4 * '5.1. Знание'!$C19 + 3 * '5.1. Знание'!$D19 + 2 * '5.1. Знание'!$E19) / '5.1. Знание'!$H19</f>
        <v>4.00</v>
      </c>
      <c r="N19" s="26" t="str">
        <f>IF('5.1. Знание'!$Q19 = "средний", '5.1. Знание'!$M19, NA())</f>
        <v>4.00</v>
      </c>
      <c r="O19" s="26" t="str">
        <f>IF('5.1. Знание'!$Q19 = "базовый", '5.1. Знание'!$M19, NA())</f>
        <v>#N/A</v>
      </c>
      <c r="P19" s="26" t="str">
        <f>IF('5.1. Знание'!$Q19 = "ниже базового", '5.1. Знание'!$M19, NA())</f>
        <v>#N/A</v>
      </c>
      <c r="Q19" s="9" t="str">
        <f t="array" ref="Q19">INDEX({"ниже базового","базовый","средний","высокий"}, ROUND('5.1. Знание'!$M19, 0) - 1)</f>
        <v>средний</v>
      </c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</row>
    <row r="20">
      <c r="A20" s="9">
        <v>1.0</v>
      </c>
      <c r="B20" s="17" t="str">
        <f>COUNTIFS('2. Результаты'!$B$2:$B$1350, '5.1. Знание'!$G20, '2. Результаты'!$T$2:$T$1350, B$1)</f>
        <v>3</v>
      </c>
      <c r="C20" s="18" t="str">
        <f>COUNTIFS('2. Результаты'!$B$2:$B$1350, '5.1. Знание'!$G20, '2. Результаты'!$T$2:$T$1350, C$1)</f>
        <v>4</v>
      </c>
      <c r="D20" s="19" t="str">
        <f>COUNTIFS('2. Результаты'!$B$2:$B$1350, '5.1. Знание'!$G20, '2. Результаты'!$T$2:$T$1350, D$1)</f>
        <v>3</v>
      </c>
      <c r="E20" s="20" t="str">
        <f>COUNTIFS('2. Результаты'!$B$2:$B$1350, '5.1. Знание'!$G20, '2. Результаты'!$T$2:$T$1350, E$1)</f>
        <v>0</v>
      </c>
      <c r="F20" s="9" t="str">
        <f t="array" ref="F20">ROW() - ROW(TAKE('5.1. Знание'!$A$2:$Q$55, 1)) + 1</f>
        <v>#NAME?</v>
      </c>
      <c r="G20" s="21" t="s">
        <v>396</v>
      </c>
      <c r="H20" s="3" t="str">
        <f>SUM('5.1. Знание'!$B20:$E20)</f>
        <v>10</v>
      </c>
      <c r="I20" s="22" t="str">
        <f>'5.1. Знание'!$B20 / '5.1. Знание'!$H20</f>
        <v>30%</v>
      </c>
      <c r="J20" s="23" t="str">
        <f>'5.1. Знание'!$C20 / '5.1. Знание'!$H20</f>
        <v>40%</v>
      </c>
      <c r="K20" s="24" t="str">
        <f>'5.1. Знание'!$D20 / '5.1. Знание'!$H20</f>
        <v>30%</v>
      </c>
      <c r="L20" s="25" t="str">
        <f>'5.1. Знание'!$E20 / '5.1. Знание'!$H20</f>
        <v>0%</v>
      </c>
      <c r="M20" s="26" t="str">
        <f>(5 * '5.1. Знание'!$B20 + 4 * '5.1. Знание'!$C20 + 3 * '5.1. Знание'!$D20 + 2 * '5.1. Знание'!$E20) / '5.1. Знание'!$H20</f>
        <v>4.00</v>
      </c>
      <c r="N20" s="26" t="str">
        <f>IF('5.1. Знание'!$Q20 = "средний", '5.1. Знание'!$M20, NA())</f>
        <v>4.00</v>
      </c>
      <c r="O20" s="26" t="str">
        <f>IF('5.1. Знание'!$Q20 = "базовый", '5.1. Знание'!$M20, NA())</f>
        <v>#N/A</v>
      </c>
      <c r="P20" s="26" t="str">
        <f>IF('5.1. Знание'!$Q20 = "ниже базового", '5.1. Знание'!$M20, NA())</f>
        <v>#N/A</v>
      </c>
      <c r="Q20" s="9" t="str">
        <f t="array" ref="Q20">INDEX({"ниже базового","базовый","средний","высокий"}, ROUND('5.1. Знание'!$M20, 0) - 1)</f>
        <v>средний</v>
      </c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</row>
    <row r="21" ht="15.75" customHeight="1">
      <c r="A21" s="9">
        <v>7.0</v>
      </c>
      <c r="B21" s="17" t="str">
        <f>COUNTIFS('2. Результаты'!$B$2:$B$1350, '5.1. Знание'!$G21, '2. Результаты'!$T$2:$T$1350, B$1)</f>
        <v>4</v>
      </c>
      <c r="C21" s="18" t="str">
        <f>COUNTIFS('2. Результаты'!$B$2:$B$1350, '5.1. Знание'!$G21, '2. Результаты'!$T$2:$T$1350, C$1)</f>
        <v>37</v>
      </c>
      <c r="D21" s="19" t="str">
        <f>COUNTIFS('2. Результаты'!$B$2:$B$1350, '5.1. Знание'!$G21, '2. Результаты'!$T$2:$T$1350, D$1)</f>
        <v>4</v>
      </c>
      <c r="E21" s="20" t="str">
        <f>COUNTIFS('2. Результаты'!$B$2:$B$1350, '5.1. Знание'!$G21, '2. Результаты'!$T$2:$T$1350, E$1)</f>
        <v>0</v>
      </c>
      <c r="F21" s="9" t="str">
        <f t="array" ref="F21">ROW() - ROW(TAKE('5.1. Знание'!$A$2:$Q$55, 1)) + 1</f>
        <v>#NAME?</v>
      </c>
      <c r="G21" s="21" t="s">
        <v>499</v>
      </c>
      <c r="H21" s="3" t="str">
        <f>SUM('5.1. Знание'!$B21:$E21)</f>
        <v>45</v>
      </c>
      <c r="I21" s="22" t="str">
        <f>'5.1. Знание'!$B21 / '5.1. Знание'!$H21</f>
        <v>9%</v>
      </c>
      <c r="J21" s="23" t="str">
        <f>'5.1. Знание'!$C21 / '5.1. Знание'!$H21</f>
        <v>82%</v>
      </c>
      <c r="K21" s="24" t="str">
        <f>'5.1. Знание'!$D21 / '5.1. Знание'!$H21</f>
        <v>9%</v>
      </c>
      <c r="L21" s="25" t="str">
        <f>'5.1. Знание'!$E21 / '5.1. Знание'!$H21</f>
        <v>0%</v>
      </c>
      <c r="M21" s="26" t="str">
        <f>(5 * '5.1. Знание'!$B21 + 4 * '5.1. Знание'!$C21 + 3 * '5.1. Знание'!$D21 + 2 * '5.1. Знание'!$E21) / '5.1. Знание'!$H21</f>
        <v>4.00</v>
      </c>
      <c r="N21" s="26" t="str">
        <f>IF('5.1. Знание'!$Q21 = "средний", '5.1. Знание'!$M21, NA())</f>
        <v>4.00</v>
      </c>
      <c r="O21" s="26" t="str">
        <f>IF('5.1. Знание'!$Q21 = "базовый", '5.1. Знание'!$M21, NA())</f>
        <v>#N/A</v>
      </c>
      <c r="P21" s="26" t="str">
        <f>IF('5.1. Знание'!$Q21 = "ниже базового", '5.1. Знание'!$M21, NA())</f>
        <v>#N/A</v>
      </c>
      <c r="Q21" s="9" t="str">
        <f t="array" ref="Q21">INDEX({"ниже базового","базовый","средний","высокий"}, ROUND('5.1. Знание'!$M21, 0) - 1)</f>
        <v>средний</v>
      </c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</row>
    <row r="22" ht="15.75" customHeight="1">
      <c r="A22" s="9">
        <v>46.0</v>
      </c>
      <c r="B22" s="17" t="str">
        <f>COUNTIFS('2. Результаты'!$B$2:$B$1350, '5.1. Знание'!$G22, '2. Результаты'!$T$2:$T$1350, B$1)</f>
        <v>8</v>
      </c>
      <c r="C22" s="18" t="str">
        <f>COUNTIFS('2. Результаты'!$B$2:$B$1350, '5.1. Знание'!$G22, '2. Результаты'!$T$2:$T$1350, C$1)</f>
        <v>22</v>
      </c>
      <c r="D22" s="19" t="str">
        <f>COUNTIFS('2. Результаты'!$B$2:$B$1350, '5.1. Знание'!$G22, '2. Результаты'!$T$2:$T$1350, D$1)</f>
        <v>7</v>
      </c>
      <c r="E22" s="20" t="str">
        <f>COUNTIFS('2. Результаты'!$B$2:$B$1350, '5.1. Знание'!$G22, '2. Результаты'!$T$2:$T$1350, E$1)</f>
        <v>1</v>
      </c>
      <c r="F22" s="9" t="str">
        <f t="array" ref="F22">ROW() - ROW(TAKE('5.1. Знание'!$A$2:$Q$55, 1)) + 1</f>
        <v>#NAME?</v>
      </c>
      <c r="G22" s="21" t="s">
        <v>970</v>
      </c>
      <c r="H22" s="3" t="str">
        <f>SUM('5.1. Знание'!$B22:$E22)</f>
        <v>38</v>
      </c>
      <c r="I22" s="22" t="str">
        <f>'5.1. Знание'!$B22 / '5.1. Знание'!$H22</f>
        <v>21%</v>
      </c>
      <c r="J22" s="23" t="str">
        <f>'5.1. Знание'!$C22 / '5.1. Знание'!$H22</f>
        <v>58%</v>
      </c>
      <c r="K22" s="24" t="str">
        <f>'5.1. Знание'!$D22 / '5.1. Знание'!$H22</f>
        <v>18%</v>
      </c>
      <c r="L22" s="25" t="str">
        <f>'5.1. Знание'!$E22 / '5.1. Знание'!$H22</f>
        <v>3%</v>
      </c>
      <c r="M22" s="26" t="str">
        <f>(5 * '5.1. Знание'!$B22 + 4 * '5.1. Знание'!$C22 + 3 * '5.1. Знание'!$D22 + 2 * '5.1. Знание'!$E22) / '5.1. Знание'!$H22</f>
        <v>3.97</v>
      </c>
      <c r="N22" s="26" t="str">
        <f>IF('5.1. Знание'!$Q22 = "средний", '5.1. Знание'!$M22, NA())</f>
        <v>3.97</v>
      </c>
      <c r="O22" s="26" t="str">
        <f>IF('5.1. Знание'!$Q22 = "базовый", '5.1. Знание'!$M22, NA())</f>
        <v>#N/A</v>
      </c>
      <c r="P22" s="26" t="str">
        <f>IF('5.1. Знание'!$Q22 = "ниже базового", '5.1. Знание'!$M22, NA())</f>
        <v>#N/A</v>
      </c>
      <c r="Q22" s="9" t="str">
        <f t="array" ref="Q22">INDEX({"ниже базового","базовый","средний","высокий"}, ROUND('5.1. Знание'!$M22, 0) - 1)</f>
        <v>средний</v>
      </c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</row>
    <row r="23" ht="15.75" customHeight="1">
      <c r="A23" s="9">
        <v>40.0</v>
      </c>
      <c r="B23" s="17" t="str">
        <f>COUNTIFS('2. Результаты'!$B$2:$B$1350, '5.1. Знание'!$G23, '2. Результаты'!$T$2:$T$1350, B$1)</f>
        <v>5</v>
      </c>
      <c r="C23" s="18" t="str">
        <f>COUNTIFS('2. Результаты'!$B$2:$B$1350, '5.1. Знание'!$G23, '2. Результаты'!$T$2:$T$1350, C$1)</f>
        <v>21</v>
      </c>
      <c r="D23" s="19" t="str">
        <f>COUNTIFS('2. Результаты'!$B$2:$B$1350, '5.1. Знание'!$G23, '2. Результаты'!$T$2:$T$1350, D$1)</f>
        <v>6</v>
      </c>
      <c r="E23" s="20" t="str">
        <f>COUNTIFS('2. Результаты'!$B$2:$B$1350, '5.1. Знание'!$G23, '2. Результаты'!$T$2:$T$1350, E$1)</f>
        <v>0</v>
      </c>
      <c r="F23" s="9" t="str">
        <f t="array" ref="F23">ROW() - ROW(TAKE('5.1. Знание'!$A$2:$Q$55, 1)) + 1</f>
        <v>#NAME?</v>
      </c>
      <c r="G23" s="21" t="s">
        <v>829</v>
      </c>
      <c r="H23" s="3" t="str">
        <f>SUM('5.1. Знание'!$B23:$E23)</f>
        <v>32</v>
      </c>
      <c r="I23" s="22" t="str">
        <f>'5.1. Знание'!$B23 / '5.1. Знание'!$H23</f>
        <v>16%</v>
      </c>
      <c r="J23" s="23" t="str">
        <f>'5.1. Знание'!$C23 / '5.1. Знание'!$H23</f>
        <v>66%</v>
      </c>
      <c r="K23" s="24" t="str">
        <f>'5.1. Знание'!$D23 / '5.1. Знание'!$H23</f>
        <v>19%</v>
      </c>
      <c r="L23" s="25" t="str">
        <f>'5.1. Знание'!$E23 / '5.1. Знание'!$H23</f>
        <v>0%</v>
      </c>
      <c r="M23" s="26" t="str">
        <f>(5 * '5.1. Знание'!$B23 + 4 * '5.1. Знание'!$C23 + 3 * '5.1. Знание'!$D23 + 2 * '5.1. Знание'!$E23) / '5.1. Знание'!$H23</f>
        <v>3.97</v>
      </c>
      <c r="N23" s="26" t="str">
        <f>IF('5.1. Знание'!$Q23 = "средний", '5.1. Знание'!$M23, NA())</f>
        <v>3.97</v>
      </c>
      <c r="O23" s="26" t="str">
        <f>IF('5.1. Знание'!$Q23 = "базовый", '5.1. Знание'!$M23, NA())</f>
        <v>#N/A</v>
      </c>
      <c r="P23" s="26" t="str">
        <f>IF('5.1. Знание'!$Q23 = "ниже базового", '5.1. Знание'!$M23, NA())</f>
        <v>#N/A</v>
      </c>
      <c r="Q23" s="9" t="str">
        <f t="array" ref="Q23">INDEX({"ниже базового","базовый","средний","высокий"}, ROUND('5.1. Знание'!$M23, 0) - 1)</f>
        <v>средний</v>
      </c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</row>
    <row r="24" ht="15.75" customHeight="1">
      <c r="A24" s="9">
        <v>49.0</v>
      </c>
      <c r="B24" s="17" t="str">
        <f>COUNTIFS('2. Результаты'!$B$2:$B$1350, '5.1. Знание'!$G24, '2. Результаты'!$T$2:$T$1350, B$1)</f>
        <v>6</v>
      </c>
      <c r="C24" s="18" t="str">
        <f>COUNTIFS('2. Результаты'!$B$2:$B$1350, '5.1. Знание'!$G24, '2. Результаты'!$T$2:$T$1350, C$1)</f>
        <v>43</v>
      </c>
      <c r="D24" s="19" t="str">
        <f>COUNTIFS('2. Результаты'!$B$2:$B$1350, '5.1. Знание'!$G24, '2. Результаты'!$T$2:$T$1350, D$1)</f>
        <v>8</v>
      </c>
      <c r="E24" s="20" t="str">
        <f>COUNTIFS('2. Результаты'!$B$2:$B$1350, '5.1. Знание'!$G24, '2. Результаты'!$T$2:$T$1350, E$1)</f>
        <v>0</v>
      </c>
      <c r="F24" s="9" t="str">
        <f t="array" ref="F24">ROW() - ROW(TAKE('5.1. Знание'!$A$2:$Q$55, 1)) + 1</f>
        <v>#NAME?</v>
      </c>
      <c r="G24" s="21" t="s">
        <v>1010</v>
      </c>
      <c r="H24" s="3" t="str">
        <f>SUM('5.1. Знание'!$B24:$E24)</f>
        <v>57</v>
      </c>
      <c r="I24" s="22" t="str">
        <f>'5.1. Знание'!$B24 / '5.1. Знание'!$H24</f>
        <v>11%</v>
      </c>
      <c r="J24" s="23" t="str">
        <f>'5.1. Знание'!$C24 / '5.1. Знание'!$H24</f>
        <v>75%</v>
      </c>
      <c r="K24" s="24" t="str">
        <f>'5.1. Знание'!$D24 / '5.1. Знание'!$H24</f>
        <v>14%</v>
      </c>
      <c r="L24" s="25" t="str">
        <f>'5.1. Знание'!$E24 / '5.1. Знание'!$H24</f>
        <v>0%</v>
      </c>
      <c r="M24" s="26" t="str">
        <f>(5 * '5.1. Знание'!$B24 + 4 * '5.1. Знание'!$C24 + 3 * '5.1. Знание'!$D24 + 2 * '5.1. Знание'!$E24) / '5.1. Знание'!$H24</f>
        <v>3.96</v>
      </c>
      <c r="N24" s="26" t="str">
        <f>IF('5.1. Знание'!$Q24 = "средний", '5.1. Знание'!$M24, NA())</f>
        <v>3.96</v>
      </c>
      <c r="O24" s="26" t="str">
        <f>IF('5.1. Знание'!$Q24 = "базовый", '5.1. Знание'!$M24, NA())</f>
        <v>#N/A</v>
      </c>
      <c r="P24" s="26" t="str">
        <f>IF('5.1. Знание'!$Q24 = "ниже базового", '5.1. Знание'!$M24, NA())</f>
        <v>#N/A</v>
      </c>
      <c r="Q24" s="9" t="str">
        <f t="array" ref="Q24">INDEX({"ниже базового","базовый","средний","высокий"}, ROUND('5.1. Знание'!$M24, 0) - 1)</f>
        <v>средний</v>
      </c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</row>
    <row r="25" ht="15.75" customHeight="1">
      <c r="A25" s="9">
        <v>9.0</v>
      </c>
      <c r="B25" s="17" t="str">
        <f>COUNTIFS('2. Результаты'!$B$2:$B$1350, '5.1. Знание'!$G25, '2. Результаты'!$T$2:$T$1350, B$1)</f>
        <v>0</v>
      </c>
      <c r="C25" s="18" t="str">
        <f>COUNTIFS('2. Результаты'!$B$2:$B$1350, '5.1. Знание'!$G25, '2. Результаты'!$T$2:$T$1350, C$1)</f>
        <v>10</v>
      </c>
      <c r="D25" s="19" t="str">
        <f>COUNTIFS('2. Результаты'!$B$2:$B$1350, '5.1. Знание'!$G25, '2. Результаты'!$T$2:$T$1350, D$1)</f>
        <v>1</v>
      </c>
      <c r="E25" s="20" t="str">
        <f>COUNTIFS('2. Результаты'!$B$2:$B$1350, '5.1. Знание'!$G25, '2. Результаты'!$T$2:$T$1350, E$1)</f>
        <v>0</v>
      </c>
      <c r="F25" s="9" t="str">
        <f t="array" ref="F25">ROW() - ROW(TAKE('5.1. Знание'!$A$2:$Q$55, 1)) + 1</f>
        <v>#NAME?</v>
      </c>
      <c r="G25" s="21" t="s">
        <v>199</v>
      </c>
      <c r="H25" s="3" t="str">
        <f>SUM('5.1. Знание'!$B25:$E25)</f>
        <v>11</v>
      </c>
      <c r="I25" s="22" t="str">
        <f>'5.1. Знание'!$B25 / '5.1. Знание'!$H25</f>
        <v>0%</v>
      </c>
      <c r="J25" s="23" t="str">
        <f>'5.1. Знание'!$C25 / '5.1. Знание'!$H25</f>
        <v>91%</v>
      </c>
      <c r="K25" s="24" t="str">
        <f>'5.1. Знание'!$D25 / '5.1. Знание'!$H25</f>
        <v>9%</v>
      </c>
      <c r="L25" s="25" t="str">
        <f>'5.1. Знание'!$E25 / '5.1. Знание'!$H25</f>
        <v>0%</v>
      </c>
      <c r="M25" s="26" t="str">
        <f>(5 * '5.1. Знание'!$B25 + 4 * '5.1. Знание'!$C25 + 3 * '5.1. Знание'!$D25 + 2 * '5.1. Знание'!$E25) / '5.1. Знание'!$H25</f>
        <v>3.91</v>
      </c>
      <c r="N25" s="26" t="str">
        <f>IF('5.1. Знание'!$Q25 = "средний", '5.1. Знание'!$M25, NA())</f>
        <v>3.91</v>
      </c>
      <c r="O25" s="26" t="str">
        <f>IF('5.1. Знание'!$Q25 = "базовый", '5.1. Знание'!$M25, NA())</f>
        <v>#N/A</v>
      </c>
      <c r="P25" s="26" t="str">
        <f>IF('5.1. Знание'!$Q25 = "ниже базового", '5.1. Знание'!$M25, NA())</f>
        <v>#N/A</v>
      </c>
      <c r="Q25" s="9" t="str">
        <f t="array" ref="Q25">INDEX({"ниже базового","базовый","средний","высокий"}, ROUND('5.1. Знание'!$M25, 0) - 1)</f>
        <v>средний</v>
      </c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</row>
    <row r="26" ht="15.75" customHeight="1">
      <c r="A26" s="9">
        <v>37.0</v>
      </c>
      <c r="B26" s="17" t="str">
        <f>COUNTIFS('2. Результаты'!$B$2:$B$1350, '5.1. Знание'!$G26, '2. Результаты'!$T$2:$T$1350, B$1)</f>
        <v>4</v>
      </c>
      <c r="C26" s="18" t="str">
        <f>COUNTIFS('2. Результаты'!$B$2:$B$1350, '5.1. Знание'!$G26, '2. Результаты'!$T$2:$T$1350, C$1)</f>
        <v>12</v>
      </c>
      <c r="D26" s="19" t="str">
        <f>COUNTIFS('2. Результаты'!$B$2:$B$1350, '5.1. Знание'!$G26, '2. Результаты'!$T$2:$T$1350, D$1)</f>
        <v>5</v>
      </c>
      <c r="E26" s="20" t="str">
        <f>COUNTIFS('2. Результаты'!$B$2:$B$1350, '5.1. Знание'!$G26, '2. Результаты'!$T$2:$T$1350, E$1)</f>
        <v>1</v>
      </c>
      <c r="F26" s="9" t="str">
        <f t="array" ref="F26">ROW() - ROW(TAKE('5.1. Знание'!$A$2:$Q$55, 1)) + 1</f>
        <v>#NAME?</v>
      </c>
      <c r="G26" s="21" t="s">
        <v>1333</v>
      </c>
      <c r="H26" s="3" t="str">
        <f>SUM('5.1. Знание'!$B26:$E26)</f>
        <v>22</v>
      </c>
      <c r="I26" s="22" t="str">
        <f>'5.1. Знание'!$B26 / '5.1. Знание'!$H26</f>
        <v>18%</v>
      </c>
      <c r="J26" s="23" t="str">
        <f>'5.1. Знание'!$C26 / '5.1. Знание'!$H26</f>
        <v>55%</v>
      </c>
      <c r="K26" s="24" t="str">
        <f>'5.1. Знание'!$D26 / '5.1. Знание'!$H26</f>
        <v>23%</v>
      </c>
      <c r="L26" s="25" t="str">
        <f>'5.1. Знание'!$E26 / '5.1. Знание'!$H26</f>
        <v>5%</v>
      </c>
      <c r="M26" s="26" t="str">
        <f>(5 * '5.1. Знание'!$B26 + 4 * '5.1. Знание'!$C26 + 3 * '5.1. Знание'!$D26 + 2 * '5.1. Знание'!$E26) / '5.1. Знание'!$H26</f>
        <v>3.86</v>
      </c>
      <c r="N26" s="26" t="str">
        <f>IF('5.1. Знание'!$Q26 = "средний", '5.1. Знание'!$M26, NA())</f>
        <v>3.86</v>
      </c>
      <c r="O26" s="26" t="str">
        <f>IF('5.1. Знание'!$Q26 = "базовый", '5.1. Знание'!$M26, NA())</f>
        <v>#N/A</v>
      </c>
      <c r="P26" s="26" t="str">
        <f>IF('5.1. Знание'!$Q26 = "ниже базового", '5.1. Знание'!$M26, NA())</f>
        <v>#N/A</v>
      </c>
      <c r="Q26" s="9" t="str">
        <f t="array" ref="Q26">INDEX({"ниже базового","базовый","средний","высокий"}, ROUND('5.1. Знание'!$M26, 0) - 1)</f>
        <v>средний</v>
      </c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</row>
    <row r="27" ht="15.75" customHeight="1">
      <c r="A27" s="9">
        <v>16.0</v>
      </c>
      <c r="B27" s="17" t="str">
        <f>COUNTIFS('2. Результаты'!$B$2:$B$1350, '5.1. Знание'!$G27, '2. Результаты'!$T$2:$T$1350, B$1)</f>
        <v>0</v>
      </c>
      <c r="C27" s="18" t="str">
        <f>COUNTIFS('2. Результаты'!$B$2:$B$1350, '5.1. Знание'!$G27, '2. Результаты'!$T$2:$T$1350, C$1)</f>
        <v>6</v>
      </c>
      <c r="D27" s="19" t="str">
        <f>COUNTIFS('2. Результаты'!$B$2:$B$1350, '5.1. Знание'!$G27, '2. Результаты'!$T$2:$T$1350, D$1)</f>
        <v>1</v>
      </c>
      <c r="E27" s="20" t="str">
        <f>COUNTIFS('2. Результаты'!$B$2:$B$1350, '5.1. Знание'!$G27, '2. Результаты'!$T$2:$T$1350, E$1)</f>
        <v>0</v>
      </c>
      <c r="F27" s="9" t="str">
        <f t="array" ref="F27">ROW() - ROW(TAKE('5.1. Знание'!$A$2:$Q$55, 1)) + 1</f>
        <v>#NAME?</v>
      </c>
      <c r="G27" s="21" t="s">
        <v>126</v>
      </c>
      <c r="H27" s="3" t="str">
        <f>SUM('5.1. Знание'!$B27:$E27)</f>
        <v>7</v>
      </c>
      <c r="I27" s="22" t="str">
        <f>'5.1. Знание'!$B27 / '5.1. Знание'!$H27</f>
        <v>0%</v>
      </c>
      <c r="J27" s="23" t="str">
        <f>'5.1. Знание'!$C27 / '5.1. Знание'!$H27</f>
        <v>86%</v>
      </c>
      <c r="K27" s="24" t="str">
        <f>'5.1. Знание'!$D27 / '5.1. Знание'!$H27</f>
        <v>14%</v>
      </c>
      <c r="L27" s="25" t="str">
        <f>'5.1. Знание'!$E27 / '5.1. Знание'!$H27</f>
        <v>0%</v>
      </c>
      <c r="M27" s="26" t="str">
        <f>(5 * '5.1. Знание'!$B27 + 4 * '5.1. Знание'!$C27 + 3 * '5.1. Знание'!$D27 + 2 * '5.1. Знание'!$E27) / '5.1. Знание'!$H27</f>
        <v>3.86</v>
      </c>
      <c r="N27" s="26" t="str">
        <f>IF('5.1. Знание'!$Q27 = "средний", '5.1. Знание'!$M27, NA())</f>
        <v>3.86</v>
      </c>
      <c r="O27" s="26" t="str">
        <f>IF('5.1. Знание'!$Q27 = "базовый", '5.1. Знание'!$M27, NA())</f>
        <v>#N/A</v>
      </c>
      <c r="P27" s="26" t="str">
        <f>IF('5.1. Знание'!$Q27 = "ниже базового", '5.1. Знание'!$M27, NA())</f>
        <v>#N/A</v>
      </c>
      <c r="Q27" s="9" t="str">
        <f t="array" ref="Q27">INDEX({"ниже базового","базовый","средний","высокий"}, ROUND('5.1. Знание'!$M27, 0) - 1)</f>
        <v>средний</v>
      </c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ht="15.75" customHeight="1">
      <c r="A28" s="9">
        <v>39.0</v>
      </c>
      <c r="B28" s="17" t="str">
        <f>COUNTIFS('2. Результаты'!$B$2:$B$1350, '5.1. Знание'!$G28, '2. Результаты'!$T$2:$T$1350, B$1)</f>
        <v>8</v>
      </c>
      <c r="C28" s="18" t="str">
        <f>COUNTIFS('2. Результаты'!$B$2:$B$1350, '5.1. Знание'!$G28, '2. Результаты'!$T$2:$T$1350, C$1)</f>
        <v>20</v>
      </c>
      <c r="D28" s="19" t="str">
        <f>COUNTIFS('2. Результаты'!$B$2:$B$1350, '5.1. Знание'!$G28, '2. Результаты'!$T$2:$T$1350, D$1)</f>
        <v>15</v>
      </c>
      <c r="E28" s="20" t="str">
        <f>COUNTIFS('2. Результаты'!$B$2:$B$1350, '5.1. Знание'!$G28, '2. Результаты'!$T$2:$T$1350, E$1)</f>
        <v>0</v>
      </c>
      <c r="F28" s="9" t="str">
        <f t="array" ref="F28">ROW() - ROW(TAKE('5.1. Знание'!$A$2:$Q$55, 1)) + 1</f>
        <v>#NAME?</v>
      </c>
      <c r="G28" s="21" t="s">
        <v>454</v>
      </c>
      <c r="H28" s="3" t="str">
        <f>SUM('5.1. Знание'!$B28:$E28)</f>
        <v>43</v>
      </c>
      <c r="I28" s="22" t="str">
        <f>'5.1. Знание'!$B28 / '5.1. Знание'!$H28</f>
        <v>19%</v>
      </c>
      <c r="J28" s="23" t="str">
        <f>'5.1. Знание'!$C28 / '5.1. Знание'!$H28</f>
        <v>47%</v>
      </c>
      <c r="K28" s="24" t="str">
        <f>'5.1. Знание'!$D28 / '5.1. Знание'!$H28</f>
        <v>35%</v>
      </c>
      <c r="L28" s="25" t="str">
        <f>'5.1. Знание'!$E28 / '5.1. Знание'!$H28</f>
        <v>0%</v>
      </c>
      <c r="M28" s="26" t="str">
        <f>(5 * '5.1. Знание'!$B28 + 4 * '5.1. Знание'!$C28 + 3 * '5.1. Знание'!$D28 + 2 * '5.1. Знание'!$E28) / '5.1. Знание'!$H28</f>
        <v>3.84</v>
      </c>
      <c r="N28" s="26" t="str">
        <f>IF('5.1. Знание'!$Q28 = "средний", '5.1. Знание'!$M28, NA())</f>
        <v>3.84</v>
      </c>
      <c r="O28" s="26" t="str">
        <f>IF('5.1. Знание'!$Q28 = "базовый", '5.1. Знание'!$M28, NA())</f>
        <v>#N/A</v>
      </c>
      <c r="P28" s="26" t="str">
        <f>IF('5.1. Знание'!$Q28 = "ниже базового", '5.1. Знание'!$M28, NA())</f>
        <v>#N/A</v>
      </c>
      <c r="Q28" s="9" t="str">
        <f t="array" ref="Q28">INDEX({"ниже базового","базовый","средний","высокий"}, ROUND('5.1. Знание'!$M28, 0) - 1)</f>
        <v>средний</v>
      </c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ht="15.75" customHeight="1">
      <c r="A29" s="9">
        <v>54.0</v>
      </c>
      <c r="B29" s="17" t="str">
        <f>COUNTIFS('2. Результаты'!$B$2:$B$1350, '5.1. Знание'!$G29, '2. Результаты'!$T$2:$T$1350, B$1)</f>
        <v>2</v>
      </c>
      <c r="C29" s="18" t="str">
        <f>COUNTIFS('2. Результаты'!$B$2:$B$1350, '5.1. Знание'!$G29, '2. Результаты'!$T$2:$T$1350, C$1)</f>
        <v>25</v>
      </c>
      <c r="D29" s="19" t="str">
        <f>COUNTIFS('2. Результаты'!$B$2:$B$1350, '5.1. Знание'!$G29, '2. Результаты'!$T$2:$T$1350, D$1)</f>
        <v>9</v>
      </c>
      <c r="E29" s="20" t="str">
        <f>COUNTIFS('2. Результаты'!$B$2:$B$1350, '5.1. Знание'!$G29, '2. Результаты'!$T$2:$T$1350, E$1)</f>
        <v>0</v>
      </c>
      <c r="F29" s="9" t="str">
        <f t="array" ref="F29">ROW() - ROW(TAKE('5.1. Знание'!$A$2:$Q$55, 1)) + 1</f>
        <v>#NAME?</v>
      </c>
      <c r="G29" s="21" t="s">
        <v>162</v>
      </c>
      <c r="H29" s="3" t="str">
        <f>SUM('5.1. Знание'!$B29:$E29)</f>
        <v>36</v>
      </c>
      <c r="I29" s="22" t="str">
        <f>'5.1. Знание'!$B29 / '5.1. Знание'!$H29</f>
        <v>6%</v>
      </c>
      <c r="J29" s="23" t="str">
        <f>'5.1. Знание'!$C29 / '5.1. Знание'!$H29</f>
        <v>69%</v>
      </c>
      <c r="K29" s="24" t="str">
        <f>'5.1. Знание'!$D29 / '5.1. Знание'!$H29</f>
        <v>25%</v>
      </c>
      <c r="L29" s="25" t="str">
        <f>'5.1. Знание'!$E29 / '5.1. Знание'!$H29</f>
        <v>0%</v>
      </c>
      <c r="M29" s="26" t="str">
        <f>(5 * '5.1. Знание'!$B29 + 4 * '5.1. Знание'!$C29 + 3 * '5.1. Знание'!$D29 + 2 * '5.1. Знание'!$E29) / '5.1. Знание'!$H29</f>
        <v>3.81</v>
      </c>
      <c r="N29" s="26" t="str">
        <f>IF('5.1. Знание'!$Q29 = "средний", '5.1. Знание'!$M29, NA())</f>
        <v>3.81</v>
      </c>
      <c r="O29" s="26" t="str">
        <f>IF('5.1. Знание'!$Q29 = "базовый", '5.1. Знание'!$M29, NA())</f>
        <v>#N/A</v>
      </c>
      <c r="P29" s="26" t="str">
        <f>IF('5.1. Знание'!$Q29 = "ниже базового", '5.1. Знание'!$M29, NA())</f>
        <v>#N/A</v>
      </c>
      <c r="Q29" s="9" t="str">
        <f t="array" ref="Q29">INDEX({"ниже базового","базовый","средний","высокий"}, ROUND('5.1. Знание'!$M29, 0) - 1)</f>
        <v>средний</v>
      </c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</row>
    <row r="30" ht="15.75" customHeight="1">
      <c r="A30" s="9">
        <v>25.0</v>
      </c>
      <c r="B30" s="17" t="str">
        <f>COUNTIFS('2. Результаты'!$B$2:$B$1350, '5.1. Знание'!$G30, '2. Результаты'!$T$2:$T$1350, B$1)</f>
        <v>0</v>
      </c>
      <c r="C30" s="18" t="str">
        <f>COUNTIFS('2. Результаты'!$B$2:$B$1350, '5.1. Знание'!$G30, '2. Результаты'!$T$2:$T$1350, C$1)</f>
        <v>12</v>
      </c>
      <c r="D30" s="19" t="str">
        <f>COUNTIFS('2. Результаты'!$B$2:$B$1350, '5.1. Знание'!$G30, '2. Результаты'!$T$2:$T$1350, D$1)</f>
        <v>3</v>
      </c>
      <c r="E30" s="20" t="str">
        <f>COUNTIFS('2. Результаты'!$B$2:$B$1350, '5.1. Знание'!$G30, '2. Результаты'!$T$2:$T$1350, E$1)</f>
        <v>0</v>
      </c>
      <c r="F30" s="9" t="str">
        <f t="array" ref="F30">ROW() - ROW(TAKE('5.1. Знание'!$A$2:$Q$55, 1)) + 1</f>
        <v>#NAME?</v>
      </c>
      <c r="G30" s="21" t="s">
        <v>5</v>
      </c>
      <c r="H30" s="3" t="str">
        <f>SUM('5.1. Знание'!$B30:$E30)</f>
        <v>15</v>
      </c>
      <c r="I30" s="22" t="str">
        <f>'5.1. Знание'!$B30 / '5.1. Знание'!$H30</f>
        <v>0%</v>
      </c>
      <c r="J30" s="23" t="str">
        <f>'5.1. Знание'!$C30 / '5.1. Знание'!$H30</f>
        <v>80%</v>
      </c>
      <c r="K30" s="24" t="str">
        <f>'5.1. Знание'!$D30 / '5.1. Знание'!$H30</f>
        <v>20%</v>
      </c>
      <c r="L30" s="25" t="str">
        <f>'5.1. Знание'!$E30 / '5.1. Знание'!$H30</f>
        <v>0%</v>
      </c>
      <c r="M30" s="26" t="str">
        <f>(5 * '5.1. Знание'!$B30 + 4 * '5.1. Знание'!$C30 + 3 * '5.1. Знание'!$D30 + 2 * '5.1. Знание'!$E30) / '5.1. Знание'!$H30</f>
        <v>3.80</v>
      </c>
      <c r="N30" s="26" t="str">
        <f>IF('5.1. Знание'!$Q30 = "средний", '5.1. Знание'!$M30, NA())</f>
        <v>3.80</v>
      </c>
      <c r="O30" s="26" t="str">
        <f>IF('5.1. Знание'!$Q30 = "базовый", '5.1. Знание'!$M30, NA())</f>
        <v>#N/A</v>
      </c>
      <c r="P30" s="26" t="str">
        <f>IF('5.1. Знание'!$Q30 = "ниже базового", '5.1. Знание'!$M30, NA())</f>
        <v>#N/A</v>
      </c>
      <c r="Q30" s="9" t="str">
        <f t="array" ref="Q30">INDEX({"ниже базового","базовый","средний","высокий"}, ROUND('5.1. Знание'!$M30, 0) - 1)</f>
        <v>средний</v>
      </c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</row>
    <row r="31" ht="15.75" customHeight="1">
      <c r="A31" s="9">
        <v>34.0</v>
      </c>
      <c r="B31" s="17" t="str">
        <f>COUNTIFS('2. Результаты'!$B$2:$B$1350, '5.1. Знание'!$G31, '2. Результаты'!$T$2:$T$1350, B$1)</f>
        <v>0</v>
      </c>
      <c r="C31" s="18" t="str">
        <f>COUNTIFS('2. Результаты'!$B$2:$B$1350, '5.1. Знание'!$G31, '2. Результаты'!$T$2:$T$1350, C$1)</f>
        <v>9</v>
      </c>
      <c r="D31" s="19" t="str">
        <f>COUNTIFS('2. Результаты'!$B$2:$B$1350, '5.1. Знание'!$G31, '2. Результаты'!$T$2:$T$1350, D$1)</f>
        <v>0</v>
      </c>
      <c r="E31" s="20" t="str">
        <f>COUNTIFS('2. Результаты'!$B$2:$B$1350, '5.1. Знание'!$G31, '2. Результаты'!$T$2:$T$1350, E$1)</f>
        <v>1</v>
      </c>
      <c r="F31" s="9" t="str">
        <f t="array" ref="F31">ROW() - ROW(TAKE('5.1. Знание'!$A$2:$Q$55, 1)) + 1</f>
        <v>#NAME?</v>
      </c>
      <c r="G31" s="21" t="s">
        <v>281</v>
      </c>
      <c r="H31" s="3" t="str">
        <f>SUM('5.1. Знание'!$B31:$E31)</f>
        <v>10</v>
      </c>
      <c r="I31" s="22" t="str">
        <f>'5.1. Знание'!$B31 / '5.1. Знание'!$H31</f>
        <v>0%</v>
      </c>
      <c r="J31" s="23" t="str">
        <f>'5.1. Знание'!$C31 / '5.1. Знание'!$H31</f>
        <v>90%</v>
      </c>
      <c r="K31" s="24" t="str">
        <f>'5.1. Знание'!$D31 / '5.1. Знание'!$H31</f>
        <v>0%</v>
      </c>
      <c r="L31" s="25" t="str">
        <f>'5.1. Знание'!$E31 / '5.1. Знание'!$H31</f>
        <v>10%</v>
      </c>
      <c r="M31" s="26" t="str">
        <f>(5 * '5.1. Знание'!$B31 + 4 * '5.1. Знание'!$C31 + 3 * '5.1. Знание'!$D31 + 2 * '5.1. Знание'!$E31) / '5.1. Знание'!$H31</f>
        <v>3.80</v>
      </c>
      <c r="N31" s="26" t="str">
        <f>IF('5.1. Знание'!$Q31 = "средний", '5.1. Знание'!$M31, NA())</f>
        <v>3.80</v>
      </c>
      <c r="O31" s="26" t="str">
        <f>IF('5.1. Знание'!$Q31 = "базовый", '5.1. Знание'!$M31, NA())</f>
        <v>#N/A</v>
      </c>
      <c r="P31" s="26" t="str">
        <f>IF('5.1. Знание'!$Q31 = "ниже базового", '5.1. Знание'!$M31, NA())</f>
        <v>#N/A</v>
      </c>
      <c r="Q31" s="9" t="str">
        <f t="array" ref="Q31">INDEX({"ниже базового","базовый","средний","высокий"}, ROUND('5.1. Знание'!$M31, 0) - 1)</f>
        <v>средний</v>
      </c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</row>
    <row r="32" ht="15.75" customHeight="1">
      <c r="A32" s="9">
        <v>18.0</v>
      </c>
      <c r="B32" s="17" t="str">
        <f>COUNTIFS('2. Результаты'!$B$2:$B$1350, '5.1. Знание'!$G32, '2. Результаты'!$T$2:$T$1350, B$1)</f>
        <v>5</v>
      </c>
      <c r="C32" s="18" t="str">
        <f>COUNTIFS('2. Результаты'!$B$2:$B$1350, '5.1. Знание'!$G32, '2. Результаты'!$T$2:$T$1350, C$1)</f>
        <v>7</v>
      </c>
      <c r="D32" s="19" t="str">
        <f>COUNTIFS('2. Результаты'!$B$2:$B$1350, '5.1. Знание'!$G32, '2. Результаты'!$T$2:$T$1350, D$1)</f>
        <v>5</v>
      </c>
      <c r="E32" s="20" t="str">
        <f>COUNTIFS('2. Результаты'!$B$2:$B$1350, '5.1. Знание'!$G32, '2. Результаты'!$T$2:$T$1350, E$1)</f>
        <v>2</v>
      </c>
      <c r="F32" s="9" t="str">
        <f t="array" ref="F32">ROW() - ROW(TAKE('5.1. Знание'!$A$2:$Q$55, 1)) + 1</f>
        <v>#NAME?</v>
      </c>
      <c r="G32" s="21" t="s">
        <v>407</v>
      </c>
      <c r="H32" s="3" t="str">
        <f>SUM('5.1. Знание'!$B32:$E32)</f>
        <v>19</v>
      </c>
      <c r="I32" s="22" t="str">
        <f>'5.1. Знание'!$B32 / '5.1. Знание'!$H32</f>
        <v>26%</v>
      </c>
      <c r="J32" s="23" t="str">
        <f>'5.1. Знание'!$C32 / '5.1. Знание'!$H32</f>
        <v>37%</v>
      </c>
      <c r="K32" s="24" t="str">
        <f>'5.1. Знание'!$D32 / '5.1. Знание'!$H32</f>
        <v>26%</v>
      </c>
      <c r="L32" s="25" t="str">
        <f>'5.1. Знание'!$E32 / '5.1. Знание'!$H32</f>
        <v>11%</v>
      </c>
      <c r="M32" s="26" t="str">
        <f>(5 * '5.1. Знание'!$B32 + 4 * '5.1. Знание'!$C32 + 3 * '5.1. Знание'!$D32 + 2 * '5.1. Знание'!$E32) / '5.1. Знание'!$H32</f>
        <v>3.79</v>
      </c>
      <c r="N32" s="26" t="str">
        <f>IF('5.1. Знание'!$Q32 = "средний", '5.1. Знание'!$M32, NA())</f>
        <v>3.79</v>
      </c>
      <c r="O32" s="26" t="str">
        <f>IF('5.1. Знание'!$Q32 = "базовый", '5.1. Знание'!$M32, NA())</f>
        <v>#N/A</v>
      </c>
      <c r="P32" s="26" t="str">
        <f>IF('5.1. Знание'!$Q32 = "ниже базового", '5.1. Знание'!$M32, NA())</f>
        <v>#N/A</v>
      </c>
      <c r="Q32" s="9" t="str">
        <f t="array" ref="Q32">INDEX({"ниже базового","базовый","средний","высокий"}, ROUND('5.1. Знание'!$M32, 0) - 1)</f>
        <v>средний</v>
      </c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</row>
    <row r="33" ht="15.75" customHeight="1">
      <c r="A33" s="9">
        <v>36.0</v>
      </c>
      <c r="B33" s="17" t="str">
        <f>COUNTIFS('2. Результаты'!$B$2:$B$1350, '5.1. Знание'!$G33, '2. Результаты'!$T$2:$T$1350, B$1)</f>
        <v>2</v>
      </c>
      <c r="C33" s="18" t="str">
        <f>COUNTIFS('2. Результаты'!$B$2:$B$1350, '5.1. Знание'!$G33, '2. Результаты'!$T$2:$T$1350, C$1)</f>
        <v>14</v>
      </c>
      <c r="D33" s="19" t="str">
        <f>COUNTIFS('2. Результаты'!$B$2:$B$1350, '5.1. Знание'!$G33, '2. Результаты'!$T$2:$T$1350, D$1)</f>
        <v>7</v>
      </c>
      <c r="E33" s="20" t="str">
        <f>COUNTIFS('2. Результаты'!$B$2:$B$1350, '5.1. Знание'!$G33, '2. Результаты'!$T$2:$T$1350, E$1)</f>
        <v>0</v>
      </c>
      <c r="F33" s="9" t="str">
        <f t="array" ref="F33">ROW() - ROW(TAKE('5.1. Знание'!$A$2:$Q$55, 1)) + 1</f>
        <v>#NAME?</v>
      </c>
      <c r="G33" s="21" t="s">
        <v>862</v>
      </c>
      <c r="H33" s="3" t="str">
        <f>SUM('5.1. Знание'!$B33:$E33)</f>
        <v>23</v>
      </c>
      <c r="I33" s="22" t="str">
        <f>'5.1. Знание'!$B33 / '5.1. Знание'!$H33</f>
        <v>9%</v>
      </c>
      <c r="J33" s="23" t="str">
        <f>'5.1. Знание'!$C33 / '5.1. Знание'!$H33</f>
        <v>61%</v>
      </c>
      <c r="K33" s="24" t="str">
        <f>'5.1. Знание'!$D33 / '5.1. Знание'!$H33</f>
        <v>30%</v>
      </c>
      <c r="L33" s="25" t="str">
        <f>'5.1. Знание'!$E33 / '5.1. Знание'!$H33</f>
        <v>0%</v>
      </c>
      <c r="M33" s="26" t="str">
        <f>(5 * '5.1. Знание'!$B33 + 4 * '5.1. Знание'!$C33 + 3 * '5.1. Знание'!$D33 + 2 * '5.1. Знание'!$E33) / '5.1. Знание'!$H33</f>
        <v>3.78</v>
      </c>
      <c r="N33" s="26" t="str">
        <f>IF('5.1. Знание'!$Q33 = "средний", '5.1. Знание'!$M33, NA())</f>
        <v>3.78</v>
      </c>
      <c r="O33" s="26" t="str">
        <f>IF('5.1. Знание'!$Q33 = "базовый", '5.1. Знание'!$M33, NA())</f>
        <v>#N/A</v>
      </c>
      <c r="P33" s="26" t="str">
        <f>IF('5.1. Знание'!$Q33 = "ниже базового", '5.1. Знание'!$M33, NA())</f>
        <v>#N/A</v>
      </c>
      <c r="Q33" s="9" t="str">
        <f t="array" ref="Q33">INDEX({"ниже базового","базовый","средний","высокий"}, ROUND('5.1. Знание'!$M33, 0) - 1)</f>
        <v>средний</v>
      </c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ht="15.75" customHeight="1">
      <c r="A34" s="9">
        <v>43.0</v>
      </c>
      <c r="B34" s="17" t="str">
        <f>COUNTIFS('2. Результаты'!$B$2:$B$1350, '5.1. Знание'!$G34, '2. Результаты'!$T$2:$T$1350, B$1)</f>
        <v>8</v>
      </c>
      <c r="C34" s="18" t="str">
        <f>COUNTIFS('2. Результаты'!$B$2:$B$1350, '5.1. Знание'!$G34, '2. Результаты'!$T$2:$T$1350, C$1)</f>
        <v>43</v>
      </c>
      <c r="D34" s="19" t="str">
        <f>COUNTIFS('2. Результаты'!$B$2:$B$1350, '5.1. Знание'!$G34, '2. Результаты'!$T$2:$T$1350, D$1)</f>
        <v>26</v>
      </c>
      <c r="E34" s="20" t="str">
        <f>COUNTIFS('2. Результаты'!$B$2:$B$1350, '5.1. Знание'!$G34, '2. Результаты'!$T$2:$T$1350, E$1)</f>
        <v>0</v>
      </c>
      <c r="F34" s="9" t="str">
        <f t="array" ref="F34">ROW() - ROW(TAKE('5.1. Знание'!$A$2:$Q$55, 1)) + 1</f>
        <v>#NAME?</v>
      </c>
      <c r="G34" s="21" t="s">
        <v>1254</v>
      </c>
      <c r="H34" s="3" t="str">
        <f>SUM('5.1. Знание'!$B34:$E34)</f>
        <v>77</v>
      </c>
      <c r="I34" s="22" t="str">
        <f>'5.1. Знание'!$B34 / '5.1. Знание'!$H34</f>
        <v>10%</v>
      </c>
      <c r="J34" s="23" t="str">
        <f>'5.1. Знание'!$C34 / '5.1. Знание'!$H34</f>
        <v>56%</v>
      </c>
      <c r="K34" s="24" t="str">
        <f>'5.1. Знание'!$D34 / '5.1. Знание'!$H34</f>
        <v>34%</v>
      </c>
      <c r="L34" s="25" t="str">
        <f>'5.1. Знание'!$E34 / '5.1. Знание'!$H34</f>
        <v>0%</v>
      </c>
      <c r="M34" s="26" t="str">
        <f>(5 * '5.1. Знание'!$B34 + 4 * '5.1. Знание'!$C34 + 3 * '5.1. Знание'!$D34 + 2 * '5.1. Знание'!$E34) / '5.1. Знание'!$H34</f>
        <v>3.77</v>
      </c>
      <c r="N34" s="26" t="str">
        <f>IF('5.1. Знание'!$Q34 = "средний", '5.1. Знание'!$M34, NA())</f>
        <v>3.77</v>
      </c>
      <c r="O34" s="26" t="str">
        <f>IF('5.1. Знание'!$Q34 = "базовый", '5.1. Знание'!$M34, NA())</f>
        <v>#N/A</v>
      </c>
      <c r="P34" s="26" t="str">
        <f>IF('5.1. Знание'!$Q34 = "ниже базового", '5.1. Знание'!$M34, NA())</f>
        <v>#N/A</v>
      </c>
      <c r="Q34" s="9" t="str">
        <f t="array" ref="Q34">INDEX({"ниже базового","базовый","средний","высокий"}, ROUND('5.1. Знание'!$M34, 0) - 1)</f>
        <v>средний</v>
      </c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ht="15.75" customHeight="1">
      <c r="A35" s="9">
        <v>3.0</v>
      </c>
      <c r="B35" s="17" t="str">
        <f>COUNTIFS('2. Результаты'!$B$2:$B$1350, '5.1. Знание'!$G35, '2. Результаты'!$T$2:$T$1350, B$1)</f>
        <v>3</v>
      </c>
      <c r="C35" s="18" t="str">
        <f>COUNTIFS('2. Результаты'!$B$2:$B$1350, '5.1. Знание'!$G35, '2. Результаты'!$T$2:$T$1350, C$1)</f>
        <v>10</v>
      </c>
      <c r="D35" s="19" t="str">
        <f>COUNTIFS('2. Результаты'!$B$2:$B$1350, '5.1. Знание'!$G35, '2. Результаты'!$T$2:$T$1350, D$1)</f>
        <v>2</v>
      </c>
      <c r="E35" s="20" t="str">
        <f>COUNTIFS('2. Результаты'!$B$2:$B$1350, '5.1. Знание'!$G35, '2. Результаты'!$T$2:$T$1350, E$1)</f>
        <v>3</v>
      </c>
      <c r="F35" s="9" t="str">
        <f t="array" ref="F35">ROW() - ROW(TAKE('5.1. Знание'!$A$2:$Q$55, 1)) + 1</f>
        <v>#NAME?</v>
      </c>
      <c r="G35" s="21" t="s">
        <v>83</v>
      </c>
      <c r="H35" s="3" t="str">
        <f>SUM('5.1. Знание'!$B35:$E35)</f>
        <v>18</v>
      </c>
      <c r="I35" s="22" t="str">
        <f>'5.1. Знание'!$B35 / '5.1. Знание'!$H35</f>
        <v>17%</v>
      </c>
      <c r="J35" s="23" t="str">
        <f>'5.1. Знание'!$C35 / '5.1. Знание'!$H35</f>
        <v>56%</v>
      </c>
      <c r="K35" s="24" t="str">
        <f>'5.1. Знание'!$D35 / '5.1. Знание'!$H35</f>
        <v>11%</v>
      </c>
      <c r="L35" s="25" t="str">
        <f>'5.1. Знание'!$E35 / '5.1. Знание'!$H35</f>
        <v>17%</v>
      </c>
      <c r="M35" s="26" t="str">
        <f>(5 * '5.1. Знание'!$B35 + 4 * '5.1. Знание'!$C35 + 3 * '5.1. Знание'!$D35 + 2 * '5.1. Знание'!$E35) / '5.1. Знание'!$H35</f>
        <v>3.72</v>
      </c>
      <c r="N35" s="26" t="str">
        <f>IF('5.1. Знание'!$Q35 = "средний", '5.1. Знание'!$M35, NA())</f>
        <v>3.72</v>
      </c>
      <c r="O35" s="26" t="str">
        <f>IF('5.1. Знание'!$Q35 = "базовый", '5.1. Знание'!$M35, NA())</f>
        <v>#N/A</v>
      </c>
      <c r="P35" s="26" t="str">
        <f>IF('5.1. Знание'!$Q35 = "ниже базового", '5.1. Знание'!$M35, NA())</f>
        <v>#N/A</v>
      </c>
      <c r="Q35" s="9" t="str">
        <f t="array" ref="Q35">INDEX({"ниже базового","базовый","средний","высокий"}, ROUND('5.1. Знание'!$M35, 0) - 1)</f>
        <v>средний</v>
      </c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ht="15.75" customHeight="1">
      <c r="A36" s="9">
        <v>35.0</v>
      </c>
      <c r="B36" s="17" t="str">
        <f>COUNTIFS('2. Результаты'!$B$2:$B$1350, '5.1. Знание'!$G36, '2. Результаты'!$T$2:$T$1350, B$1)</f>
        <v>1</v>
      </c>
      <c r="C36" s="18" t="str">
        <f>COUNTIFS('2. Результаты'!$B$2:$B$1350, '5.1. Знание'!$G36, '2. Результаты'!$T$2:$T$1350, C$1)</f>
        <v>9</v>
      </c>
      <c r="D36" s="19" t="str">
        <f>COUNTIFS('2. Результаты'!$B$2:$B$1350, '5.1. Знание'!$G36, '2. Результаты'!$T$2:$T$1350, D$1)</f>
        <v>3</v>
      </c>
      <c r="E36" s="20" t="str">
        <f>COUNTIFS('2. Результаты'!$B$2:$B$1350, '5.1. Знание'!$G36, '2. Результаты'!$T$2:$T$1350, E$1)</f>
        <v>1</v>
      </c>
      <c r="F36" s="9" t="str">
        <f t="array" ref="F36">ROW() - ROW(TAKE('5.1. Знание'!$A$2:$Q$55, 1)) + 1</f>
        <v>#NAME?</v>
      </c>
      <c r="G36" s="21" t="s">
        <v>724</v>
      </c>
      <c r="H36" s="3" t="str">
        <f>SUM('5.1. Знание'!$B36:$E36)</f>
        <v>14</v>
      </c>
      <c r="I36" s="22" t="str">
        <f>'5.1. Знание'!$B36 / '5.1. Знание'!$H36</f>
        <v>7%</v>
      </c>
      <c r="J36" s="23" t="str">
        <f>'5.1. Знание'!$C36 / '5.1. Знание'!$H36</f>
        <v>64%</v>
      </c>
      <c r="K36" s="24" t="str">
        <f>'5.1. Знание'!$D36 / '5.1. Знание'!$H36</f>
        <v>21%</v>
      </c>
      <c r="L36" s="25" t="str">
        <f>'5.1. Знание'!$E36 / '5.1. Знание'!$H36</f>
        <v>7%</v>
      </c>
      <c r="M36" s="26" t="str">
        <f>(5 * '5.1. Знание'!$B36 + 4 * '5.1. Знание'!$C36 + 3 * '5.1. Знание'!$D36 + 2 * '5.1. Знание'!$E36) / '5.1. Знание'!$H36</f>
        <v>3.71</v>
      </c>
      <c r="N36" s="26" t="str">
        <f>IF('5.1. Знание'!$Q36 = "средний", '5.1. Знание'!$M36, NA())</f>
        <v>3.71</v>
      </c>
      <c r="O36" s="26" t="str">
        <f>IF('5.1. Знание'!$Q36 = "базовый", '5.1. Знание'!$M36, NA())</f>
        <v>#N/A</v>
      </c>
      <c r="P36" s="26" t="str">
        <f>IF('5.1. Знание'!$Q36 = "ниже базового", '5.1. Знание'!$M36, NA())</f>
        <v>#N/A</v>
      </c>
      <c r="Q36" s="9" t="str">
        <f t="array" ref="Q36">INDEX({"ниже базового","базовый","средний","высокий"}, ROUND('5.1. Знание'!$M36, 0) - 1)</f>
        <v>средний</v>
      </c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ht="15.75" customHeight="1">
      <c r="A37" s="9">
        <v>23.0</v>
      </c>
      <c r="B37" s="17" t="str">
        <f>COUNTIFS('2. Результаты'!$B$2:$B$1350, '5.1. Знание'!$G37, '2. Результаты'!$T$2:$T$1350, B$1)</f>
        <v>0</v>
      </c>
      <c r="C37" s="18" t="str">
        <f>COUNTIFS('2. Результаты'!$B$2:$B$1350, '5.1. Знание'!$G37, '2. Результаты'!$T$2:$T$1350, C$1)</f>
        <v>14</v>
      </c>
      <c r="D37" s="19" t="str">
        <f>COUNTIFS('2. Результаты'!$B$2:$B$1350, '5.1. Знание'!$G37, '2. Результаты'!$T$2:$T$1350, D$1)</f>
        <v>6</v>
      </c>
      <c r="E37" s="20" t="str">
        <f>COUNTIFS('2. Результаты'!$B$2:$B$1350, '5.1. Знание'!$G37, '2. Результаты'!$T$2:$T$1350, E$1)</f>
        <v>0</v>
      </c>
      <c r="F37" s="9" t="str">
        <f t="array" ref="F37">ROW() - ROW(TAKE('5.1. Знание'!$A$2:$Q$55, 1)) + 1</f>
        <v>#NAME?</v>
      </c>
      <c r="G37" s="21" t="s">
        <v>635</v>
      </c>
      <c r="H37" s="3" t="str">
        <f>SUM('5.1. Знание'!$B37:$E37)</f>
        <v>20</v>
      </c>
      <c r="I37" s="22" t="str">
        <f>'5.1. Знание'!$B37 / '5.1. Знание'!$H37</f>
        <v>0%</v>
      </c>
      <c r="J37" s="23" t="str">
        <f>'5.1. Знание'!$C37 / '5.1. Знание'!$H37</f>
        <v>70%</v>
      </c>
      <c r="K37" s="24" t="str">
        <f>'5.1. Знание'!$D37 / '5.1. Знание'!$H37</f>
        <v>30%</v>
      </c>
      <c r="L37" s="25" t="str">
        <f>'5.1. Знание'!$E37 / '5.1. Знание'!$H37</f>
        <v>0%</v>
      </c>
      <c r="M37" s="26" t="str">
        <f>(5 * '5.1. Знание'!$B37 + 4 * '5.1. Знание'!$C37 + 3 * '5.1. Знание'!$D37 + 2 * '5.1. Знание'!$E37) / '5.1. Знание'!$H37</f>
        <v>3.70</v>
      </c>
      <c r="N37" s="26" t="str">
        <f>IF('5.1. Знание'!$Q37 = "средний", '5.1. Знание'!$M37, NA())</f>
        <v>3.70</v>
      </c>
      <c r="O37" s="26" t="str">
        <f>IF('5.1. Знание'!$Q37 = "базовый", '5.1. Знание'!$M37, NA())</f>
        <v>#N/A</v>
      </c>
      <c r="P37" s="26" t="str">
        <f>IF('5.1. Знание'!$Q37 = "ниже базового", '5.1. Знание'!$M37, NA())</f>
        <v>#N/A</v>
      </c>
      <c r="Q37" s="9" t="str">
        <f t="array" ref="Q37">INDEX({"ниже базового","базовый","средний","высокий"}, ROUND('5.1. Знание'!$M37, 0) - 1)</f>
        <v>средний</v>
      </c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ht="15.75" customHeight="1">
      <c r="A38" s="9">
        <v>30.0</v>
      </c>
      <c r="B38" s="17" t="str">
        <f>COUNTIFS('2. Результаты'!$B$2:$B$1350, '5.1. Знание'!$G38, '2. Результаты'!$T$2:$T$1350, B$1)</f>
        <v>3</v>
      </c>
      <c r="C38" s="18" t="str">
        <f>COUNTIFS('2. Результаты'!$B$2:$B$1350, '5.1. Знание'!$G38, '2. Результаты'!$T$2:$T$1350, C$1)</f>
        <v>26</v>
      </c>
      <c r="D38" s="19" t="str">
        <f>COUNTIFS('2. Результаты'!$B$2:$B$1350, '5.1. Знание'!$G38, '2. Результаты'!$T$2:$T$1350, D$1)</f>
        <v>15</v>
      </c>
      <c r="E38" s="20" t="str">
        <f>COUNTIFS('2. Результаты'!$B$2:$B$1350, '5.1. Знание'!$G38, '2. Результаты'!$T$2:$T$1350, E$1)</f>
        <v>1</v>
      </c>
      <c r="F38" s="9" t="str">
        <f t="array" ref="F38">ROW() - ROW(TAKE('5.1. Знание'!$A$2:$Q$55, 1)) + 1</f>
        <v>#NAME?</v>
      </c>
      <c r="G38" s="21" t="s">
        <v>21</v>
      </c>
      <c r="H38" s="3" t="str">
        <f>SUM('5.1. Знание'!$B38:$E38)</f>
        <v>45</v>
      </c>
      <c r="I38" s="22" t="str">
        <f>'5.1. Знание'!$B38 / '5.1. Знание'!$H38</f>
        <v>7%</v>
      </c>
      <c r="J38" s="23" t="str">
        <f>'5.1. Знание'!$C38 / '5.1. Знание'!$H38</f>
        <v>58%</v>
      </c>
      <c r="K38" s="24" t="str">
        <f>'5.1. Знание'!$D38 / '5.1. Знание'!$H38</f>
        <v>33%</v>
      </c>
      <c r="L38" s="25" t="str">
        <f>'5.1. Знание'!$E38 / '5.1. Знание'!$H38</f>
        <v>2%</v>
      </c>
      <c r="M38" s="26" t="str">
        <f>(5 * '5.1. Знание'!$B38 + 4 * '5.1. Знание'!$C38 + 3 * '5.1. Знание'!$D38 + 2 * '5.1. Знание'!$E38) / '5.1. Знание'!$H38</f>
        <v>3.69</v>
      </c>
      <c r="N38" s="26" t="str">
        <f>IF('5.1. Знание'!$Q38 = "средний", '5.1. Знание'!$M38, NA())</f>
        <v>3.69</v>
      </c>
      <c r="O38" s="26" t="str">
        <f>IF('5.1. Знание'!$Q38 = "базовый", '5.1. Знание'!$M38, NA())</f>
        <v>#N/A</v>
      </c>
      <c r="P38" s="26" t="str">
        <f>IF('5.1. Знание'!$Q38 = "ниже базового", '5.1. Знание'!$M38, NA())</f>
        <v>#N/A</v>
      </c>
      <c r="Q38" s="9" t="str">
        <f t="array" ref="Q38">INDEX({"ниже базового","базовый","средний","высокий"}, ROUND('5.1. Знание'!$M38, 0) - 1)</f>
        <v>средний</v>
      </c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ht="15.75" customHeight="1">
      <c r="A39" s="9">
        <v>10.0</v>
      </c>
      <c r="B39" s="17" t="str">
        <f>COUNTIFS('2. Результаты'!$B$2:$B$1350, '5.1. Знание'!$G39, '2. Результаты'!$T$2:$T$1350, B$1)</f>
        <v>0</v>
      </c>
      <c r="C39" s="18" t="str">
        <f>COUNTIFS('2. Результаты'!$B$2:$B$1350, '5.1. Знание'!$G39, '2. Результаты'!$T$2:$T$1350, C$1)</f>
        <v>15</v>
      </c>
      <c r="D39" s="19" t="str">
        <f>COUNTIFS('2. Результаты'!$B$2:$B$1350, '5.1. Знание'!$G39, '2. Результаты'!$T$2:$T$1350, D$1)</f>
        <v>7</v>
      </c>
      <c r="E39" s="20" t="str">
        <f>COUNTIFS('2. Результаты'!$B$2:$B$1350, '5.1. Знание'!$G39, '2. Результаты'!$T$2:$T$1350, E$1)</f>
        <v>0</v>
      </c>
      <c r="F39" s="9" t="str">
        <f t="array" ref="F39">ROW() - ROW(TAKE('5.1. Знание'!$A$2:$Q$55, 1)) + 1</f>
        <v>#NAME?</v>
      </c>
      <c r="G39" s="21" t="s">
        <v>947</v>
      </c>
      <c r="H39" s="3" t="str">
        <f>SUM('5.1. Знание'!$B39:$E39)</f>
        <v>22</v>
      </c>
      <c r="I39" s="22" t="str">
        <f>'5.1. Знание'!$B39 / '5.1. Знание'!$H39</f>
        <v>0%</v>
      </c>
      <c r="J39" s="23" t="str">
        <f>'5.1. Знание'!$C39 / '5.1. Знание'!$H39</f>
        <v>68%</v>
      </c>
      <c r="K39" s="24" t="str">
        <f>'5.1. Знание'!$D39 / '5.1. Знание'!$H39</f>
        <v>32%</v>
      </c>
      <c r="L39" s="25" t="str">
        <f>'5.1. Знание'!$E39 / '5.1. Знание'!$H39</f>
        <v>0%</v>
      </c>
      <c r="M39" s="26" t="str">
        <f>(5 * '5.1. Знание'!$B39 + 4 * '5.1. Знание'!$C39 + 3 * '5.1. Знание'!$D39 + 2 * '5.1. Знание'!$E39) / '5.1. Знание'!$H39</f>
        <v>3.68</v>
      </c>
      <c r="N39" s="26" t="str">
        <f>IF('5.1. Знание'!$Q39 = "средний", '5.1. Знание'!$M39, NA())</f>
        <v>3.68</v>
      </c>
      <c r="O39" s="26" t="str">
        <f>IF('5.1. Знание'!$Q39 = "базовый", '5.1. Знание'!$M39, NA())</f>
        <v>#N/A</v>
      </c>
      <c r="P39" s="26" t="str">
        <f>IF('5.1. Знание'!$Q39 = "ниже базового", '5.1. Знание'!$M39, NA())</f>
        <v>#N/A</v>
      </c>
      <c r="Q39" s="9" t="str">
        <f t="array" ref="Q39">INDEX({"ниже базового","базовый","средний","высокий"}, ROUND('5.1. Знание'!$M39, 0) - 1)</f>
        <v>средний</v>
      </c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ht="15.75" customHeight="1">
      <c r="A40" s="9">
        <v>42.0</v>
      </c>
      <c r="B40" s="17" t="str">
        <f>COUNTIFS('2. Результаты'!$B$2:$B$1350, '5.1. Знание'!$G40, '2. Результаты'!$T$2:$T$1350, B$1)</f>
        <v>1</v>
      </c>
      <c r="C40" s="18" t="str">
        <f>COUNTIFS('2. Результаты'!$B$2:$B$1350, '5.1. Знание'!$G40, '2. Результаты'!$T$2:$T$1350, C$1)</f>
        <v>9</v>
      </c>
      <c r="D40" s="19" t="str">
        <f>COUNTIFS('2. Результаты'!$B$2:$B$1350, '5.1. Знание'!$G40, '2. Результаты'!$T$2:$T$1350, D$1)</f>
        <v>4</v>
      </c>
      <c r="E40" s="20" t="str">
        <f>COUNTIFS('2. Результаты'!$B$2:$B$1350, '5.1. Знание'!$G40, '2. Результаты'!$T$2:$T$1350, E$1)</f>
        <v>1</v>
      </c>
      <c r="F40" s="9" t="str">
        <f t="array" ref="F40">ROW() - ROW(TAKE('5.1. Знание'!$A$2:$Q$55, 1)) + 1</f>
        <v>#NAME?</v>
      </c>
      <c r="G40" s="21" t="s">
        <v>556</v>
      </c>
      <c r="H40" s="3" t="str">
        <f>SUM('5.1. Знание'!$B40:$E40)</f>
        <v>15</v>
      </c>
      <c r="I40" s="22" t="str">
        <f>'5.1. Знание'!$B40 / '5.1. Знание'!$H40</f>
        <v>7%</v>
      </c>
      <c r="J40" s="23" t="str">
        <f>'5.1. Знание'!$C40 / '5.1. Знание'!$H40</f>
        <v>60%</v>
      </c>
      <c r="K40" s="24" t="str">
        <f>'5.1. Знание'!$D40 / '5.1. Знание'!$H40</f>
        <v>27%</v>
      </c>
      <c r="L40" s="25" t="str">
        <f>'5.1. Знание'!$E40 / '5.1. Знание'!$H40</f>
        <v>7%</v>
      </c>
      <c r="M40" s="26" t="str">
        <f>(5 * '5.1. Знание'!$B40 + 4 * '5.1. Знание'!$C40 + 3 * '5.1. Знание'!$D40 + 2 * '5.1. Знание'!$E40) / '5.1. Знание'!$H40</f>
        <v>3.67</v>
      </c>
      <c r="N40" s="26" t="str">
        <f>IF('5.1. Знание'!$Q40 = "средний", '5.1. Знание'!$M40, NA())</f>
        <v>3.67</v>
      </c>
      <c r="O40" s="26" t="str">
        <f>IF('5.1. Знание'!$Q40 = "базовый", '5.1. Знание'!$M40, NA())</f>
        <v>#N/A</v>
      </c>
      <c r="P40" s="26" t="str">
        <f>IF('5.1. Знание'!$Q40 = "ниже базового", '5.1. Знание'!$M40, NA())</f>
        <v>#N/A</v>
      </c>
      <c r="Q40" s="9" t="str">
        <f t="array" ref="Q40">INDEX({"ниже базового","базовый","средний","высокий"}, ROUND('5.1. Знание'!$M40, 0) - 1)</f>
        <v>средний</v>
      </c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ht="15.75" customHeight="1">
      <c r="A41" s="9">
        <v>48.0</v>
      </c>
      <c r="B41" s="17" t="str">
        <f>COUNTIFS('2. Результаты'!$B$2:$B$1350, '5.1. Знание'!$G41, '2. Результаты'!$T$2:$T$1350, B$1)</f>
        <v>1</v>
      </c>
      <c r="C41" s="18" t="str">
        <f>COUNTIFS('2. Результаты'!$B$2:$B$1350, '5.1. Знание'!$G41, '2. Результаты'!$T$2:$T$1350, C$1)</f>
        <v>5</v>
      </c>
      <c r="D41" s="19" t="str">
        <f>COUNTIFS('2. Результаты'!$B$2:$B$1350, '5.1. Знание'!$G41, '2. Результаты'!$T$2:$T$1350, D$1)</f>
        <v>2</v>
      </c>
      <c r="E41" s="20" t="str">
        <f>COUNTIFS('2. Результаты'!$B$2:$B$1350, '5.1. Знание'!$G41, '2. Результаты'!$T$2:$T$1350, E$1)</f>
        <v>1</v>
      </c>
      <c r="F41" s="9" t="str">
        <f t="array" ref="F41">ROW() - ROW(TAKE('5.1. Знание'!$A$2:$Q$55, 1)) + 1</f>
        <v>#NAME?</v>
      </c>
      <c r="G41" s="21" t="s">
        <v>1377</v>
      </c>
      <c r="H41" s="3" t="str">
        <f>SUM('5.1. Знание'!$B41:$E41)</f>
        <v>9</v>
      </c>
      <c r="I41" s="22" t="str">
        <f>'5.1. Знание'!$B41 / '5.1. Знание'!$H41</f>
        <v>11%</v>
      </c>
      <c r="J41" s="23" t="str">
        <f>'5.1. Знание'!$C41 / '5.1. Знание'!$H41</f>
        <v>56%</v>
      </c>
      <c r="K41" s="24" t="str">
        <f>'5.1. Знание'!$D41 / '5.1. Знание'!$H41</f>
        <v>22%</v>
      </c>
      <c r="L41" s="25" t="str">
        <f>'5.1. Знание'!$E41 / '5.1. Знание'!$H41</f>
        <v>11%</v>
      </c>
      <c r="M41" s="26" t="str">
        <f>(5 * '5.1. Знание'!$B41 + 4 * '5.1. Знание'!$C41 + 3 * '5.1. Знание'!$D41 + 2 * '5.1. Знание'!$E41) / '5.1. Знание'!$H41</f>
        <v>3.67</v>
      </c>
      <c r="N41" s="26" t="str">
        <f>IF('5.1. Знание'!$Q41 = "средний", '5.1. Знание'!$M41, NA())</f>
        <v>3.67</v>
      </c>
      <c r="O41" s="26" t="str">
        <f>IF('5.1. Знание'!$Q41 = "базовый", '5.1. Знание'!$M41, NA())</f>
        <v>#N/A</v>
      </c>
      <c r="P41" s="26" t="str">
        <f>IF('5.1. Знание'!$Q41 = "ниже базового", '5.1. Знание'!$M41, NA())</f>
        <v>#N/A</v>
      </c>
      <c r="Q41" s="9" t="str">
        <f t="array" ref="Q41">INDEX({"ниже базового","базовый","средний","высокий"}, ROUND('5.1. Знание'!$M41, 0) - 1)</f>
        <v>средний</v>
      </c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ht="15.75" customHeight="1">
      <c r="A42" s="9">
        <v>21.0</v>
      </c>
      <c r="B42" s="17" t="str">
        <f>COUNTIFS('2. Результаты'!$B$2:$B$1350, '5.1. Знание'!$G42, '2. Результаты'!$T$2:$T$1350, B$1)</f>
        <v>3</v>
      </c>
      <c r="C42" s="18" t="str">
        <f>COUNTIFS('2. Результаты'!$B$2:$B$1350, '5.1. Знание'!$G42, '2. Результаты'!$T$2:$T$1350, C$1)</f>
        <v>14</v>
      </c>
      <c r="D42" s="19" t="str">
        <f>COUNTIFS('2. Результаты'!$B$2:$B$1350, '5.1. Знание'!$G42, '2. Результаты'!$T$2:$T$1350, D$1)</f>
        <v>4</v>
      </c>
      <c r="E42" s="20" t="str">
        <f>COUNTIFS('2. Результаты'!$B$2:$B$1350, '5.1. Знание'!$G42, '2. Результаты'!$T$2:$T$1350, E$1)</f>
        <v>4</v>
      </c>
      <c r="F42" s="9" t="str">
        <f t="array" ref="F42">ROW() - ROW(TAKE('5.1. Знание'!$A$2:$Q$55, 1)) + 1</f>
        <v>#NAME?</v>
      </c>
      <c r="G42" s="21" t="s">
        <v>1186</v>
      </c>
      <c r="H42" s="3" t="str">
        <f>SUM('5.1. Знание'!$B42:$E42)</f>
        <v>25</v>
      </c>
      <c r="I42" s="22" t="str">
        <f>'5.1. Знание'!$B42 / '5.1. Знание'!$H42</f>
        <v>12%</v>
      </c>
      <c r="J42" s="23" t="str">
        <f>'5.1. Знание'!$C42 / '5.1. Знание'!$H42</f>
        <v>56%</v>
      </c>
      <c r="K42" s="24" t="str">
        <f>'5.1. Знание'!$D42 / '5.1. Знание'!$H42</f>
        <v>16%</v>
      </c>
      <c r="L42" s="25" t="str">
        <f>'5.1. Знание'!$E42 / '5.1. Знание'!$H42</f>
        <v>16%</v>
      </c>
      <c r="M42" s="26" t="str">
        <f>(5 * '5.1. Знание'!$B42 + 4 * '5.1. Знание'!$C42 + 3 * '5.1. Знание'!$D42 + 2 * '5.1. Знание'!$E42) / '5.1. Знание'!$H42</f>
        <v>3.64</v>
      </c>
      <c r="N42" s="26" t="str">
        <f>IF('5.1. Знание'!$Q42 = "средний", '5.1. Знание'!$M42, NA())</f>
        <v>3.64</v>
      </c>
      <c r="O42" s="26" t="str">
        <f>IF('5.1. Знание'!$Q42 = "базовый", '5.1. Знание'!$M42, NA())</f>
        <v>#N/A</v>
      </c>
      <c r="P42" s="26" t="str">
        <f>IF('5.1. Знание'!$Q42 = "ниже базового", '5.1. Знание'!$M42, NA())</f>
        <v>#N/A</v>
      </c>
      <c r="Q42" s="9" t="str">
        <f t="array" ref="Q42">INDEX({"ниже базового","базовый","средний","высокий"}, ROUND('5.1. Знание'!$M42, 0) - 1)</f>
        <v>средний</v>
      </c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ht="15.75" customHeight="1">
      <c r="A43" s="9">
        <v>12.0</v>
      </c>
      <c r="B43" s="17" t="str">
        <f>COUNTIFS('2. Результаты'!$B$2:$B$1350, '5.1. Знание'!$G43, '2. Результаты'!$T$2:$T$1350, B$1)</f>
        <v>0</v>
      </c>
      <c r="C43" s="18" t="str">
        <f>COUNTIFS('2. Результаты'!$B$2:$B$1350, '5.1. Знание'!$G43, '2. Результаты'!$T$2:$T$1350, C$1)</f>
        <v>28</v>
      </c>
      <c r="D43" s="19" t="str">
        <f>COUNTIFS('2. Результаты'!$B$2:$B$1350, '5.1. Знание'!$G43, '2. Результаты'!$T$2:$T$1350, D$1)</f>
        <v>14</v>
      </c>
      <c r="E43" s="20" t="str">
        <f>COUNTIFS('2. Результаты'!$B$2:$B$1350, '5.1. Знание'!$G43, '2. Результаты'!$T$2:$T$1350, E$1)</f>
        <v>1</v>
      </c>
      <c r="F43" s="9" t="str">
        <f t="array" ref="F43">ROW() - ROW(TAKE('5.1. Знание'!$A$2:$Q$55, 1)) + 1</f>
        <v>#NAME?</v>
      </c>
      <c r="G43" s="21" t="s">
        <v>680</v>
      </c>
      <c r="H43" s="3" t="str">
        <f>SUM('5.1. Знание'!$B43:$E43)</f>
        <v>43</v>
      </c>
      <c r="I43" s="22" t="str">
        <f>'5.1. Знание'!$B43 / '5.1. Знание'!$H43</f>
        <v>0%</v>
      </c>
      <c r="J43" s="23" t="str">
        <f>'5.1. Знание'!$C43 / '5.1. Знание'!$H43</f>
        <v>65%</v>
      </c>
      <c r="K43" s="24" t="str">
        <f>'5.1. Знание'!$D43 / '5.1. Знание'!$H43</f>
        <v>33%</v>
      </c>
      <c r="L43" s="25" t="str">
        <f>'5.1. Знание'!$E43 / '5.1. Знание'!$H43</f>
        <v>2%</v>
      </c>
      <c r="M43" s="26" t="str">
        <f>(5 * '5.1. Знание'!$B43 + 4 * '5.1. Знание'!$C43 + 3 * '5.1. Знание'!$D43 + 2 * '5.1. Знание'!$E43) / '5.1. Знание'!$H43</f>
        <v>3.63</v>
      </c>
      <c r="N43" s="26" t="str">
        <f>IF('5.1. Знание'!$Q43 = "средний", '5.1. Знание'!$M43, NA())</f>
        <v>3.63</v>
      </c>
      <c r="O43" s="26" t="str">
        <f>IF('5.1. Знание'!$Q43 = "базовый", '5.1. Знание'!$M43, NA())</f>
        <v>#N/A</v>
      </c>
      <c r="P43" s="26" t="str">
        <f>IF('5.1. Знание'!$Q43 = "ниже базового", '5.1. Знание'!$M43, NA())</f>
        <v>#N/A</v>
      </c>
      <c r="Q43" s="9" t="str">
        <f t="array" ref="Q43">INDEX({"ниже базового","базовый","средний","высокий"}, ROUND('5.1. Знание'!$M43, 0) - 1)</f>
        <v>средний</v>
      </c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ht="15.75" customHeight="1">
      <c r="A44" s="9">
        <v>52.0</v>
      </c>
      <c r="B44" s="17" t="str">
        <f>COUNTIFS('2. Результаты'!$B$2:$B$1350, '5.1. Знание'!$G44, '2. Результаты'!$T$2:$T$1350, B$1)</f>
        <v>3</v>
      </c>
      <c r="C44" s="18" t="str">
        <f>COUNTIFS('2. Результаты'!$B$2:$B$1350, '5.1. Знание'!$G44, '2. Результаты'!$T$2:$T$1350, C$1)</f>
        <v>17</v>
      </c>
      <c r="D44" s="19" t="str">
        <f>COUNTIFS('2. Результаты'!$B$2:$B$1350, '5.1. Знание'!$G44, '2. Результаты'!$T$2:$T$1350, D$1)</f>
        <v>15</v>
      </c>
      <c r="E44" s="20" t="str">
        <f>COUNTIFS('2. Результаты'!$B$2:$B$1350, '5.1. Знание'!$G44, '2. Результаты'!$T$2:$T$1350, E$1)</f>
        <v>2</v>
      </c>
      <c r="F44" s="9" t="str">
        <f t="array" ref="F44">ROW() - ROW(TAKE('5.1. Знание'!$A$2:$Q$55, 1)) + 1</f>
        <v>#NAME?</v>
      </c>
      <c r="G44" s="21" t="s">
        <v>1213</v>
      </c>
      <c r="H44" s="3" t="str">
        <f>SUM('5.1. Знание'!$B44:$E44)</f>
        <v>37</v>
      </c>
      <c r="I44" s="22" t="str">
        <f>'5.1. Знание'!$B44 / '5.1. Знание'!$H44</f>
        <v>8%</v>
      </c>
      <c r="J44" s="23" t="str">
        <f>'5.1. Знание'!$C44 / '5.1. Знание'!$H44</f>
        <v>46%</v>
      </c>
      <c r="K44" s="24" t="str">
        <f>'5.1. Знание'!$D44 / '5.1. Знание'!$H44</f>
        <v>41%</v>
      </c>
      <c r="L44" s="25" t="str">
        <f>'5.1. Знание'!$E44 / '5.1. Знание'!$H44</f>
        <v>5%</v>
      </c>
      <c r="M44" s="26" t="str">
        <f>(5 * '5.1. Знание'!$B44 + 4 * '5.1. Знание'!$C44 + 3 * '5.1. Знание'!$D44 + 2 * '5.1. Знание'!$E44) / '5.1. Знание'!$H44</f>
        <v>3.57</v>
      </c>
      <c r="N44" s="26" t="str">
        <f>IF('5.1. Знание'!$Q44 = "средний", '5.1. Знание'!$M44, NA())</f>
        <v>3.57</v>
      </c>
      <c r="O44" s="26" t="str">
        <f>IF('5.1. Знание'!$Q44 = "базовый", '5.1. Знание'!$M44, NA())</f>
        <v>#N/A</v>
      </c>
      <c r="P44" s="26" t="str">
        <f>IF('5.1. Знание'!$Q44 = "ниже базового", '5.1. Знание'!$M44, NA())</f>
        <v>#N/A</v>
      </c>
      <c r="Q44" s="9" t="str">
        <f t="array" ref="Q44">INDEX({"ниже базового","базовый","средний","высокий"}, ROUND('5.1. Знание'!$M44, 0) - 1)</f>
        <v>средний</v>
      </c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</row>
    <row r="45" ht="15.75" customHeight="1">
      <c r="A45" s="9">
        <v>41.0</v>
      </c>
      <c r="B45" s="17" t="str">
        <f>COUNTIFS('2. Результаты'!$B$2:$B$1350, '5.1. Знание'!$G45, '2. Результаты'!$T$2:$T$1350, B$1)</f>
        <v>1</v>
      </c>
      <c r="C45" s="18" t="str">
        <f>COUNTIFS('2. Результаты'!$B$2:$B$1350, '5.1. Знание'!$G45, '2. Результаты'!$T$2:$T$1350, C$1)</f>
        <v>8</v>
      </c>
      <c r="D45" s="19" t="str">
        <f>COUNTIFS('2. Результаты'!$B$2:$B$1350, '5.1. Знание'!$G45, '2. Результаты'!$T$2:$T$1350, D$1)</f>
        <v>4</v>
      </c>
      <c r="E45" s="20" t="str">
        <f>COUNTIFS('2. Результаты'!$B$2:$B$1350, '5.1. Знание'!$G45, '2. Результаты'!$T$2:$T$1350, E$1)</f>
        <v>2</v>
      </c>
      <c r="F45" s="9" t="str">
        <f t="array" ref="F45">ROW() - ROW(TAKE('5.1. Знание'!$A$2:$Q$55, 1)) + 1</f>
        <v>#NAME?</v>
      </c>
      <c r="G45" s="21" t="s">
        <v>1114</v>
      </c>
      <c r="H45" s="3" t="str">
        <f>SUM('5.1. Знание'!$B45:$E45)</f>
        <v>15</v>
      </c>
      <c r="I45" s="22" t="str">
        <f>'5.1. Знание'!$B45 / '5.1. Знание'!$H45</f>
        <v>7%</v>
      </c>
      <c r="J45" s="23" t="str">
        <f>'5.1. Знание'!$C45 / '5.1. Знание'!$H45</f>
        <v>53%</v>
      </c>
      <c r="K45" s="24" t="str">
        <f>'5.1. Знание'!$D45 / '5.1. Знание'!$H45</f>
        <v>27%</v>
      </c>
      <c r="L45" s="25" t="str">
        <f>'5.1. Знание'!$E45 / '5.1. Знание'!$H45</f>
        <v>13%</v>
      </c>
      <c r="M45" s="26" t="str">
        <f>(5 * '5.1. Знание'!$B45 + 4 * '5.1. Знание'!$C45 + 3 * '5.1. Знание'!$D45 + 2 * '5.1. Знание'!$E45) / '5.1. Знание'!$H45</f>
        <v>3.53</v>
      </c>
      <c r="N45" s="26" t="str">
        <f>IF('5.1. Знание'!$Q45 = "средний", '5.1. Знание'!$M45, NA())</f>
        <v>3.53</v>
      </c>
      <c r="O45" s="26" t="str">
        <f>IF('5.1. Знание'!$Q45 = "базовый", '5.1. Знание'!$M45, NA())</f>
        <v>#N/A</v>
      </c>
      <c r="P45" s="26" t="str">
        <f>IF('5.1. Знание'!$Q45 = "ниже базового", '5.1. Знание'!$M45, NA())</f>
        <v>#N/A</v>
      </c>
      <c r="Q45" s="9" t="str">
        <f t="array" ref="Q45">INDEX({"ниже базового","базовый","средний","высокий"}, ROUND('5.1. Знание'!$M45, 0) - 1)</f>
        <v>средний</v>
      </c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</row>
    <row r="46" ht="15.75" customHeight="1">
      <c r="A46" s="9">
        <v>24.0</v>
      </c>
      <c r="B46" s="17" t="str">
        <f>COUNTIFS('2. Результаты'!$B$2:$B$1350, '5.1. Знание'!$G46, '2. Результаты'!$T$2:$T$1350, B$1)</f>
        <v>2</v>
      </c>
      <c r="C46" s="18" t="str">
        <f>COUNTIFS('2. Результаты'!$B$2:$B$1350, '5.1. Знание'!$G46, '2. Результаты'!$T$2:$T$1350, C$1)</f>
        <v>5</v>
      </c>
      <c r="D46" s="19" t="str">
        <f>COUNTIFS('2. Результаты'!$B$2:$B$1350, '5.1. Знание'!$G46, '2. Результаты'!$T$2:$T$1350, D$1)</f>
        <v>5</v>
      </c>
      <c r="E46" s="20" t="str">
        <f>COUNTIFS('2. Результаты'!$B$2:$B$1350, '5.1. Знание'!$G46, '2. Результаты'!$T$2:$T$1350, E$1)</f>
        <v>2</v>
      </c>
      <c r="F46" s="9" t="str">
        <f t="array" ref="F46">ROW() - ROW(TAKE('5.1. Знание'!$A$2:$Q$55, 1)) + 1</f>
        <v>#NAME?</v>
      </c>
      <c r="G46" s="21" t="s">
        <v>67</v>
      </c>
      <c r="H46" s="3" t="str">
        <f>SUM('5.1. Знание'!$B46:$E46)</f>
        <v>14</v>
      </c>
      <c r="I46" s="22" t="str">
        <f>'5.1. Знание'!$B46 / '5.1. Знание'!$H46</f>
        <v>14%</v>
      </c>
      <c r="J46" s="23" t="str">
        <f>'5.1. Знание'!$C46 / '5.1. Знание'!$H46</f>
        <v>36%</v>
      </c>
      <c r="K46" s="24" t="str">
        <f>'5.1. Знание'!$D46 / '5.1. Знание'!$H46</f>
        <v>36%</v>
      </c>
      <c r="L46" s="25" t="str">
        <f>'5.1. Знание'!$E46 / '5.1. Знание'!$H46</f>
        <v>14%</v>
      </c>
      <c r="M46" s="26" t="str">
        <f>(5 * '5.1. Знание'!$B46 + 4 * '5.1. Знание'!$C46 + 3 * '5.1. Знание'!$D46 + 2 * '5.1. Знание'!$E46) / '5.1. Знание'!$H46</f>
        <v>3.50</v>
      </c>
      <c r="N46" s="26" t="str">
        <f>IF('5.1. Знание'!$Q46 = "средний", '5.1. Знание'!$M46, NA())</f>
        <v>3.50</v>
      </c>
      <c r="O46" s="26" t="str">
        <f>IF('5.1. Знание'!$Q46 = "базовый", '5.1. Знание'!$M46, NA())</f>
        <v>#N/A</v>
      </c>
      <c r="P46" s="26" t="str">
        <f>IF('5.1. Знание'!$Q46 = "ниже базового", '5.1. Знание'!$M46, NA())</f>
        <v>#N/A</v>
      </c>
      <c r="Q46" s="9" t="str">
        <f t="array" ref="Q46">INDEX({"ниже базового","базовый","средний","высокий"}, ROUND('5.1. Знание'!$M46, 0) - 1)</f>
        <v>средний</v>
      </c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</row>
    <row r="47" ht="15.75" customHeight="1">
      <c r="A47" s="9">
        <v>50.0</v>
      </c>
      <c r="B47" s="17" t="str">
        <f>COUNTIFS('2. Результаты'!$B$2:$B$1350, '5.1. Знание'!$G47, '2. Результаты'!$T$2:$T$1350, B$1)</f>
        <v>0</v>
      </c>
      <c r="C47" s="18" t="str">
        <f>COUNTIFS('2. Результаты'!$B$2:$B$1350, '5.1. Знание'!$G47, '2. Результаты'!$T$2:$T$1350, C$1)</f>
        <v>3</v>
      </c>
      <c r="D47" s="19" t="str">
        <f>COUNTIFS('2. Результаты'!$B$2:$B$1350, '5.1. Знание'!$G47, '2. Результаты'!$T$2:$T$1350, D$1)</f>
        <v>0</v>
      </c>
      <c r="E47" s="20" t="str">
        <f>COUNTIFS('2. Результаты'!$B$2:$B$1350, '5.1. Знание'!$G47, '2. Результаты'!$T$2:$T$1350, E$1)</f>
        <v>1</v>
      </c>
      <c r="F47" s="9" t="str">
        <f t="array" ref="F47">ROW() - ROW(TAKE('5.1. Знание'!$A$2:$Q$55, 1)) + 1</f>
        <v>#NAME?</v>
      </c>
      <c r="G47" s="21" t="s">
        <v>391</v>
      </c>
      <c r="H47" s="3" t="str">
        <f>SUM('5.1. Знание'!$B47:$E47)</f>
        <v>4</v>
      </c>
      <c r="I47" s="22" t="str">
        <f>'5.1. Знание'!$B47 / '5.1. Знание'!$H47</f>
        <v>0%</v>
      </c>
      <c r="J47" s="23" t="str">
        <f>'5.1. Знание'!$C47 / '5.1. Знание'!$H47</f>
        <v>75%</v>
      </c>
      <c r="K47" s="24" t="str">
        <f>'5.1. Знание'!$D47 / '5.1. Знание'!$H47</f>
        <v>0%</v>
      </c>
      <c r="L47" s="25" t="str">
        <f>'5.1. Знание'!$E47 / '5.1. Знание'!$H47</f>
        <v>25%</v>
      </c>
      <c r="M47" s="26" t="str">
        <f>(5 * '5.1. Знание'!$B47 + 4 * '5.1. Знание'!$C47 + 3 * '5.1. Знание'!$D47 + 2 * '5.1. Знание'!$E47) / '5.1. Знание'!$H47</f>
        <v>3.50</v>
      </c>
      <c r="N47" s="26" t="str">
        <f>IF('5.1. Знание'!$Q47 = "средний", '5.1. Знание'!$M47, NA())</f>
        <v>3.50</v>
      </c>
      <c r="O47" s="26" t="str">
        <f>IF('5.1. Знание'!$Q47 = "базовый", '5.1. Знание'!$M47, NA())</f>
        <v>#N/A</v>
      </c>
      <c r="P47" s="26" t="str">
        <f>IF('5.1. Знание'!$Q47 = "ниже базового", '5.1. Знание'!$M47, NA())</f>
        <v>#N/A</v>
      </c>
      <c r="Q47" s="9" t="str">
        <f t="array" ref="Q47">INDEX({"ниже базового","базовый","средний","высокий"}, ROUND('5.1. Знание'!$M47, 0) - 1)</f>
        <v>средний</v>
      </c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</row>
    <row r="48" ht="15.75" customHeight="1">
      <c r="A48" s="9">
        <v>13.0</v>
      </c>
      <c r="B48" s="17" t="str">
        <f>COUNTIFS('2. Результаты'!$B$2:$B$1350, '5.1. Знание'!$G48, '2. Результаты'!$T$2:$T$1350, B$1)</f>
        <v>0</v>
      </c>
      <c r="C48" s="18" t="str">
        <f>COUNTIFS('2. Результаты'!$B$2:$B$1350, '5.1. Знание'!$G48, '2. Результаты'!$T$2:$T$1350, C$1)</f>
        <v>12</v>
      </c>
      <c r="D48" s="19" t="str">
        <f>COUNTIFS('2. Результаты'!$B$2:$B$1350, '5.1. Знание'!$G48, '2. Результаты'!$T$2:$T$1350, D$1)</f>
        <v>10</v>
      </c>
      <c r="E48" s="20" t="str">
        <f>COUNTIFS('2. Результаты'!$B$2:$B$1350, '5.1. Знание'!$G48, '2. Результаты'!$T$2:$T$1350, E$1)</f>
        <v>1</v>
      </c>
      <c r="F48" s="9" t="str">
        <f t="array" ref="F48">ROW() - ROW(TAKE('5.1. Знание'!$A$2:$Q$55, 1)) + 1</f>
        <v>#NAME?</v>
      </c>
      <c r="G48" s="21" t="s">
        <v>367</v>
      </c>
      <c r="H48" s="3" t="str">
        <f>SUM('5.1. Знание'!$B48:$E48)</f>
        <v>23</v>
      </c>
      <c r="I48" s="22" t="str">
        <f>'5.1. Знание'!$B48 / '5.1. Знание'!$H48</f>
        <v>0%</v>
      </c>
      <c r="J48" s="23" t="str">
        <f>'5.1. Знание'!$C48 / '5.1. Знание'!$H48</f>
        <v>52%</v>
      </c>
      <c r="K48" s="24" t="str">
        <f>'5.1. Знание'!$D48 / '5.1. Знание'!$H48</f>
        <v>43%</v>
      </c>
      <c r="L48" s="25" t="str">
        <f>'5.1. Знание'!$E48 / '5.1. Знание'!$H48</f>
        <v>4%</v>
      </c>
      <c r="M48" s="26" t="str">
        <f>(5 * '5.1. Знание'!$B48 + 4 * '5.1. Знание'!$C48 + 3 * '5.1. Знание'!$D48 + 2 * '5.1. Знание'!$E48) / '5.1. Знание'!$H48</f>
        <v>3.48</v>
      </c>
      <c r="N48" s="26" t="str">
        <f>IF('5.1. Знание'!$Q48 = "средний", '5.1. Знание'!$M48, NA())</f>
        <v>#N/A</v>
      </c>
      <c r="O48" s="26" t="str">
        <f>IF('5.1. Знание'!$Q48 = "базовый", '5.1. Знание'!$M48, NA())</f>
        <v>3.48</v>
      </c>
      <c r="P48" s="26" t="str">
        <f>IF('5.1. Знание'!$Q48 = "ниже базового", '5.1. Знание'!$M48, NA())</f>
        <v>#N/A</v>
      </c>
      <c r="Q48" s="9" t="str">
        <f t="array" ref="Q48">INDEX({"ниже базового","базовый","средний","высокий"}, ROUND('5.1. Знание'!$M48, 0) - 1)</f>
        <v>базовый</v>
      </c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</row>
    <row r="49" ht="15.75" customHeight="1">
      <c r="A49" s="9">
        <v>17.0</v>
      </c>
      <c r="B49" s="17" t="str">
        <f>COUNTIFS('2. Результаты'!$B$2:$B$1350, '5.1. Знание'!$G49, '2. Результаты'!$T$2:$T$1350, B$1)</f>
        <v>0</v>
      </c>
      <c r="C49" s="18" t="str">
        <f>COUNTIFS('2. Результаты'!$B$2:$B$1350, '5.1. Знание'!$G49, '2. Результаты'!$T$2:$T$1350, C$1)</f>
        <v>22</v>
      </c>
      <c r="D49" s="19" t="str">
        <f>COUNTIFS('2. Результаты'!$B$2:$B$1350, '5.1. Знание'!$G49, '2. Результаты'!$T$2:$T$1350, D$1)</f>
        <v>12</v>
      </c>
      <c r="E49" s="20" t="str">
        <f>COUNTIFS('2. Результаты'!$B$2:$B$1350, '5.1. Знание'!$G49, '2. Результаты'!$T$2:$T$1350, E$1)</f>
        <v>5</v>
      </c>
      <c r="F49" s="9" t="str">
        <f t="array" ref="F49">ROW() - ROW(TAKE('5.1. Знание'!$A$2:$Q$55, 1)) + 1</f>
        <v>#NAME?</v>
      </c>
      <c r="G49" s="21" t="s">
        <v>789</v>
      </c>
      <c r="H49" s="3" t="str">
        <f>SUM('5.1. Знание'!$B49:$E49)</f>
        <v>39</v>
      </c>
      <c r="I49" s="22" t="str">
        <f>'5.1. Знание'!$B49 / '5.1. Знание'!$H49</f>
        <v>0%</v>
      </c>
      <c r="J49" s="23" t="str">
        <f>'5.1. Знание'!$C49 / '5.1. Знание'!$H49</f>
        <v>56%</v>
      </c>
      <c r="K49" s="24" t="str">
        <f>'5.1. Знание'!$D49 / '5.1. Знание'!$H49</f>
        <v>31%</v>
      </c>
      <c r="L49" s="25" t="str">
        <f>'5.1. Знание'!$E49 / '5.1. Знание'!$H49</f>
        <v>13%</v>
      </c>
      <c r="M49" s="26" t="str">
        <f>(5 * '5.1. Знание'!$B49 + 4 * '5.1. Знание'!$C49 + 3 * '5.1. Знание'!$D49 + 2 * '5.1. Знание'!$E49) / '5.1. Знание'!$H49</f>
        <v>3.44</v>
      </c>
      <c r="N49" s="26" t="str">
        <f>IF('5.1. Знание'!$Q49 = "средний", '5.1. Знание'!$M49, NA())</f>
        <v>#N/A</v>
      </c>
      <c r="O49" s="26" t="str">
        <f>IF('5.1. Знание'!$Q49 = "базовый", '5.1. Знание'!$M49, NA())</f>
        <v>3.44</v>
      </c>
      <c r="P49" s="26" t="str">
        <f>IF('5.1. Знание'!$Q49 = "ниже базового", '5.1. Знание'!$M49, NA())</f>
        <v>#N/A</v>
      </c>
      <c r="Q49" s="9" t="str">
        <f t="array" ref="Q49">INDEX({"ниже базового","базовый","средний","высокий"}, ROUND('5.1. Знание'!$M49, 0) - 1)</f>
        <v>базовый</v>
      </c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</row>
    <row r="50" ht="15.75" customHeight="1">
      <c r="A50" s="9">
        <v>22.0</v>
      </c>
      <c r="B50" s="17" t="str">
        <f>COUNTIFS('2. Результаты'!$B$2:$B$1350, '5.1. Знание'!$G50, '2. Результаты'!$T$2:$T$1350, B$1)</f>
        <v>1</v>
      </c>
      <c r="C50" s="18" t="str">
        <f>COUNTIFS('2. Результаты'!$B$2:$B$1350, '5.1. Знание'!$G50, '2. Результаты'!$T$2:$T$1350, C$1)</f>
        <v>12</v>
      </c>
      <c r="D50" s="19" t="str">
        <f>COUNTIFS('2. Результаты'!$B$2:$B$1350, '5.1. Знание'!$G50, '2. Результаты'!$T$2:$T$1350, D$1)</f>
        <v>10</v>
      </c>
      <c r="E50" s="20" t="str">
        <f>COUNTIFS('2. Результаты'!$B$2:$B$1350, '5.1. Знание'!$G50, '2. Результаты'!$T$2:$T$1350, E$1)</f>
        <v>3</v>
      </c>
      <c r="F50" s="9" t="str">
        <f t="array" ref="F50">ROW() - ROW(TAKE('5.1. Знание'!$A$2:$Q$55, 1)) + 1</f>
        <v>#NAME?</v>
      </c>
      <c r="G50" s="21" t="s">
        <v>134</v>
      </c>
      <c r="H50" s="3" t="str">
        <f>SUM('5.1. Знание'!$B50:$E50)</f>
        <v>26</v>
      </c>
      <c r="I50" s="22" t="str">
        <f>'5.1. Знание'!$B50 / '5.1. Знание'!$H50</f>
        <v>4%</v>
      </c>
      <c r="J50" s="23" t="str">
        <f>'5.1. Знание'!$C50 / '5.1. Знание'!$H50</f>
        <v>46%</v>
      </c>
      <c r="K50" s="24" t="str">
        <f>'5.1. Знание'!$D50 / '5.1. Знание'!$H50</f>
        <v>38%</v>
      </c>
      <c r="L50" s="25" t="str">
        <f>'5.1. Знание'!$E50 / '5.1. Знание'!$H50</f>
        <v>12%</v>
      </c>
      <c r="M50" s="26" t="str">
        <f>(5 * '5.1. Знание'!$B50 + 4 * '5.1. Знание'!$C50 + 3 * '5.1. Знание'!$D50 + 2 * '5.1. Знание'!$E50) / '5.1. Знание'!$H50</f>
        <v>3.42</v>
      </c>
      <c r="N50" s="26" t="str">
        <f>IF('5.1. Знание'!$Q50 = "средний", '5.1. Знание'!$M50, NA())</f>
        <v>#N/A</v>
      </c>
      <c r="O50" s="26" t="str">
        <f>IF('5.1. Знание'!$Q50 = "базовый", '5.1. Знание'!$M50, NA())</f>
        <v>3.42</v>
      </c>
      <c r="P50" s="26" t="str">
        <f>IF('5.1. Знание'!$Q50 = "ниже базового", '5.1. Знание'!$M50, NA())</f>
        <v>#N/A</v>
      </c>
      <c r="Q50" s="9" t="str">
        <f t="array" ref="Q50">INDEX({"ниже базового","базовый","средний","высокий"}, ROUND('5.1. Знание'!$M50, 0) - 1)</f>
        <v>базовый</v>
      </c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</row>
    <row r="51" ht="15.75" customHeight="1">
      <c r="A51" s="9">
        <v>28.0</v>
      </c>
      <c r="B51" s="17" t="str">
        <f>COUNTIFS('2. Результаты'!$B$2:$B$1350, '5.1. Знание'!$G51, '2. Результаты'!$T$2:$T$1350, B$1)</f>
        <v>0</v>
      </c>
      <c r="C51" s="18" t="str">
        <f>COUNTIFS('2. Результаты'!$B$2:$B$1350, '5.1. Знание'!$G51, '2. Результаты'!$T$2:$T$1350, C$1)</f>
        <v>6</v>
      </c>
      <c r="D51" s="19" t="str">
        <f>COUNTIFS('2. Результаты'!$B$2:$B$1350, '5.1. Знание'!$G51, '2. Результаты'!$T$2:$T$1350, D$1)</f>
        <v>2</v>
      </c>
      <c r="E51" s="20" t="str">
        <f>COUNTIFS('2. Результаты'!$B$2:$B$1350, '5.1. Знание'!$G51, '2. Результаты'!$T$2:$T$1350, E$1)</f>
        <v>2</v>
      </c>
      <c r="F51" s="9" t="str">
        <f t="array" ref="F51">ROW() - ROW(TAKE('5.1. Знание'!$A$2:$Q$55, 1)) + 1</f>
        <v>#NAME?</v>
      </c>
      <c r="G51" s="21" t="s">
        <v>545</v>
      </c>
      <c r="H51" s="3" t="str">
        <f>SUM('5.1. Знание'!$B51:$E51)</f>
        <v>10</v>
      </c>
      <c r="I51" s="22" t="str">
        <f>'5.1. Знание'!$B51 / '5.1. Знание'!$H51</f>
        <v>0%</v>
      </c>
      <c r="J51" s="23" t="str">
        <f>'5.1. Знание'!$C51 / '5.1. Знание'!$H51</f>
        <v>60%</v>
      </c>
      <c r="K51" s="24" t="str">
        <f>'5.1. Знание'!$D51 / '5.1. Знание'!$H51</f>
        <v>20%</v>
      </c>
      <c r="L51" s="25" t="str">
        <f>'5.1. Знание'!$E51 / '5.1. Знание'!$H51</f>
        <v>20%</v>
      </c>
      <c r="M51" s="26" t="str">
        <f>(5 * '5.1. Знание'!$B51 + 4 * '5.1. Знание'!$C51 + 3 * '5.1. Знание'!$D51 + 2 * '5.1. Знание'!$E51) / '5.1. Знание'!$H51</f>
        <v>3.40</v>
      </c>
      <c r="N51" s="26" t="str">
        <f>IF('5.1. Знание'!$Q51 = "средний", '5.1. Знание'!$M51, NA())</f>
        <v>#N/A</v>
      </c>
      <c r="O51" s="26" t="str">
        <f>IF('5.1. Знание'!$Q51 = "базовый", '5.1. Знание'!$M51, NA())</f>
        <v>3.40</v>
      </c>
      <c r="P51" s="26" t="str">
        <f>IF('5.1. Знание'!$Q51 = "ниже базового", '5.1. Знание'!$M51, NA())</f>
        <v>#N/A</v>
      </c>
      <c r="Q51" s="9" t="str">
        <f t="array" ref="Q51">INDEX({"ниже базового","базовый","средний","высокий"}, ROUND('5.1. Знание'!$M51, 0) - 1)</f>
        <v>базовый</v>
      </c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</row>
    <row r="52" ht="15.75" customHeight="1">
      <c r="A52" s="9">
        <v>47.0</v>
      </c>
      <c r="B52" s="17" t="str">
        <f>COUNTIFS('2. Результаты'!$B$2:$B$1350, '5.1. Знание'!$G52, '2. Результаты'!$T$2:$T$1350, B$1)</f>
        <v>2</v>
      </c>
      <c r="C52" s="18" t="str">
        <f>COUNTIFS('2. Результаты'!$B$2:$B$1350, '5.1. Знание'!$G52, '2. Результаты'!$T$2:$T$1350, C$1)</f>
        <v>9</v>
      </c>
      <c r="D52" s="19" t="str">
        <f>COUNTIFS('2. Результаты'!$B$2:$B$1350, '5.1. Знание'!$G52, '2. Результаты'!$T$2:$T$1350, D$1)</f>
        <v>0</v>
      </c>
      <c r="E52" s="20" t="str">
        <f>COUNTIFS('2. Результаты'!$B$2:$B$1350, '5.1. Знание'!$G52, '2. Результаты'!$T$2:$T$1350, E$1)</f>
        <v>9</v>
      </c>
      <c r="F52" s="9" t="str">
        <f t="array" ref="F52">ROW() - ROW(TAKE('5.1. Знание'!$A$2:$Q$55, 1)) + 1</f>
        <v>#NAME?</v>
      </c>
      <c r="G52" s="21" t="s">
        <v>1356</v>
      </c>
      <c r="H52" s="3" t="str">
        <f>SUM('5.1. Знание'!$B52:$E52)</f>
        <v>20</v>
      </c>
      <c r="I52" s="22" t="str">
        <f>'5.1. Знание'!$B52 / '5.1. Знание'!$H52</f>
        <v>10%</v>
      </c>
      <c r="J52" s="23" t="str">
        <f>'5.1. Знание'!$C52 / '5.1. Знание'!$H52</f>
        <v>45%</v>
      </c>
      <c r="K52" s="24" t="str">
        <f>'5.1. Знание'!$D52 / '5.1. Знание'!$H52</f>
        <v>0%</v>
      </c>
      <c r="L52" s="25" t="str">
        <f>'5.1. Знание'!$E52 / '5.1. Знание'!$H52</f>
        <v>45%</v>
      </c>
      <c r="M52" s="26" t="str">
        <f>(5 * '5.1. Знание'!$B52 + 4 * '5.1. Знание'!$C52 + 3 * '5.1. Знание'!$D52 + 2 * '5.1. Знание'!$E52) / '5.1. Знание'!$H52</f>
        <v>3.20</v>
      </c>
      <c r="N52" s="26" t="str">
        <f>IF('5.1. Знание'!$Q52 = "средний", '5.1. Знание'!$M52, NA())</f>
        <v>#N/A</v>
      </c>
      <c r="O52" s="26" t="str">
        <f>IF('5.1. Знание'!$Q52 = "базовый", '5.1. Знание'!$M52, NA())</f>
        <v>3.20</v>
      </c>
      <c r="P52" s="26" t="str">
        <f>IF('5.1. Знание'!$Q52 = "ниже базового", '5.1. Знание'!$M52, NA())</f>
        <v>#N/A</v>
      </c>
      <c r="Q52" s="9" t="str">
        <f t="array" ref="Q52">INDEX({"ниже базового","базовый","средний","высокий"}, ROUND('5.1. Знание'!$M52, 0) - 1)</f>
        <v>базовый</v>
      </c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</row>
    <row r="53" ht="15.75" customHeight="1">
      <c r="A53" s="9">
        <v>31.0</v>
      </c>
      <c r="B53" s="17" t="str">
        <f>COUNTIFS('2. Результаты'!$B$2:$B$1350, '5.1. Знание'!$G53, '2. Результаты'!$T$2:$T$1350, B$1)</f>
        <v>2</v>
      </c>
      <c r="C53" s="18" t="str">
        <f>COUNTIFS('2. Результаты'!$B$2:$B$1350, '5.1. Знание'!$G53, '2. Результаты'!$T$2:$T$1350, C$1)</f>
        <v>14</v>
      </c>
      <c r="D53" s="19" t="str">
        <f>COUNTIFS('2. Результаты'!$B$2:$B$1350, '5.1. Знание'!$G53, '2. Результаты'!$T$2:$T$1350, D$1)</f>
        <v>12</v>
      </c>
      <c r="E53" s="20" t="str">
        <f>COUNTIFS('2. Результаты'!$B$2:$B$1350, '5.1. Знание'!$G53, '2. Результаты'!$T$2:$T$1350, E$1)</f>
        <v>11</v>
      </c>
      <c r="F53" s="9" t="str">
        <f t="array" ref="F53">ROW() - ROW(TAKE('5.1. Знание'!$A$2:$Q$55, 1)) + 1</f>
        <v>#NAME?</v>
      </c>
      <c r="G53" s="21" t="s">
        <v>1409</v>
      </c>
      <c r="H53" s="3" t="str">
        <f>SUM('5.1. Знание'!$B53:$E53)</f>
        <v>39</v>
      </c>
      <c r="I53" s="22" t="str">
        <f>'5.1. Знание'!$B53 / '5.1. Знание'!$H53</f>
        <v>5%</v>
      </c>
      <c r="J53" s="23" t="str">
        <f>'5.1. Знание'!$C53 / '5.1. Знание'!$H53</f>
        <v>36%</v>
      </c>
      <c r="K53" s="24" t="str">
        <f>'5.1. Знание'!$D53 / '5.1. Знание'!$H53</f>
        <v>31%</v>
      </c>
      <c r="L53" s="25" t="str">
        <f>'5.1. Знание'!$E53 / '5.1. Знание'!$H53</f>
        <v>28%</v>
      </c>
      <c r="M53" s="26" t="str">
        <f>(5 * '5.1. Знание'!$B53 + 4 * '5.1. Знание'!$C53 + 3 * '5.1. Знание'!$D53 + 2 * '5.1. Знание'!$E53) / '5.1. Знание'!$H53</f>
        <v>3.18</v>
      </c>
      <c r="N53" s="26" t="str">
        <f>IF('5.1. Знание'!$Q53 = "средний", '5.1. Знание'!$M53, NA())</f>
        <v>#N/A</v>
      </c>
      <c r="O53" s="26" t="str">
        <f>IF('5.1. Знание'!$Q53 = "базовый", '5.1. Знание'!$M53, NA())</f>
        <v>3.18</v>
      </c>
      <c r="P53" s="26" t="str">
        <f>IF('5.1. Знание'!$Q53 = "ниже базового", '5.1. Знание'!$M53, NA())</f>
        <v>#N/A</v>
      </c>
      <c r="Q53" s="9" t="str">
        <f t="array" ref="Q53">INDEX({"ниже базового","базовый","средний","высокий"}, ROUND('5.1. Знание'!$M53, 0) - 1)</f>
        <v>базовый</v>
      </c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</row>
    <row r="54" ht="15.75" customHeight="1">
      <c r="A54" s="9">
        <v>33.0</v>
      </c>
      <c r="B54" s="17" t="str">
        <f>COUNTIFS('2. Результаты'!$B$2:$B$1350, '5.1. Знание'!$G54, '2. Результаты'!$T$2:$T$1350, B$1)</f>
        <v>1</v>
      </c>
      <c r="C54" s="18" t="str">
        <f>COUNTIFS('2. Результаты'!$B$2:$B$1350, '5.1. Знание'!$G54, '2. Результаты'!$T$2:$T$1350, C$1)</f>
        <v>8</v>
      </c>
      <c r="D54" s="19" t="str">
        <f>COUNTIFS('2. Результаты'!$B$2:$B$1350, '5.1. Знание'!$G54, '2. Результаты'!$T$2:$T$1350, D$1)</f>
        <v>8</v>
      </c>
      <c r="E54" s="20" t="str">
        <f>COUNTIFS('2. Результаты'!$B$2:$B$1350, '5.1. Знание'!$G54, '2. Результаты'!$T$2:$T$1350, E$1)</f>
        <v>6</v>
      </c>
      <c r="F54" s="9" t="str">
        <f t="array" ref="F54">ROW() - ROW(TAKE('5.1. Знание'!$A$2:$Q$55, 1)) + 1</f>
        <v>#NAME?</v>
      </c>
      <c r="G54" s="21" t="s">
        <v>749</v>
      </c>
      <c r="H54" s="3" t="str">
        <f>SUM('5.1. Знание'!$B54:$E54)</f>
        <v>23</v>
      </c>
      <c r="I54" s="22" t="str">
        <f>'5.1. Знание'!$B54 / '5.1. Знание'!$H54</f>
        <v>4%</v>
      </c>
      <c r="J54" s="23" t="str">
        <f>'5.1. Знание'!$C54 / '5.1. Знание'!$H54</f>
        <v>35%</v>
      </c>
      <c r="K54" s="24" t="str">
        <f>'5.1. Знание'!$D54 / '5.1. Знание'!$H54</f>
        <v>35%</v>
      </c>
      <c r="L54" s="25" t="str">
        <f>'5.1. Знание'!$E54 / '5.1. Знание'!$H54</f>
        <v>26%</v>
      </c>
      <c r="M54" s="26" t="str">
        <f>(5 * '5.1. Знание'!$B54 + 4 * '5.1. Знание'!$C54 + 3 * '5.1. Знание'!$D54 + 2 * '5.1. Знание'!$E54) / '5.1. Знание'!$H54</f>
        <v>3.17</v>
      </c>
      <c r="N54" s="26" t="str">
        <f>IF('5.1. Знание'!$Q54 = "средний", '5.1. Знание'!$M54, NA())</f>
        <v>#N/A</v>
      </c>
      <c r="O54" s="26" t="str">
        <f>IF('5.1. Знание'!$Q54 = "базовый", '5.1. Знание'!$M54, NA())</f>
        <v>3.17</v>
      </c>
      <c r="P54" s="26" t="str">
        <f>IF('5.1. Знание'!$Q54 = "ниже базового", '5.1. Знание'!$M54, NA())</f>
        <v>#N/A</v>
      </c>
      <c r="Q54" s="9" t="str">
        <f t="array" ref="Q54">INDEX({"ниже базового","базовый","средний","высокий"}, ROUND('5.1. Знание'!$M54, 0) - 1)</f>
        <v>базовый</v>
      </c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</row>
    <row r="55" ht="15.75" customHeight="1">
      <c r="A55" s="9">
        <v>44.0</v>
      </c>
      <c r="B55" s="17" t="str">
        <f>COUNTIFS('2. Результаты'!$B$2:$B$1350, '5.1. Знание'!$G55, '2. Результаты'!$T$2:$T$1350, B$1)</f>
        <v>1</v>
      </c>
      <c r="C55" s="18" t="str">
        <f>COUNTIFS('2. Результаты'!$B$2:$B$1350, '5.1. Знание'!$G55, '2. Результаты'!$T$2:$T$1350, C$1)</f>
        <v>6</v>
      </c>
      <c r="D55" s="19" t="str">
        <f>COUNTIFS('2. Результаты'!$B$2:$B$1350, '5.1. Знание'!$G55, '2. Результаты'!$T$2:$T$1350, D$1)</f>
        <v>7</v>
      </c>
      <c r="E55" s="20" t="str">
        <f>COUNTIFS('2. Результаты'!$B$2:$B$1350, '5.1. Знание'!$G55, '2. Результаты'!$T$2:$T$1350, E$1)</f>
        <v>12</v>
      </c>
      <c r="F55" s="9" t="str">
        <f t="array" ref="F55">ROW() - ROW(TAKE('5.1. Знание'!$A$2:$Q$55, 1)) + 1</f>
        <v>#NAME?</v>
      </c>
      <c r="G55" s="21" t="s">
        <v>1087</v>
      </c>
      <c r="H55" s="3" t="str">
        <f>SUM('5.1. Знание'!$B55:$E55)</f>
        <v>26</v>
      </c>
      <c r="I55" s="22" t="str">
        <f>'5.1. Знание'!$B55 / '5.1. Знание'!$H55</f>
        <v>4%</v>
      </c>
      <c r="J55" s="23" t="str">
        <f>'5.1. Знание'!$C55 / '5.1. Знание'!$H55</f>
        <v>23%</v>
      </c>
      <c r="K55" s="24" t="str">
        <f>'5.1. Знание'!$D55 / '5.1. Знание'!$H55</f>
        <v>27%</v>
      </c>
      <c r="L55" s="25" t="str">
        <f>'5.1. Знание'!$E55 / '5.1. Знание'!$H55</f>
        <v>46%</v>
      </c>
      <c r="M55" s="26" t="str">
        <f>(5 * '5.1. Знание'!$B55 + 4 * '5.1. Знание'!$C55 + 3 * '5.1. Знание'!$D55 + 2 * '5.1. Знание'!$E55) / '5.1. Знание'!$H55</f>
        <v>2.85</v>
      </c>
      <c r="N55" s="26" t="str">
        <f>IF('5.1. Знание'!$Q55 = "средний", '5.1. Знание'!$M55, NA())</f>
        <v>#N/A</v>
      </c>
      <c r="O55" s="26" t="str">
        <f>IF('5.1. Знание'!$Q55 = "базовый", '5.1. Знание'!$M55, NA())</f>
        <v>2.85</v>
      </c>
      <c r="P55" s="26" t="str">
        <f>IF('5.1. Знание'!$Q55 = "ниже базового", '5.1. Знание'!$M55, NA())</f>
        <v>#N/A</v>
      </c>
      <c r="Q55" s="9" t="str">
        <f t="array" ref="Q55">INDEX({"ниже базового","базовый","средний","высокий"}, ROUND('5.1. Знание'!$M55, 0) - 1)</f>
        <v>базовый</v>
      </c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</row>
    <row r="56" ht="15.75" customHeight="1">
      <c r="A56" s="9"/>
      <c r="B56" s="28" t="str">
        <f>SUM('5.1. Знание'!$B$2:$B$55)</f>
        <v>171</v>
      </c>
      <c r="C56" s="29" t="str">
        <f>SUM('5.1. Знание'!$C$2:$C$55)</f>
        <v>824</v>
      </c>
      <c r="D56" s="30" t="str">
        <f>SUM('5.1. Знание'!$D$2:$D$55)</f>
        <v>271</v>
      </c>
      <c r="E56" s="31" t="str">
        <f>SUM('5.1. Знание'!$E$2:$E$55)</f>
        <v>83</v>
      </c>
      <c r="F56" s="32"/>
      <c r="G56" s="32" t="s">
        <v>1491</v>
      </c>
      <c r="H56" s="33" t="str">
        <f>SUM('5.1. Знание'!$H$2:$H$55)</f>
        <v>1349</v>
      </c>
      <c r="I56" s="34" t="str">
        <f>'5.1. Знание'!$B$56 / '5.1. Знание'!$H$56</f>
        <v>12.68%</v>
      </c>
      <c r="J56" s="35" t="str">
        <f>'5.1. Знание'!$C$56 / '5.1. Знание'!$H$56</f>
        <v>61.08%</v>
      </c>
      <c r="K56" s="36" t="str">
        <f>'5.1. Знание'!$D$56 / '5.1. Знание'!$H$56</f>
        <v>20.09%</v>
      </c>
      <c r="L56" s="37" t="str">
        <f>'5.1. Знание'!$E$56 / '5.1. Знание'!$H$56</f>
        <v>6.15%</v>
      </c>
      <c r="M56" s="26" t="str">
        <f>(5 * '5.1. Знание'!$B$56 + 4 * '5.1. Знание'!$C$56 + 3 * '5.1. Знание'!$D$56 + 2 * '5.1. Знание'!$E$56) / '5.1. Знание'!$H$56</f>
        <v>3.80</v>
      </c>
      <c r="N56" s="26"/>
      <c r="O56" s="26"/>
      <c r="P56" s="26"/>
      <c r="Q56" s="9" t="str">
        <f t="array" ref="Q56">INDEX({"ниже базового","базовый","средний","высокий"}, ROUND('5.1. Знание'!$M$56, 0) - 1)</f>
        <v>средний</v>
      </c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</sheetData>
  <conditionalFormatting sqref="Q2:Q56">
    <cfRule type="cellIs" dxfId="6" priority="1" operator="equal">
      <formula>"Высокий"</formula>
    </cfRule>
  </conditionalFormatting>
  <conditionalFormatting sqref="Q2:Q56">
    <cfRule type="cellIs" dxfId="7" priority="2" operator="equal">
      <formula>"Средний"</formula>
    </cfRule>
  </conditionalFormatting>
  <conditionalFormatting sqref="Q2:Q56">
    <cfRule type="cellIs" dxfId="8" priority="3" operator="equal">
      <formula>"Базовый"</formula>
    </cfRule>
  </conditionalFormatting>
  <conditionalFormatting sqref="Q2:Q56">
    <cfRule type="cellIs" dxfId="9" priority="4" operator="equal">
      <formula>"Ниже базового"</formula>
    </cfRule>
  </conditionalFormatting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Col="1"/>
  <cols>
    <col customWidth="1" min="1" max="1" width="4.0"/>
    <col customWidth="1" min="2" max="2" width="9.29"/>
    <col customWidth="1" min="3" max="4" width="9.14"/>
    <col customWidth="1" min="5" max="5" width="10.0"/>
    <col customWidth="1" min="6" max="6" width="4.14"/>
    <col customWidth="1" min="7" max="7" width="22.57"/>
    <col customWidth="1" min="8" max="8" width="8.43"/>
    <col customWidth="1" min="9" max="9" width="9.29"/>
    <col customWidth="1" min="10" max="11" width="9.14"/>
    <col customWidth="1" min="12" max="12" width="10.0"/>
    <col customWidth="1" min="13" max="13" width="11.0"/>
    <col customWidth="1" hidden="1" min="14" max="14" width="11.0" outlineLevel="1"/>
    <col customWidth="1" hidden="1" min="15" max="16" width="9.43" outlineLevel="1"/>
    <col customWidth="1" hidden="1" min="17" max="17" width="12.43" outlineLevel="1"/>
    <col customWidth="1" min="18" max="18" width="13.29"/>
    <col customWidth="1" min="19" max="31" width="9.71"/>
    <col customWidth="1" min="32" max="32" width="17.86"/>
    <col customWidth="1" min="33" max="33" width="9.43"/>
    <col customWidth="1" min="34" max="34" width="11.43"/>
    <col customWidth="1" min="35" max="35" width="8.71"/>
    <col customWidth="1" min="36" max="36" width="17.71"/>
    <col customWidth="1" min="37" max="37" width="11.29"/>
    <col customWidth="1" min="38" max="38" width="13.0"/>
    <col customWidth="1" min="39" max="59" width="8.71"/>
  </cols>
  <sheetData>
    <row r="1" ht="45.75" customHeight="1">
      <c r="A1" s="2" t="s">
        <v>0</v>
      </c>
      <c r="B1" s="11" t="s">
        <v>1466</v>
      </c>
      <c r="C1" s="12" t="s">
        <v>1465</v>
      </c>
      <c r="D1" s="13" t="s">
        <v>1467</v>
      </c>
      <c r="E1" s="14" t="s">
        <v>1468</v>
      </c>
      <c r="F1" s="2" t="s">
        <v>1478</v>
      </c>
      <c r="G1" s="2" t="s">
        <v>1479</v>
      </c>
      <c r="H1" s="2" t="s">
        <v>1480</v>
      </c>
      <c r="I1" s="11" t="s">
        <v>1501</v>
      </c>
      <c r="J1" s="12" t="s">
        <v>1482</v>
      </c>
      <c r="K1" s="13" t="s">
        <v>1483</v>
      </c>
      <c r="L1" s="15" t="s">
        <v>1484</v>
      </c>
      <c r="M1" s="1" t="s">
        <v>1485</v>
      </c>
      <c r="N1" s="1" t="s">
        <v>1481</v>
      </c>
      <c r="O1" s="1" t="s">
        <v>1486</v>
      </c>
      <c r="P1" s="1" t="s">
        <v>1487</v>
      </c>
      <c r="Q1" s="1" t="s">
        <v>1488</v>
      </c>
      <c r="R1" s="1" t="s">
        <v>1489</v>
      </c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BG1" t="s">
        <v>1490</v>
      </c>
    </row>
    <row r="2">
      <c r="A2" s="9">
        <v>26.0</v>
      </c>
      <c r="B2" s="17" t="str">
        <f>COUNTIFS('2. Результаты'!$B$2:$B$1350, '5.2. Здоровье'!$G2, '2. Результаты'!$R$2:$R$1350, B$1)</f>
        <v>8</v>
      </c>
      <c r="C2" s="18" t="str">
        <f>COUNTIFS('2. Результаты'!$B$2:$B$1350, '5.2. Здоровье'!$G2, '2. Результаты'!$R$2:$R$1350, C$1)</f>
        <v>8</v>
      </c>
      <c r="D2" s="19" t="str">
        <f>COUNTIFS('2. Результаты'!$B$2:$B$1350, '5.2. Здоровье'!$G2, '2. Результаты'!$R$2:$R$1350, D$1)</f>
        <v>0</v>
      </c>
      <c r="E2" s="20" t="str">
        <f>COUNTIFS('2. Результаты'!$B$2:$B$1350, '5.2. Здоровье'!$G2, '2. Результаты'!$R$2:$R$1350, E$1)</f>
        <v>0</v>
      </c>
      <c r="F2" s="9" t="str">
        <f t="array" ref="F2">ROW() - ROW(TAKE('5.2. Здоровье'!$A$2:$R$55, 1)) + 1</f>
        <v>#NAME?</v>
      </c>
      <c r="G2" s="21" t="s">
        <v>255</v>
      </c>
      <c r="H2" s="3" t="str">
        <f>SUM('5.2. Здоровье'!$B2:$E2)</f>
        <v>16</v>
      </c>
      <c r="I2" s="22" t="str">
        <f>'5.2. Здоровье'!$B2 / '5.2. Здоровье'!$H2</f>
        <v>50%</v>
      </c>
      <c r="J2" s="23" t="str">
        <f>'5.2. Здоровье'!$C2 / '5.2. Здоровье'!$H2</f>
        <v>50%</v>
      </c>
      <c r="K2" s="24" t="str">
        <f>'5.2. Здоровье'!$D2 / '5.2. Здоровье'!$H2</f>
        <v>0%</v>
      </c>
      <c r="L2" s="25" t="str">
        <f>'5.2. Здоровье'!$E2 / '5.2. Здоровье'!$H2</f>
        <v>0%</v>
      </c>
      <c r="M2" s="26" t="str">
        <f>(5 * '5.2. Здоровье'!$B2 + 4 * '5.2. Здоровье'!$C2 + 3 * '5.2. Здоровье'!$D2 + 2 * '5.2. Здоровье'!$E2) / '5.2. Здоровье'!$H2</f>
        <v>4.50</v>
      </c>
      <c r="N2" s="26" t="str">
        <f>IF('5.2. Здоровье'!$R2 = "высокий", '5.2. Здоровье'!$M2, NA())</f>
        <v>4.50</v>
      </c>
      <c r="O2" s="26" t="str">
        <f>IF('5.2. Здоровье'!$R2 = "средний", '5.2. Здоровье'!$M2, NA())</f>
        <v>#N/A</v>
      </c>
      <c r="P2" s="26" t="str">
        <f>IF('5.2. Здоровье'!$R2 = "базовый", '5.2. Здоровье'!$M2, NA())</f>
        <v>#N/A</v>
      </c>
      <c r="Q2" s="26" t="str">
        <f>IF('5.2. Здоровье'!$R2 = "ниже базового", '5.2. Здоровье'!$M2, NA())</f>
        <v>#N/A</v>
      </c>
      <c r="R2" s="9" t="str">
        <f t="array" ref="R2">INDEX({"ниже базового","базовый","средний","высокий"}, ROUND('5.2. Здоровье'!$M2, 0) - 1)</f>
        <v>высокий</v>
      </c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</row>
    <row r="3">
      <c r="A3" s="9">
        <v>14.0</v>
      </c>
      <c r="B3" s="17" t="str">
        <f>COUNTIFS('2. Результаты'!$B$2:$B$1350, '5.2. Здоровье'!$G3, '2. Результаты'!$R$2:$R$1350, B$1)</f>
        <v>4</v>
      </c>
      <c r="C3" s="18" t="str">
        <f>COUNTIFS('2. Результаты'!$B$2:$B$1350, '5.2. Здоровье'!$G3, '2. Результаты'!$R$2:$R$1350, C$1)</f>
        <v>4</v>
      </c>
      <c r="D3" s="19" t="str">
        <f>COUNTIFS('2. Результаты'!$B$2:$B$1350, '5.2. Здоровье'!$G3, '2. Результаты'!$R$2:$R$1350, D$1)</f>
        <v>0</v>
      </c>
      <c r="E3" s="20" t="str">
        <f>COUNTIFS('2. Результаты'!$B$2:$B$1350, '5.2. Здоровье'!$G3, '2. Результаты'!$R$2:$R$1350, E$1)</f>
        <v>0</v>
      </c>
      <c r="F3" s="9" t="str">
        <f t="array" ref="F3">ROW() - ROW(TAKE('5.2. Здоровье'!$A$2:$R$55, 1)) + 1</f>
        <v>#NAME?</v>
      </c>
      <c r="G3" s="21" t="s">
        <v>246</v>
      </c>
      <c r="H3" s="3" t="str">
        <f>SUM('5.2. Здоровье'!$B3:$E3)</f>
        <v>8</v>
      </c>
      <c r="I3" s="22" t="str">
        <f>'5.2. Здоровье'!$B3 / '5.2. Здоровье'!$H3</f>
        <v>50%</v>
      </c>
      <c r="J3" s="23" t="str">
        <f>'5.2. Здоровье'!$C3 / '5.2. Здоровье'!$H3</f>
        <v>50%</v>
      </c>
      <c r="K3" s="24" t="str">
        <f>'5.2. Здоровье'!$D3 / '5.2. Здоровье'!$H3</f>
        <v>0%</v>
      </c>
      <c r="L3" s="25" t="str">
        <f>'5.2. Здоровье'!$E3 / '5.2. Здоровье'!$H3</f>
        <v>0%</v>
      </c>
      <c r="M3" s="26" t="str">
        <f>(5 * '5.2. Здоровье'!$B3 + 4 * '5.2. Здоровье'!$C3 + 3 * '5.2. Здоровье'!$D3 + 2 * '5.2. Здоровье'!$E3) / '5.2. Здоровье'!$H3</f>
        <v>4.50</v>
      </c>
      <c r="N3" s="26" t="str">
        <f>IF('5.2. Здоровье'!$R3 = "высокий", '5.2. Здоровье'!$M3, NA())</f>
        <v>4.50</v>
      </c>
      <c r="O3" s="26" t="str">
        <f>IF('5.2. Здоровье'!$R3 = "средний", '5.2. Здоровье'!$M3, NA())</f>
        <v>#N/A</v>
      </c>
      <c r="P3" s="26" t="str">
        <f>IF('5.2. Здоровье'!$R3 = "базовый", '5.2. Здоровье'!$M3, NA())</f>
        <v>#N/A</v>
      </c>
      <c r="Q3" s="26" t="str">
        <f>IF('5.2. Здоровье'!$R3 = "ниже базового", '5.2. Здоровье'!$M3, NA())</f>
        <v>#N/A</v>
      </c>
      <c r="R3" s="9" t="str">
        <f t="array" ref="R3">INDEX({"ниже базового","базовый","средний","высокий"}, ROUND('5.2. Здоровье'!$M3, 0) - 1)</f>
        <v>высокий</v>
      </c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>
      <c r="A4" s="9">
        <v>6.0</v>
      </c>
      <c r="B4" s="17" t="str">
        <f>COUNTIFS('2. Результаты'!$B$2:$B$1350, '5.2. Здоровье'!$G4, '2. Результаты'!$R$2:$R$1350, B$1)</f>
        <v>26</v>
      </c>
      <c r="C4" s="18" t="str">
        <f>COUNTIFS('2. Результаты'!$B$2:$B$1350, '5.2. Здоровье'!$G4, '2. Результаты'!$R$2:$R$1350, C$1)</f>
        <v>42</v>
      </c>
      <c r="D4" s="19" t="str">
        <f>COUNTIFS('2. Результаты'!$B$2:$B$1350, '5.2. Здоровье'!$G4, '2. Результаты'!$R$2:$R$1350, D$1)</f>
        <v>3</v>
      </c>
      <c r="E4" s="20" t="str">
        <f>COUNTIFS('2. Результаты'!$B$2:$B$1350, '5.2. Здоровье'!$G4, '2. Результаты'!$R$2:$R$1350, E$1)</f>
        <v>1</v>
      </c>
      <c r="F4" s="9" t="str">
        <f t="array" ref="F4">ROW() - ROW(TAKE('5.2. Здоровье'!$A$2:$R$55, 1)) + 1</f>
        <v>#NAME?</v>
      </c>
      <c r="G4" s="21" t="s">
        <v>293</v>
      </c>
      <c r="H4" s="3" t="str">
        <f>SUM('5.2. Здоровье'!$B4:$E4)</f>
        <v>72</v>
      </c>
      <c r="I4" s="22" t="str">
        <f>'5.2. Здоровье'!$B4 / '5.2. Здоровье'!$H4</f>
        <v>36%</v>
      </c>
      <c r="J4" s="23" t="str">
        <f>'5.2. Здоровье'!$C4 / '5.2. Здоровье'!$H4</f>
        <v>58%</v>
      </c>
      <c r="K4" s="24" t="str">
        <f>'5.2. Здоровье'!$D4 / '5.2. Здоровье'!$H4</f>
        <v>4%</v>
      </c>
      <c r="L4" s="25" t="str">
        <f>'5.2. Здоровье'!$E4 / '5.2. Здоровье'!$H4</f>
        <v>1%</v>
      </c>
      <c r="M4" s="26" t="str">
        <f>(5 * '5.2. Здоровье'!$B4 + 4 * '5.2. Здоровье'!$C4 + 3 * '5.2. Здоровье'!$D4 + 2 * '5.2. Здоровье'!$E4) / '5.2. Здоровье'!$H4</f>
        <v>4.29</v>
      </c>
      <c r="N4" s="26" t="str">
        <f>IF('5.2. Здоровье'!$R4 = "высокий", '5.2. Здоровье'!$M4, NA())</f>
        <v>#N/A</v>
      </c>
      <c r="O4" s="26" t="str">
        <f>IF('5.2. Здоровье'!$R4 = "средний", '5.2. Здоровье'!$M4, NA())</f>
        <v>4.29</v>
      </c>
      <c r="P4" s="26" t="str">
        <f>IF('5.2. Здоровье'!$R4 = "базовый", '5.2. Здоровье'!$M4, NA())</f>
        <v>#N/A</v>
      </c>
      <c r="Q4" s="26" t="str">
        <f>IF('5.2. Здоровье'!$R4 = "ниже базового", '5.2. Здоровье'!$M4, NA())</f>
        <v>#N/A</v>
      </c>
      <c r="R4" s="9" t="str">
        <f t="array" ref="R4">INDEX({"ниже базового","базовый","средний","высокий"}, ROUND('5.2. Здоровье'!$M4, 0) - 1)</f>
        <v>средний</v>
      </c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</row>
    <row r="5">
      <c r="A5" s="9">
        <v>53.0</v>
      </c>
      <c r="B5" s="17" t="str">
        <f>COUNTIFS('2. Результаты'!$B$2:$B$1350, '5.2. Здоровье'!$G5, '2. Результаты'!$R$2:$R$1350, B$1)</f>
        <v>2</v>
      </c>
      <c r="C5" s="18" t="str">
        <f>COUNTIFS('2. Результаты'!$B$2:$B$1350, '5.2. Здоровье'!$G5, '2. Результаты'!$R$2:$R$1350, C$1)</f>
        <v>6</v>
      </c>
      <c r="D5" s="19" t="str">
        <f>COUNTIFS('2. Результаты'!$B$2:$B$1350, '5.2. Здоровье'!$G5, '2. Результаты'!$R$2:$R$1350, D$1)</f>
        <v>0</v>
      </c>
      <c r="E5" s="20" t="str">
        <f>COUNTIFS('2. Результаты'!$B$2:$B$1350, '5.2. Здоровье'!$G5, '2. Результаты'!$R$2:$R$1350, E$1)</f>
        <v>0</v>
      </c>
      <c r="F5" s="9" t="str">
        <f t="array" ref="F5">ROW() - ROW(TAKE('5.2. Здоровье'!$A$2:$R$55, 1)) + 1</f>
        <v>#NAME?</v>
      </c>
      <c r="G5" s="21" t="s">
        <v>272</v>
      </c>
      <c r="H5" s="3" t="str">
        <f>SUM('5.2. Здоровье'!$B5:$E5)</f>
        <v>8</v>
      </c>
      <c r="I5" s="22" t="str">
        <f>'5.2. Здоровье'!$B5 / '5.2. Здоровье'!$H5</f>
        <v>25%</v>
      </c>
      <c r="J5" s="23" t="str">
        <f>'5.2. Здоровье'!$C5 / '5.2. Здоровье'!$H5</f>
        <v>75%</v>
      </c>
      <c r="K5" s="24" t="str">
        <f>'5.2. Здоровье'!$D5 / '5.2. Здоровье'!$H5</f>
        <v>0%</v>
      </c>
      <c r="L5" s="25" t="str">
        <f>'5.2. Здоровье'!$E5 / '5.2. Здоровье'!$H5</f>
        <v>0%</v>
      </c>
      <c r="M5" s="26" t="str">
        <f>(5 * '5.2. Здоровье'!$B5 + 4 * '5.2. Здоровье'!$C5 + 3 * '5.2. Здоровье'!$D5 + 2 * '5.2. Здоровье'!$E5) / '5.2. Здоровье'!$H5</f>
        <v>4.25</v>
      </c>
      <c r="N5" s="26" t="str">
        <f>IF('5.2. Здоровье'!$R5 = "высокий", '5.2. Здоровье'!$M5, NA())</f>
        <v>#N/A</v>
      </c>
      <c r="O5" s="26" t="str">
        <f>IF('5.2. Здоровье'!$R5 = "средний", '5.2. Здоровье'!$M5, NA())</f>
        <v>4.25</v>
      </c>
      <c r="P5" s="26" t="str">
        <f>IF('5.2. Здоровье'!$R5 = "базовый", '5.2. Здоровье'!$M5, NA())</f>
        <v>#N/A</v>
      </c>
      <c r="Q5" s="26" t="str">
        <f>IF('5.2. Здоровье'!$R5 = "ниже базового", '5.2. Здоровье'!$M5, NA())</f>
        <v>#N/A</v>
      </c>
      <c r="R5" s="9" t="str">
        <f t="array" ref="R5">INDEX({"ниже базового","базовый","средний","высокий"}, ROUND('5.2. Здоровье'!$M5, 0) - 1)</f>
        <v>средний</v>
      </c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</row>
    <row r="6">
      <c r="A6" s="9">
        <v>15.0</v>
      </c>
      <c r="B6" s="17" t="str">
        <f>COUNTIFS('2. Результаты'!$B$2:$B$1350, '5.2. Здоровье'!$G6, '2. Результаты'!$R$2:$R$1350, B$1)</f>
        <v>6</v>
      </c>
      <c r="C6" s="18" t="str">
        <f>COUNTIFS('2. Результаты'!$B$2:$B$1350, '5.2. Здоровье'!$G6, '2. Результаты'!$R$2:$R$1350, C$1)</f>
        <v>18</v>
      </c>
      <c r="D6" s="19" t="str">
        <f>COUNTIFS('2. Результаты'!$B$2:$B$1350, '5.2. Здоровье'!$G6, '2. Результаты'!$R$2:$R$1350, D$1)</f>
        <v>0</v>
      </c>
      <c r="E6" s="20" t="str">
        <f>COUNTIFS('2. Результаты'!$B$2:$B$1350, '5.2. Здоровье'!$G6, '2. Результаты'!$R$2:$R$1350, E$1)</f>
        <v>0</v>
      </c>
      <c r="F6" s="9" t="str">
        <f t="array" ref="F6">ROW() - ROW(TAKE('5.2. Здоровье'!$A$2:$R$55, 1)) + 1</f>
        <v>#NAME?</v>
      </c>
      <c r="G6" s="21" t="s">
        <v>220</v>
      </c>
      <c r="H6" s="3" t="str">
        <f>SUM('5.2. Здоровье'!$B6:$E6)</f>
        <v>24</v>
      </c>
      <c r="I6" s="22" t="str">
        <f>'5.2. Здоровье'!$B6 / '5.2. Здоровье'!$H6</f>
        <v>25%</v>
      </c>
      <c r="J6" s="23" t="str">
        <f>'5.2. Здоровье'!$C6 / '5.2. Здоровье'!$H6</f>
        <v>75%</v>
      </c>
      <c r="K6" s="24" t="str">
        <f>'5.2. Здоровье'!$D6 / '5.2. Здоровье'!$H6</f>
        <v>0%</v>
      </c>
      <c r="L6" s="25" t="str">
        <f>'5.2. Здоровье'!$E6 / '5.2. Здоровье'!$H6</f>
        <v>0%</v>
      </c>
      <c r="M6" s="26" t="str">
        <f>(5 * '5.2. Здоровье'!$B6 + 4 * '5.2. Здоровье'!$C6 + 3 * '5.2. Здоровье'!$D6 + 2 * '5.2. Здоровье'!$E6) / '5.2. Здоровье'!$H6</f>
        <v>4.25</v>
      </c>
      <c r="N6" s="26" t="str">
        <f>IF('5.2. Здоровье'!$R6 = "высокий", '5.2. Здоровье'!$M6, NA())</f>
        <v>#N/A</v>
      </c>
      <c r="O6" s="26" t="str">
        <f>IF('5.2. Здоровье'!$R6 = "средний", '5.2. Здоровье'!$M6, NA())</f>
        <v>4.25</v>
      </c>
      <c r="P6" s="26" t="str">
        <f>IF('5.2. Здоровье'!$R6 = "базовый", '5.2. Здоровье'!$M6, NA())</f>
        <v>#N/A</v>
      </c>
      <c r="Q6" s="26" t="str">
        <f>IF('5.2. Здоровье'!$R6 = "ниже базового", '5.2. Здоровье'!$M6, NA())</f>
        <v>#N/A</v>
      </c>
      <c r="R6" s="9" t="str">
        <f t="array" ref="R6">INDEX({"ниже базового","базовый","средний","высокий"}, ROUND('5.2. Здоровье'!$M6, 0) - 1)</f>
        <v>средний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>
      <c r="A7" s="9">
        <v>4.0</v>
      </c>
      <c r="B7" s="17" t="str">
        <f>COUNTIFS('2. Результаты'!$B$2:$B$1350, '5.2. Здоровье'!$G7, '2. Результаты'!$R$2:$R$1350, B$1)</f>
        <v>4</v>
      </c>
      <c r="C7" s="18" t="str">
        <f>COUNTIFS('2. Результаты'!$B$2:$B$1350, '5.2. Здоровье'!$G7, '2. Результаты'!$R$2:$R$1350, C$1)</f>
        <v>12</v>
      </c>
      <c r="D7" s="19" t="str">
        <f>COUNTIFS('2. Результаты'!$B$2:$B$1350, '5.2. Здоровье'!$G7, '2. Результаты'!$R$2:$R$1350, D$1)</f>
        <v>0</v>
      </c>
      <c r="E7" s="20" t="str">
        <f>COUNTIFS('2. Результаты'!$B$2:$B$1350, '5.2. Здоровье'!$G7, '2. Результаты'!$R$2:$R$1350, E$1)</f>
        <v>0</v>
      </c>
      <c r="F7" s="9" t="str">
        <f t="array" ref="F7">ROW() - ROW(TAKE('5.2. Здоровье'!$A$2:$R$55, 1)) + 1</f>
        <v>#NAME?</v>
      </c>
      <c r="G7" s="21" t="s">
        <v>886</v>
      </c>
      <c r="H7" s="3" t="str">
        <f>SUM('5.2. Здоровье'!$B7:$E7)</f>
        <v>16</v>
      </c>
      <c r="I7" s="22" t="str">
        <f>'5.2. Здоровье'!$B7 / '5.2. Здоровье'!$H7</f>
        <v>25%</v>
      </c>
      <c r="J7" s="23" t="str">
        <f>'5.2. Здоровье'!$C7 / '5.2. Здоровье'!$H7</f>
        <v>75%</v>
      </c>
      <c r="K7" s="24" t="str">
        <f>'5.2. Здоровье'!$D7 / '5.2. Здоровье'!$H7</f>
        <v>0%</v>
      </c>
      <c r="L7" s="25" t="str">
        <f>'5.2. Здоровье'!$E7 / '5.2. Здоровье'!$H7</f>
        <v>0%</v>
      </c>
      <c r="M7" s="26" t="str">
        <f>(5 * '5.2. Здоровье'!$B7 + 4 * '5.2. Здоровье'!$C7 + 3 * '5.2. Здоровье'!$D7 + 2 * '5.2. Здоровье'!$E7) / '5.2. Здоровье'!$H7</f>
        <v>4.25</v>
      </c>
      <c r="N7" s="26" t="str">
        <f>IF('5.2. Здоровье'!$R7 = "высокий", '5.2. Здоровье'!$M7, NA())</f>
        <v>#N/A</v>
      </c>
      <c r="O7" s="26" t="str">
        <f>IF('5.2. Здоровье'!$R7 = "средний", '5.2. Здоровье'!$M7, NA())</f>
        <v>4.25</v>
      </c>
      <c r="P7" s="26" t="str">
        <f>IF('5.2. Здоровье'!$R7 = "базовый", '5.2. Здоровье'!$M7, NA())</f>
        <v>#N/A</v>
      </c>
      <c r="Q7" s="26" t="str">
        <f>IF('5.2. Здоровье'!$R7 = "ниже базового", '5.2. Здоровье'!$M7, NA())</f>
        <v>#N/A</v>
      </c>
      <c r="R7" s="9" t="str">
        <f t="array" ref="R7">INDEX({"ниже базового","базовый","средний","высокий"}, ROUND('5.2. Здоровье'!$M7, 0) - 1)</f>
        <v>средний</v>
      </c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>
      <c r="A8" s="9">
        <v>38.0</v>
      </c>
      <c r="B8" s="17" t="str">
        <f>COUNTIFS('2. Результаты'!$B$2:$B$1350, '5.2. Здоровье'!$G8, '2. Результаты'!$R$2:$R$1350, B$1)</f>
        <v>4</v>
      </c>
      <c r="C8" s="18" t="str">
        <f>COUNTIFS('2. Результаты'!$B$2:$B$1350, '5.2. Здоровье'!$G8, '2. Результаты'!$R$2:$R$1350, C$1)</f>
        <v>10</v>
      </c>
      <c r="D8" s="19" t="str">
        <f>COUNTIFS('2. Результаты'!$B$2:$B$1350, '5.2. Здоровье'!$G8, '2. Результаты'!$R$2:$R$1350, D$1)</f>
        <v>1</v>
      </c>
      <c r="E8" s="20" t="str">
        <f>COUNTIFS('2. Результаты'!$B$2:$B$1350, '5.2. Здоровье'!$G8, '2. Результаты'!$R$2:$R$1350, E$1)</f>
        <v>0</v>
      </c>
      <c r="F8" s="9" t="str">
        <f t="array" ref="F8">ROW() - ROW(TAKE('5.2. Здоровье'!$A$2:$R$55, 1)) + 1</f>
        <v>#NAME?</v>
      </c>
      <c r="G8" s="21" t="s">
        <v>903</v>
      </c>
      <c r="H8" s="3" t="str">
        <f>SUM('5.2. Здоровье'!$B8:$E8)</f>
        <v>15</v>
      </c>
      <c r="I8" s="22" t="str">
        <f>'5.2. Здоровье'!$B8 / '5.2. Здоровье'!$H8</f>
        <v>27%</v>
      </c>
      <c r="J8" s="23" t="str">
        <f>'5.2. Здоровье'!$C8 / '5.2. Здоровье'!$H8</f>
        <v>67%</v>
      </c>
      <c r="K8" s="24" t="str">
        <f>'5.2. Здоровье'!$D8 / '5.2. Здоровье'!$H8</f>
        <v>7%</v>
      </c>
      <c r="L8" s="25" t="str">
        <f>'5.2. Здоровье'!$E8 / '5.2. Здоровье'!$H8</f>
        <v>0%</v>
      </c>
      <c r="M8" s="26" t="str">
        <f>(5 * '5.2. Здоровье'!$B8 + 4 * '5.2. Здоровье'!$C8 + 3 * '5.2. Здоровье'!$D8 + 2 * '5.2. Здоровье'!$E8) / '5.2. Здоровье'!$H8</f>
        <v>4.20</v>
      </c>
      <c r="N8" s="26" t="str">
        <f>IF('5.2. Здоровье'!$R8 = "высокий", '5.2. Здоровье'!$M8, NA())</f>
        <v>#N/A</v>
      </c>
      <c r="O8" s="26" t="str">
        <f>IF('5.2. Здоровье'!$R8 = "средний", '5.2. Здоровье'!$M8, NA())</f>
        <v>4.20</v>
      </c>
      <c r="P8" s="26" t="str">
        <f>IF('5.2. Здоровье'!$R8 = "базовый", '5.2. Здоровье'!$M8, NA())</f>
        <v>#N/A</v>
      </c>
      <c r="Q8" s="26" t="str">
        <f>IF('5.2. Здоровье'!$R8 = "ниже базового", '5.2. Здоровье'!$M8, NA())</f>
        <v>#N/A</v>
      </c>
      <c r="R8" s="9" t="str">
        <f t="array" ref="R8">INDEX({"ниже базового","базовый","средний","высокий"}, ROUND('5.2. Здоровье'!$M8, 0) - 1)</f>
        <v>средний</v>
      </c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>
      <c r="A9" s="9">
        <v>3.0</v>
      </c>
      <c r="B9" s="17" t="str">
        <f>COUNTIFS('2. Результаты'!$B$2:$B$1350, '5.2. Здоровье'!$G9, '2. Результаты'!$R$2:$R$1350, B$1)</f>
        <v>5</v>
      </c>
      <c r="C9" s="18" t="str">
        <f>COUNTIFS('2. Результаты'!$B$2:$B$1350, '5.2. Здоровье'!$G9, '2. Результаты'!$R$2:$R$1350, C$1)</f>
        <v>11</v>
      </c>
      <c r="D9" s="19" t="str">
        <f>COUNTIFS('2. Результаты'!$B$2:$B$1350, '5.2. Здоровье'!$G9, '2. Результаты'!$R$2:$R$1350, D$1)</f>
        <v>2</v>
      </c>
      <c r="E9" s="20" t="str">
        <f>COUNTIFS('2. Результаты'!$B$2:$B$1350, '5.2. Здоровье'!$G9, '2. Результаты'!$R$2:$R$1350, E$1)</f>
        <v>0</v>
      </c>
      <c r="F9" s="9" t="str">
        <f t="array" ref="F9">ROW() - ROW(TAKE('5.2. Здоровье'!$A$2:$R$55, 1)) + 1</f>
        <v>#NAME?</v>
      </c>
      <c r="G9" s="21" t="s">
        <v>83</v>
      </c>
      <c r="H9" s="3" t="str">
        <f>SUM('5.2. Здоровье'!$B9:$E9)</f>
        <v>18</v>
      </c>
      <c r="I9" s="22" t="str">
        <f>'5.2. Здоровье'!$B9 / '5.2. Здоровье'!$H9</f>
        <v>28%</v>
      </c>
      <c r="J9" s="23" t="str">
        <f>'5.2. Здоровье'!$C9 / '5.2. Здоровье'!$H9</f>
        <v>61%</v>
      </c>
      <c r="K9" s="24" t="str">
        <f>'5.2. Здоровье'!$D9 / '5.2. Здоровье'!$H9</f>
        <v>11%</v>
      </c>
      <c r="L9" s="25" t="str">
        <f>'5.2. Здоровье'!$E9 / '5.2. Здоровье'!$H9</f>
        <v>0%</v>
      </c>
      <c r="M9" s="26" t="str">
        <f>(5 * '5.2. Здоровье'!$B9 + 4 * '5.2. Здоровье'!$C9 + 3 * '5.2. Здоровье'!$D9 + 2 * '5.2. Здоровье'!$E9) / '5.2. Здоровье'!$H9</f>
        <v>4.17</v>
      </c>
      <c r="N9" s="26" t="str">
        <f>IF('5.2. Здоровье'!$R9 = "высокий", '5.2. Здоровье'!$M9, NA())</f>
        <v>#N/A</v>
      </c>
      <c r="O9" s="26" t="str">
        <f>IF('5.2. Здоровье'!$R9 = "средний", '5.2. Здоровье'!$M9, NA())</f>
        <v>4.17</v>
      </c>
      <c r="P9" s="26" t="str">
        <f>IF('5.2. Здоровье'!$R9 = "базовый", '5.2. Здоровье'!$M9, NA())</f>
        <v>#N/A</v>
      </c>
      <c r="Q9" s="26" t="str">
        <f>IF('5.2. Здоровье'!$R9 = "ниже базового", '5.2. Здоровье'!$M9, NA())</f>
        <v>#N/A</v>
      </c>
      <c r="R9" s="9" t="str">
        <f t="array" ref="R9">INDEX({"ниже базового","базовый","средний","высокий"}, ROUND('5.2. Здоровье'!$M9, 0) - 1)</f>
        <v>средний</v>
      </c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>
      <c r="A10" s="9">
        <v>21.0</v>
      </c>
      <c r="B10" s="17" t="str">
        <f>COUNTIFS('2. Результаты'!$B$2:$B$1350, '5.2. Здоровье'!$G10, '2. Результаты'!$R$2:$R$1350, B$1)</f>
        <v>5</v>
      </c>
      <c r="C10" s="18" t="str">
        <f>COUNTIFS('2. Результаты'!$B$2:$B$1350, '5.2. Здоровье'!$G10, '2. Результаты'!$R$2:$R$1350, C$1)</f>
        <v>19</v>
      </c>
      <c r="D10" s="19" t="str">
        <f>COUNTIFS('2. Результаты'!$B$2:$B$1350, '5.2. Здоровье'!$G10, '2. Результаты'!$R$2:$R$1350, D$1)</f>
        <v>1</v>
      </c>
      <c r="E10" s="20" t="str">
        <f>COUNTIFS('2. Результаты'!$B$2:$B$1350, '5.2. Здоровье'!$G10, '2. Результаты'!$R$2:$R$1350, E$1)</f>
        <v>0</v>
      </c>
      <c r="F10" s="9" t="str">
        <f t="array" ref="F10">ROW() - ROW(TAKE('5.2. Здоровье'!$A$2:$R$55, 1)) + 1</f>
        <v>#NAME?</v>
      </c>
      <c r="G10" s="21" t="s">
        <v>1186</v>
      </c>
      <c r="H10" s="3" t="str">
        <f>SUM('5.2. Здоровье'!$B10:$E10)</f>
        <v>25</v>
      </c>
      <c r="I10" s="22" t="str">
        <f>'5.2. Здоровье'!$B10 / '5.2. Здоровье'!$H10</f>
        <v>20%</v>
      </c>
      <c r="J10" s="23" t="str">
        <f>'5.2. Здоровье'!$C10 / '5.2. Здоровье'!$H10</f>
        <v>76%</v>
      </c>
      <c r="K10" s="24" t="str">
        <f>'5.2. Здоровье'!$D10 / '5.2. Здоровье'!$H10</f>
        <v>4%</v>
      </c>
      <c r="L10" s="25" t="str">
        <f>'5.2. Здоровье'!$E10 / '5.2. Здоровье'!$H10</f>
        <v>0%</v>
      </c>
      <c r="M10" s="26" t="str">
        <f>(5 * '5.2. Здоровье'!$B10 + 4 * '5.2. Здоровье'!$C10 + 3 * '5.2. Здоровье'!$D10 + 2 * '5.2. Здоровье'!$E10) / '5.2. Здоровье'!$H10</f>
        <v>4.16</v>
      </c>
      <c r="N10" s="26" t="str">
        <f>IF('5.2. Здоровье'!$R10 = "высокий", '5.2. Здоровье'!$M10, NA())</f>
        <v>#N/A</v>
      </c>
      <c r="O10" s="26" t="str">
        <f>IF('5.2. Здоровье'!$R10 = "средний", '5.2. Здоровье'!$M10, NA())</f>
        <v>4.16</v>
      </c>
      <c r="P10" s="26" t="str">
        <f>IF('5.2. Здоровье'!$R10 = "базовый", '5.2. Здоровье'!$M10, NA())</f>
        <v>#N/A</v>
      </c>
      <c r="Q10" s="26" t="str">
        <f>IF('5.2. Здоровье'!$R10 = "ниже базового", '5.2. Здоровье'!$M10, NA())</f>
        <v>#N/A</v>
      </c>
      <c r="R10" s="9" t="str">
        <f t="array" ref="R10">INDEX({"ниже базового","базовый","средний","высокий"}, ROUND('5.2. Здоровье'!$M10, 0) - 1)</f>
        <v>средний</v>
      </c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>
      <c r="A11" s="9">
        <v>23.0</v>
      </c>
      <c r="B11" s="17" t="str">
        <f>COUNTIFS('2. Результаты'!$B$2:$B$1350, '5.2. Здоровье'!$G11, '2. Результаты'!$R$2:$R$1350, B$1)</f>
        <v>3</v>
      </c>
      <c r="C11" s="18" t="str">
        <f>COUNTIFS('2. Результаты'!$B$2:$B$1350, '5.2. Здоровье'!$G11, '2. Результаты'!$R$2:$R$1350, C$1)</f>
        <v>17</v>
      </c>
      <c r="D11" s="19" t="str">
        <f>COUNTIFS('2. Результаты'!$B$2:$B$1350, '5.2. Здоровье'!$G11, '2. Результаты'!$R$2:$R$1350, D$1)</f>
        <v>0</v>
      </c>
      <c r="E11" s="20" t="str">
        <f>COUNTIFS('2. Результаты'!$B$2:$B$1350, '5.2. Здоровье'!$G11, '2. Результаты'!$R$2:$R$1350, E$1)</f>
        <v>0</v>
      </c>
      <c r="F11" s="9" t="str">
        <f t="array" ref="F11">ROW() - ROW(TAKE('5.2. Здоровье'!$A$2:$R$55, 1)) + 1</f>
        <v>#NAME?</v>
      </c>
      <c r="G11" s="21" t="s">
        <v>635</v>
      </c>
      <c r="H11" s="3" t="str">
        <f>SUM('5.2. Здоровье'!$B11:$E11)</f>
        <v>20</v>
      </c>
      <c r="I11" s="22" t="str">
        <f>'5.2. Здоровье'!$B11 / '5.2. Здоровье'!$H11</f>
        <v>15%</v>
      </c>
      <c r="J11" s="23" t="str">
        <f>'5.2. Здоровье'!$C11 / '5.2. Здоровье'!$H11</f>
        <v>85%</v>
      </c>
      <c r="K11" s="24" t="str">
        <f>'5.2. Здоровье'!$D11 / '5.2. Здоровье'!$H11</f>
        <v>0%</v>
      </c>
      <c r="L11" s="25" t="str">
        <f>'5.2. Здоровье'!$E11 / '5.2. Здоровье'!$H11</f>
        <v>0%</v>
      </c>
      <c r="M11" s="26" t="str">
        <f>(5 * '5.2. Здоровье'!$B11 + 4 * '5.2. Здоровье'!$C11 + 3 * '5.2. Здоровье'!$D11 + 2 * '5.2. Здоровье'!$E11) / '5.2. Здоровье'!$H11</f>
        <v>4.15</v>
      </c>
      <c r="N11" s="26" t="str">
        <f>IF('5.2. Здоровье'!$R11 = "высокий", '5.2. Здоровье'!$M11, NA())</f>
        <v>#N/A</v>
      </c>
      <c r="O11" s="26" t="str">
        <f>IF('5.2. Здоровье'!$R11 = "средний", '5.2. Здоровье'!$M11, NA())</f>
        <v>4.15</v>
      </c>
      <c r="P11" s="26" t="str">
        <f>IF('5.2. Здоровье'!$R11 = "базовый", '5.2. Здоровье'!$M11, NA())</f>
        <v>#N/A</v>
      </c>
      <c r="Q11" s="26" t="str">
        <f>IF('5.2. Здоровье'!$R11 = "ниже базового", '5.2. Здоровье'!$M11, NA())</f>
        <v>#N/A</v>
      </c>
      <c r="R11" s="9" t="str">
        <f t="array" ref="R11">INDEX({"ниже базового","базовый","средний","высокий"}, ROUND('5.2. Здоровье'!$M11, 0) - 1)</f>
        <v>средний</v>
      </c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>
      <c r="A12" s="9">
        <v>16.0</v>
      </c>
      <c r="B12" s="17" t="str">
        <f>COUNTIFS('2. Результаты'!$B$2:$B$1350, '5.2. Здоровье'!$G12, '2. Результаты'!$R$2:$R$1350, B$1)</f>
        <v>1</v>
      </c>
      <c r="C12" s="18" t="str">
        <f>COUNTIFS('2. Результаты'!$B$2:$B$1350, '5.2. Здоровье'!$G12, '2. Результаты'!$R$2:$R$1350, C$1)</f>
        <v>6</v>
      </c>
      <c r="D12" s="19" t="str">
        <f>COUNTIFS('2. Результаты'!$B$2:$B$1350, '5.2. Здоровье'!$G12, '2. Результаты'!$R$2:$R$1350, D$1)</f>
        <v>0</v>
      </c>
      <c r="E12" s="20" t="str">
        <f>COUNTIFS('2. Результаты'!$B$2:$B$1350, '5.2. Здоровье'!$G12, '2. Результаты'!$R$2:$R$1350, E$1)</f>
        <v>0</v>
      </c>
      <c r="F12" s="9" t="str">
        <f t="array" ref="F12">ROW() - ROW(TAKE('5.2. Здоровье'!$A$2:$R$55, 1)) + 1</f>
        <v>#NAME?</v>
      </c>
      <c r="G12" s="21" t="s">
        <v>126</v>
      </c>
      <c r="H12" s="3" t="str">
        <f>SUM('5.2. Здоровье'!$B12:$E12)</f>
        <v>7</v>
      </c>
      <c r="I12" s="22" t="str">
        <f>'5.2. Здоровье'!$B12 / '5.2. Здоровье'!$H12</f>
        <v>14%</v>
      </c>
      <c r="J12" s="23" t="str">
        <f>'5.2. Здоровье'!$C12 / '5.2. Здоровье'!$H12</f>
        <v>86%</v>
      </c>
      <c r="K12" s="24" t="str">
        <f>'5.2. Здоровье'!$D12 / '5.2. Здоровье'!$H12</f>
        <v>0%</v>
      </c>
      <c r="L12" s="25" t="str">
        <f>'5.2. Здоровье'!$E12 / '5.2. Здоровье'!$H12</f>
        <v>0%</v>
      </c>
      <c r="M12" s="26" t="str">
        <f>(5 * '5.2. Здоровье'!$B12 + 4 * '5.2. Здоровье'!$C12 + 3 * '5.2. Здоровье'!$D12 + 2 * '5.2. Здоровье'!$E12) / '5.2. Здоровье'!$H12</f>
        <v>4.14</v>
      </c>
      <c r="N12" s="26" t="str">
        <f>IF('5.2. Здоровье'!$R12 = "высокий", '5.2. Здоровье'!$M12, NA())</f>
        <v>#N/A</v>
      </c>
      <c r="O12" s="26" t="str">
        <f>IF('5.2. Здоровье'!$R12 = "средний", '5.2. Здоровье'!$M12, NA())</f>
        <v>4.14</v>
      </c>
      <c r="P12" s="26" t="str">
        <f>IF('5.2. Здоровье'!$R12 = "базовый", '5.2. Здоровье'!$M12, NA())</f>
        <v>#N/A</v>
      </c>
      <c r="Q12" s="26" t="str">
        <f>IF('5.2. Здоровье'!$R12 = "ниже базового", '5.2. Здоровье'!$M12, NA())</f>
        <v>#N/A</v>
      </c>
      <c r="R12" s="9" t="str">
        <f t="array" ref="R12">INDEX({"ниже базового","базовый","средний","высокий"}, ROUND('5.2. Здоровье'!$M12, 0) - 1)</f>
        <v>средний</v>
      </c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>
      <c r="A13" s="9">
        <v>19.0</v>
      </c>
      <c r="B13" s="17" t="str">
        <f>COUNTIFS('2. Результаты'!$B$2:$B$1350, '5.2. Здоровье'!$G13, '2. Результаты'!$R$2:$R$1350, B$1)</f>
        <v>3</v>
      </c>
      <c r="C13" s="18" t="str">
        <f>COUNTIFS('2. Результаты'!$B$2:$B$1350, '5.2. Здоровье'!$G13, '2. Результаты'!$R$2:$R$1350, C$1)</f>
        <v>18</v>
      </c>
      <c r="D13" s="19" t="str">
        <f>COUNTIFS('2. Результаты'!$B$2:$B$1350, '5.2. Здоровье'!$G13, '2. Результаты'!$R$2:$R$1350, D$1)</f>
        <v>0</v>
      </c>
      <c r="E13" s="20" t="str">
        <f>COUNTIFS('2. Результаты'!$B$2:$B$1350, '5.2. Здоровье'!$G13, '2. Результаты'!$R$2:$R$1350, E$1)</f>
        <v>0</v>
      </c>
      <c r="F13" s="9" t="str">
        <f t="array" ref="F13">ROW() - ROW(TAKE('5.2. Здоровье'!$A$2:$R$55, 1)) + 1</f>
        <v>#NAME?</v>
      </c>
      <c r="G13" s="21" t="s">
        <v>104</v>
      </c>
      <c r="H13" s="3" t="str">
        <f>SUM('5.2. Здоровье'!$B13:$E13)</f>
        <v>21</v>
      </c>
      <c r="I13" s="22" t="str">
        <f>'5.2. Здоровье'!$B13 / '5.2. Здоровье'!$H13</f>
        <v>14%</v>
      </c>
      <c r="J13" s="23" t="str">
        <f>'5.2. Здоровье'!$C13 / '5.2. Здоровье'!$H13</f>
        <v>86%</v>
      </c>
      <c r="K13" s="24" t="str">
        <f>'5.2. Здоровье'!$D13 / '5.2. Здоровье'!$H13</f>
        <v>0%</v>
      </c>
      <c r="L13" s="25" t="str">
        <f>'5.2. Здоровье'!$E13 / '5.2. Здоровье'!$H13</f>
        <v>0%</v>
      </c>
      <c r="M13" s="26" t="str">
        <f>(5 * '5.2. Здоровье'!$B13 + 4 * '5.2. Здоровье'!$C13 + 3 * '5.2. Здоровье'!$D13 + 2 * '5.2. Здоровье'!$E13) / '5.2. Здоровье'!$H13</f>
        <v>4.14</v>
      </c>
      <c r="N13" s="26" t="str">
        <f>IF('5.2. Здоровье'!$R13 = "высокий", '5.2. Здоровье'!$M13, NA())</f>
        <v>#N/A</v>
      </c>
      <c r="O13" s="26" t="str">
        <f>IF('5.2. Здоровье'!$R13 = "средний", '5.2. Здоровье'!$M13, NA())</f>
        <v>4.14</v>
      </c>
      <c r="P13" s="26" t="str">
        <f>IF('5.2. Здоровье'!$R13 = "базовый", '5.2. Здоровье'!$M13, NA())</f>
        <v>#N/A</v>
      </c>
      <c r="Q13" s="26" t="str">
        <f>IF('5.2. Здоровье'!$R13 = "ниже базового", '5.2. Здоровье'!$M13, NA())</f>
        <v>#N/A</v>
      </c>
      <c r="R13" s="9" t="str">
        <f t="array" ref="R13">INDEX({"ниже базового","базовый","средний","высокий"}, ROUND('5.2. Здоровье'!$M13, 0) - 1)</f>
        <v>средний</v>
      </c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>
      <c r="A14" s="9">
        <v>42.0</v>
      </c>
      <c r="B14" s="17" t="str">
        <f>COUNTIFS('2. Результаты'!$B$2:$B$1350, '5.2. Здоровье'!$G14, '2. Результаты'!$R$2:$R$1350, B$1)</f>
        <v>4</v>
      </c>
      <c r="C14" s="18" t="str">
        <f>COUNTIFS('2. Результаты'!$B$2:$B$1350, '5.2. Здоровье'!$G14, '2. Результаты'!$R$2:$R$1350, C$1)</f>
        <v>9</v>
      </c>
      <c r="D14" s="19" t="str">
        <f>COUNTIFS('2. Результаты'!$B$2:$B$1350, '5.2. Здоровье'!$G14, '2. Результаты'!$R$2:$R$1350, D$1)</f>
        <v>2</v>
      </c>
      <c r="E14" s="20" t="str">
        <f>COUNTIFS('2. Результаты'!$B$2:$B$1350, '5.2. Здоровье'!$G14, '2. Результаты'!$R$2:$R$1350, E$1)</f>
        <v>0</v>
      </c>
      <c r="F14" s="9" t="str">
        <f t="array" ref="F14">ROW() - ROW(TAKE('5.2. Здоровье'!$A$2:$R$55, 1)) + 1</f>
        <v>#NAME?</v>
      </c>
      <c r="G14" s="21" t="s">
        <v>556</v>
      </c>
      <c r="H14" s="3" t="str">
        <f>SUM('5.2. Здоровье'!$B14:$E14)</f>
        <v>15</v>
      </c>
      <c r="I14" s="22" t="str">
        <f>'5.2. Здоровье'!$B14 / '5.2. Здоровье'!$H14</f>
        <v>27%</v>
      </c>
      <c r="J14" s="23" t="str">
        <f>'5.2. Здоровье'!$C14 / '5.2. Здоровье'!$H14</f>
        <v>60%</v>
      </c>
      <c r="K14" s="24" t="str">
        <f>'5.2. Здоровье'!$D14 / '5.2. Здоровье'!$H14</f>
        <v>13%</v>
      </c>
      <c r="L14" s="25" t="str">
        <f>'5.2. Здоровье'!$E14 / '5.2. Здоровье'!$H14</f>
        <v>0%</v>
      </c>
      <c r="M14" s="26" t="str">
        <f>(5 * '5.2. Здоровье'!$B14 + 4 * '5.2. Здоровье'!$C14 + 3 * '5.2. Здоровье'!$D14 + 2 * '5.2. Здоровье'!$E14) / '5.2. Здоровье'!$H14</f>
        <v>4.13</v>
      </c>
      <c r="N14" s="26" t="str">
        <f>IF('5.2. Здоровье'!$R14 = "высокий", '5.2. Здоровье'!$M14, NA())</f>
        <v>#N/A</v>
      </c>
      <c r="O14" s="26" t="str">
        <f>IF('5.2. Здоровье'!$R14 = "средний", '5.2. Здоровье'!$M14, NA())</f>
        <v>4.13</v>
      </c>
      <c r="P14" s="26" t="str">
        <f>IF('5.2. Здоровье'!$R14 = "базовый", '5.2. Здоровье'!$M14, NA())</f>
        <v>#N/A</v>
      </c>
      <c r="Q14" s="26" t="str">
        <f>IF('5.2. Здоровье'!$R14 = "ниже базового", '5.2. Здоровье'!$M14, NA())</f>
        <v>#N/A</v>
      </c>
      <c r="R14" s="9" t="str">
        <f t="array" ref="R14">INDEX({"ниже базового","базовый","средний","высокий"}, ROUND('5.2. Здоровье'!$M14, 0) - 1)</f>
        <v>средний</v>
      </c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>
      <c r="A15" s="9">
        <v>20.0</v>
      </c>
      <c r="B15" s="17" t="str">
        <f>COUNTIFS('2. Результаты'!$B$2:$B$1350, '5.2. Здоровье'!$G15, '2. Результаты'!$R$2:$R$1350, B$1)</f>
        <v>3</v>
      </c>
      <c r="C15" s="18" t="str">
        <f>COUNTIFS('2. Результаты'!$B$2:$B$1350, '5.2. Здоровье'!$G15, '2. Результаты'!$R$2:$R$1350, C$1)</f>
        <v>20</v>
      </c>
      <c r="D15" s="19" t="str">
        <f>COUNTIFS('2. Результаты'!$B$2:$B$1350, '5.2. Здоровье'!$G15, '2. Результаты'!$R$2:$R$1350, D$1)</f>
        <v>0</v>
      </c>
      <c r="E15" s="20" t="str">
        <f>COUNTIFS('2. Результаты'!$B$2:$B$1350, '5.2. Здоровье'!$G15, '2. Результаты'!$R$2:$R$1350, E$1)</f>
        <v>0</v>
      </c>
      <c r="F15" s="9" t="str">
        <f t="array" ref="F15">ROW() - ROW(TAKE('5.2. Здоровье'!$A$2:$R$55, 1)) + 1</f>
        <v>#NAME?</v>
      </c>
      <c r="G15" s="21" t="s">
        <v>656</v>
      </c>
      <c r="H15" s="3" t="str">
        <f>SUM('5.2. Здоровье'!$B15:$E15)</f>
        <v>23</v>
      </c>
      <c r="I15" s="22" t="str">
        <f>'5.2. Здоровье'!$B15 / '5.2. Здоровье'!$H15</f>
        <v>13%</v>
      </c>
      <c r="J15" s="23" t="str">
        <f>'5.2. Здоровье'!$C15 / '5.2. Здоровье'!$H15</f>
        <v>87%</v>
      </c>
      <c r="K15" s="24" t="str">
        <f>'5.2. Здоровье'!$D15 / '5.2. Здоровье'!$H15</f>
        <v>0%</v>
      </c>
      <c r="L15" s="25" t="str">
        <f>'5.2. Здоровье'!$E15 / '5.2. Здоровье'!$H15</f>
        <v>0%</v>
      </c>
      <c r="M15" s="26" t="str">
        <f>(5 * '5.2. Здоровье'!$B15 + 4 * '5.2. Здоровье'!$C15 + 3 * '5.2. Здоровье'!$D15 + 2 * '5.2. Здоровье'!$E15) / '5.2. Здоровье'!$H15</f>
        <v>4.13</v>
      </c>
      <c r="N15" s="26" t="str">
        <f>IF('5.2. Здоровье'!$R15 = "высокий", '5.2. Здоровье'!$M15, NA())</f>
        <v>#N/A</v>
      </c>
      <c r="O15" s="26" t="str">
        <f>IF('5.2. Здоровье'!$R15 = "средний", '5.2. Здоровье'!$M15, NA())</f>
        <v>4.13</v>
      </c>
      <c r="P15" s="26" t="str">
        <f>IF('5.2. Здоровье'!$R15 = "базовый", '5.2. Здоровье'!$M15, NA())</f>
        <v>#N/A</v>
      </c>
      <c r="Q15" s="26" t="str">
        <f>IF('5.2. Здоровье'!$R15 = "ниже базового", '5.2. Здоровье'!$M15, NA())</f>
        <v>#N/A</v>
      </c>
      <c r="R15" s="9" t="str">
        <f t="array" ref="R15">INDEX({"ниже базового","базовый","средний","высокий"}, ROUND('5.2. Здоровье'!$M15, 0) - 1)</f>
        <v>средний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>
      <c r="A16" s="9">
        <v>29.0</v>
      </c>
      <c r="B16" s="17" t="str">
        <f>COUNTIFS('2. Результаты'!$B$2:$B$1350, '5.2. Здоровье'!$G16, '2. Результаты'!$R$2:$R$1350, B$1)</f>
        <v>1</v>
      </c>
      <c r="C16" s="18" t="str">
        <f>COUNTIFS('2. Результаты'!$B$2:$B$1350, '5.2. Здоровье'!$G16, '2. Результаты'!$R$2:$R$1350, C$1)</f>
        <v>7</v>
      </c>
      <c r="D16" s="19" t="str">
        <f>COUNTIFS('2. Результаты'!$B$2:$B$1350, '5.2. Здоровье'!$G16, '2. Результаты'!$R$2:$R$1350, D$1)</f>
        <v>0</v>
      </c>
      <c r="E16" s="20" t="str">
        <f>COUNTIFS('2. Результаты'!$B$2:$B$1350, '5.2. Здоровье'!$G16, '2. Результаты'!$R$2:$R$1350, E$1)</f>
        <v>0</v>
      </c>
      <c r="F16" s="9" t="str">
        <f t="array" ref="F16">ROW() - ROW(TAKE('5.2. Здоровье'!$A$2:$R$55, 1)) + 1</f>
        <v>#NAME?</v>
      </c>
      <c r="G16" s="21" t="s">
        <v>211</v>
      </c>
      <c r="H16" s="3" t="str">
        <f>SUM('5.2. Здоровье'!$B16:$E16)</f>
        <v>8</v>
      </c>
      <c r="I16" s="22" t="str">
        <f>'5.2. Здоровье'!$B16 / '5.2. Здоровье'!$H16</f>
        <v>13%</v>
      </c>
      <c r="J16" s="23" t="str">
        <f>'5.2. Здоровье'!$C16 / '5.2. Здоровье'!$H16</f>
        <v>88%</v>
      </c>
      <c r="K16" s="24" t="str">
        <f>'5.2. Здоровье'!$D16 / '5.2. Здоровье'!$H16</f>
        <v>0%</v>
      </c>
      <c r="L16" s="25" t="str">
        <f>'5.2. Здоровье'!$E16 / '5.2. Здоровье'!$H16</f>
        <v>0%</v>
      </c>
      <c r="M16" s="26" t="str">
        <f>(5 * '5.2. Здоровье'!$B16 + 4 * '5.2. Здоровье'!$C16 + 3 * '5.2. Здоровье'!$D16 + 2 * '5.2. Здоровье'!$E16) / '5.2. Здоровье'!$H16</f>
        <v>4.13</v>
      </c>
      <c r="N16" s="26" t="str">
        <f>IF('5.2. Здоровье'!$R16 = "высокий", '5.2. Здоровье'!$M16, NA())</f>
        <v>#N/A</v>
      </c>
      <c r="O16" s="26" t="str">
        <f>IF('5.2. Здоровье'!$R16 = "средний", '5.2. Здоровье'!$M16, NA())</f>
        <v>4.13</v>
      </c>
      <c r="P16" s="26" t="str">
        <f>IF('5.2. Здоровье'!$R16 = "базовый", '5.2. Здоровье'!$M16, NA())</f>
        <v>#N/A</v>
      </c>
      <c r="Q16" s="26" t="str">
        <f>IF('5.2. Здоровье'!$R16 = "ниже базового", '5.2. Здоровье'!$M16, NA())</f>
        <v>#N/A</v>
      </c>
      <c r="R16" s="9" t="str">
        <f t="array" ref="R16">INDEX({"ниже базового","базовый","средний","высокий"}, ROUND('5.2. Здоровье'!$M16, 0) - 1)</f>
        <v>средний</v>
      </c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>
      <c r="A17" s="9">
        <v>45.0</v>
      </c>
      <c r="B17" s="17" t="str">
        <f>COUNTIFS('2. Результаты'!$B$2:$B$1350, '5.2. Здоровье'!$G17, '2. Результаты'!$R$2:$R$1350, B$1)</f>
        <v>4</v>
      </c>
      <c r="C17" s="18" t="str">
        <f>COUNTIFS('2. Результаты'!$B$2:$B$1350, '5.2. Здоровье'!$G17, '2. Результаты'!$R$2:$R$1350, C$1)</f>
        <v>23</v>
      </c>
      <c r="D17" s="19" t="str">
        <f>COUNTIFS('2. Результаты'!$B$2:$B$1350, '5.2. Здоровье'!$G17, '2. Результаты'!$R$2:$R$1350, D$1)</f>
        <v>1</v>
      </c>
      <c r="E17" s="20" t="str">
        <f>COUNTIFS('2. Результаты'!$B$2:$B$1350, '5.2. Здоровье'!$G17, '2. Результаты'!$R$2:$R$1350, E$1)</f>
        <v>0</v>
      </c>
      <c r="F17" s="9" t="str">
        <f t="array" ref="F17">ROW() - ROW(TAKE('5.2. Здоровье'!$A$2:$R$55, 1)) + 1</f>
        <v>#NAME?</v>
      </c>
      <c r="G17" s="21" t="s">
        <v>606</v>
      </c>
      <c r="H17" s="3" t="str">
        <f>SUM('5.2. Здоровье'!$B17:$E17)</f>
        <v>28</v>
      </c>
      <c r="I17" s="22" t="str">
        <f>'5.2. Здоровье'!$B17 / '5.2. Здоровье'!$H17</f>
        <v>14%</v>
      </c>
      <c r="J17" s="23" t="str">
        <f>'5.2. Здоровье'!$C17 / '5.2. Здоровье'!$H17</f>
        <v>82%</v>
      </c>
      <c r="K17" s="24" t="str">
        <f>'5.2. Здоровье'!$D17 / '5.2. Здоровье'!$H17</f>
        <v>4%</v>
      </c>
      <c r="L17" s="25" t="str">
        <f>'5.2. Здоровье'!$E17 / '5.2. Здоровье'!$H17</f>
        <v>0%</v>
      </c>
      <c r="M17" s="26" t="str">
        <f>(5 * '5.2. Здоровье'!$B17 + 4 * '5.2. Здоровье'!$C17 + 3 * '5.2. Здоровье'!$D17 + 2 * '5.2. Здоровье'!$E17) / '5.2. Здоровье'!$H17</f>
        <v>4.11</v>
      </c>
      <c r="N17" s="26" t="str">
        <f>IF('5.2. Здоровье'!$R17 = "высокий", '5.2. Здоровье'!$M17, NA())</f>
        <v>#N/A</v>
      </c>
      <c r="O17" s="26" t="str">
        <f>IF('5.2. Здоровье'!$R17 = "средний", '5.2. Здоровье'!$M17, NA())</f>
        <v>4.11</v>
      </c>
      <c r="P17" s="26" t="str">
        <f>IF('5.2. Здоровье'!$R17 = "базовый", '5.2. Здоровье'!$M17, NA())</f>
        <v>#N/A</v>
      </c>
      <c r="Q17" s="26" t="str">
        <f>IF('5.2. Здоровье'!$R17 = "ниже базового", '5.2. Здоровье'!$M17, NA())</f>
        <v>#N/A</v>
      </c>
      <c r="R17" s="9" t="str">
        <f t="array" ref="R17">INDEX({"ниже базового","базовый","средний","высокий"}, ROUND('5.2. Здоровье'!$M17, 0) - 1)</f>
        <v>средний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>
      <c r="A18" s="9">
        <v>18.0</v>
      </c>
      <c r="B18" s="17" t="str">
        <f>COUNTIFS('2. Результаты'!$B$2:$B$1350, '5.2. Здоровье'!$G18, '2. Результаты'!$R$2:$R$1350, B$1)</f>
        <v>4</v>
      </c>
      <c r="C18" s="18" t="str">
        <f>COUNTIFS('2. Результаты'!$B$2:$B$1350, '5.2. Здоровье'!$G18, '2. Результаты'!$R$2:$R$1350, C$1)</f>
        <v>13</v>
      </c>
      <c r="D18" s="19" t="str">
        <f>COUNTIFS('2. Результаты'!$B$2:$B$1350, '5.2. Здоровье'!$G18, '2. Результаты'!$R$2:$R$1350, D$1)</f>
        <v>2</v>
      </c>
      <c r="E18" s="20" t="str">
        <f>COUNTIFS('2. Результаты'!$B$2:$B$1350, '5.2. Здоровье'!$G18, '2. Результаты'!$R$2:$R$1350, E$1)</f>
        <v>0</v>
      </c>
      <c r="F18" s="9" t="str">
        <f t="array" ref="F18">ROW() - ROW(TAKE('5.2. Здоровье'!$A$2:$R$55, 1)) + 1</f>
        <v>#NAME?</v>
      </c>
      <c r="G18" s="21" t="s">
        <v>407</v>
      </c>
      <c r="H18" s="3" t="str">
        <f>SUM('5.2. Здоровье'!$B18:$E18)</f>
        <v>19</v>
      </c>
      <c r="I18" s="22" t="str">
        <f>'5.2. Здоровье'!$B18 / '5.2. Здоровье'!$H18</f>
        <v>21%</v>
      </c>
      <c r="J18" s="23" t="str">
        <f>'5.2. Здоровье'!$C18 / '5.2. Здоровье'!$H18</f>
        <v>68%</v>
      </c>
      <c r="K18" s="24" t="str">
        <f>'5.2. Здоровье'!$D18 / '5.2. Здоровье'!$H18</f>
        <v>11%</v>
      </c>
      <c r="L18" s="25" t="str">
        <f>'5.2. Здоровье'!$E18 / '5.2. Здоровье'!$H18</f>
        <v>0%</v>
      </c>
      <c r="M18" s="26" t="str">
        <f>(5 * '5.2. Здоровье'!$B18 + 4 * '5.2. Здоровье'!$C18 + 3 * '5.2. Здоровье'!$D18 + 2 * '5.2. Здоровье'!$E18) / '5.2. Здоровье'!$H18</f>
        <v>4.11</v>
      </c>
      <c r="N18" s="26" t="str">
        <f>IF('5.2. Здоровье'!$R18 = "высокий", '5.2. Здоровье'!$M18, NA())</f>
        <v>#N/A</v>
      </c>
      <c r="O18" s="26" t="str">
        <f>IF('5.2. Здоровье'!$R18 = "средний", '5.2. Здоровье'!$M18, NA())</f>
        <v>4.11</v>
      </c>
      <c r="P18" s="26" t="str">
        <f>IF('5.2. Здоровье'!$R18 = "базовый", '5.2. Здоровье'!$M18, NA())</f>
        <v>#N/A</v>
      </c>
      <c r="Q18" s="26" t="str">
        <f>IF('5.2. Здоровье'!$R18 = "ниже базового", '5.2. Здоровье'!$M18, NA())</f>
        <v>#N/A</v>
      </c>
      <c r="R18" s="9" t="str">
        <f t="array" ref="R18">INDEX({"ниже базового","базовый","средний","высокий"}, ROUND('5.2. Здоровье'!$M18, 0) - 1)</f>
        <v>средний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>
      <c r="A19" s="9">
        <v>32.0</v>
      </c>
      <c r="B19" s="17" t="str">
        <f>COUNTIFS('2. Результаты'!$B$2:$B$1350, '5.2. Здоровье'!$G19, '2. Результаты'!$R$2:$R$1350, B$1)</f>
        <v>2</v>
      </c>
      <c r="C19" s="18" t="str">
        <f>COUNTIFS('2. Результаты'!$B$2:$B$1350, '5.2. Здоровье'!$G19, '2. Результаты'!$R$2:$R$1350, C$1)</f>
        <v>24</v>
      </c>
      <c r="D19" s="19" t="str">
        <f>COUNTIFS('2. Результаты'!$B$2:$B$1350, '5.2. Здоровье'!$G19, '2. Результаты'!$R$2:$R$1350, D$1)</f>
        <v>0</v>
      </c>
      <c r="E19" s="20" t="str">
        <f>COUNTIFS('2. Результаты'!$B$2:$B$1350, '5.2. Здоровье'!$G19, '2. Результаты'!$R$2:$R$1350, E$1)</f>
        <v>0</v>
      </c>
      <c r="F19" s="9" t="str">
        <f t="array" ref="F19">ROW() - ROW(TAKE('5.2. Здоровье'!$A$2:$R$55, 1)) + 1</f>
        <v>#NAME?</v>
      </c>
      <c r="G19" s="21" t="s">
        <v>427</v>
      </c>
      <c r="H19" s="3" t="str">
        <f>SUM('5.2. Здоровье'!$B19:$E19)</f>
        <v>26</v>
      </c>
      <c r="I19" s="22" t="str">
        <f>'5.2. Здоровье'!$B19 / '5.2. Здоровье'!$H19</f>
        <v>8%</v>
      </c>
      <c r="J19" s="23" t="str">
        <f>'5.2. Здоровье'!$C19 / '5.2. Здоровье'!$H19</f>
        <v>92%</v>
      </c>
      <c r="K19" s="24" t="str">
        <f>'5.2. Здоровье'!$D19 / '5.2. Здоровье'!$H19</f>
        <v>0%</v>
      </c>
      <c r="L19" s="25" t="str">
        <f>'5.2. Здоровье'!$E19 / '5.2. Здоровье'!$H19</f>
        <v>0%</v>
      </c>
      <c r="M19" s="26" t="str">
        <f>(5 * '5.2. Здоровье'!$B19 + 4 * '5.2. Здоровье'!$C19 + 3 * '5.2. Здоровье'!$D19 + 2 * '5.2. Здоровье'!$E19) / '5.2. Здоровье'!$H19</f>
        <v>4.08</v>
      </c>
      <c r="N19" s="26" t="str">
        <f>IF('5.2. Здоровье'!$R19 = "высокий", '5.2. Здоровье'!$M19, NA())</f>
        <v>#N/A</v>
      </c>
      <c r="O19" s="26" t="str">
        <f>IF('5.2. Здоровье'!$R19 = "средний", '5.2. Здоровье'!$M19, NA())</f>
        <v>4.08</v>
      </c>
      <c r="P19" s="26" t="str">
        <f>IF('5.2. Здоровье'!$R19 = "базовый", '5.2. Здоровье'!$M19, NA())</f>
        <v>#N/A</v>
      </c>
      <c r="Q19" s="26" t="str">
        <f>IF('5.2. Здоровье'!$R19 = "ниже базового", '5.2. Здоровье'!$M19, NA())</f>
        <v>#N/A</v>
      </c>
      <c r="R19" s="9" t="str">
        <f t="array" ref="R19">INDEX({"ниже базового","базовый","средний","высокий"}, ROUND('5.2. Здоровье'!$M19, 0) - 1)</f>
        <v>средний</v>
      </c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>
      <c r="A20" s="9">
        <v>47.0</v>
      </c>
      <c r="B20" s="17" t="str">
        <f>COUNTIFS('2. Результаты'!$B$2:$B$1350, '5.2. Здоровье'!$G20, '2. Результаты'!$R$2:$R$1350, B$1)</f>
        <v>2</v>
      </c>
      <c r="C20" s="18" t="str">
        <f>COUNTIFS('2. Результаты'!$B$2:$B$1350, '5.2. Здоровье'!$G20, '2. Результаты'!$R$2:$R$1350, C$1)</f>
        <v>17</v>
      </c>
      <c r="D20" s="19" t="str">
        <f>COUNTIFS('2. Результаты'!$B$2:$B$1350, '5.2. Здоровье'!$G20, '2. Результаты'!$R$2:$R$1350, D$1)</f>
        <v>1</v>
      </c>
      <c r="E20" s="20" t="str">
        <f>COUNTIFS('2. Результаты'!$B$2:$B$1350, '5.2. Здоровье'!$G20, '2. Результаты'!$R$2:$R$1350, E$1)</f>
        <v>0</v>
      </c>
      <c r="F20" s="9" t="str">
        <f t="array" ref="F20">ROW() - ROW(TAKE('5.2. Здоровье'!$A$2:$R$55, 1)) + 1</f>
        <v>#NAME?</v>
      </c>
      <c r="G20" s="21" t="s">
        <v>1356</v>
      </c>
      <c r="H20" s="3" t="str">
        <f>SUM('5.2. Здоровье'!$B20:$E20)</f>
        <v>20</v>
      </c>
      <c r="I20" s="22" t="str">
        <f>'5.2. Здоровье'!$B20 / '5.2. Здоровье'!$H20</f>
        <v>10%</v>
      </c>
      <c r="J20" s="23" t="str">
        <f>'5.2. Здоровье'!$C20 / '5.2. Здоровье'!$H20</f>
        <v>85%</v>
      </c>
      <c r="K20" s="24" t="str">
        <f>'5.2. Здоровье'!$D20 / '5.2. Здоровье'!$H20</f>
        <v>5%</v>
      </c>
      <c r="L20" s="25" t="str">
        <f>'5.2. Здоровье'!$E20 / '5.2. Здоровье'!$H20</f>
        <v>0%</v>
      </c>
      <c r="M20" s="26" t="str">
        <f>(5 * '5.2. Здоровье'!$B20 + 4 * '5.2. Здоровье'!$C20 + 3 * '5.2. Здоровье'!$D20 + 2 * '5.2. Здоровье'!$E20) / '5.2. Здоровье'!$H20</f>
        <v>4.05</v>
      </c>
      <c r="N20" s="26" t="str">
        <f>IF('5.2. Здоровье'!$R20 = "высокий", '5.2. Здоровье'!$M20, NA())</f>
        <v>#N/A</v>
      </c>
      <c r="O20" s="26" t="str">
        <f>IF('5.2. Здоровье'!$R20 = "средний", '5.2. Здоровье'!$M20, NA())</f>
        <v>4.05</v>
      </c>
      <c r="P20" s="26" t="str">
        <f>IF('5.2. Здоровье'!$R20 = "базовый", '5.2. Здоровье'!$M20, NA())</f>
        <v>#N/A</v>
      </c>
      <c r="Q20" s="26" t="str">
        <f>IF('5.2. Здоровье'!$R20 = "ниже базового", '5.2. Здоровье'!$M20, NA())</f>
        <v>#N/A</v>
      </c>
      <c r="R20" s="9" t="str">
        <f t="array" ref="R20">INDEX({"ниже базового","базовый","средний","высокий"}, ROUND('5.2. Здоровье'!$M20, 0) - 1)</f>
        <v>средний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ht="15.75" customHeight="1">
      <c r="A21" s="9">
        <v>11.0</v>
      </c>
      <c r="B21" s="17" t="str">
        <f>COUNTIFS('2. Результаты'!$B$2:$B$1350, '5.2. Здоровье'!$G21, '2. Результаты'!$R$2:$R$1350, B$1)</f>
        <v>3</v>
      </c>
      <c r="C21" s="18" t="str">
        <f>COUNTIFS('2. Результаты'!$B$2:$B$1350, '5.2. Здоровье'!$G21, '2. Результаты'!$R$2:$R$1350, C$1)</f>
        <v>18</v>
      </c>
      <c r="D21" s="19" t="str">
        <f>COUNTIFS('2. Результаты'!$B$2:$B$1350, '5.2. Здоровье'!$G21, '2. Результаты'!$R$2:$R$1350, D$1)</f>
        <v>2</v>
      </c>
      <c r="E21" s="20" t="str">
        <f>COUNTIFS('2. Результаты'!$B$2:$B$1350, '5.2. Здоровье'!$G21, '2. Результаты'!$R$2:$R$1350, E$1)</f>
        <v>0</v>
      </c>
      <c r="F21" s="9" t="str">
        <f t="array" ref="F21">ROW() - ROW(TAKE('5.2. Здоровье'!$A$2:$R$55, 1)) + 1</f>
        <v>#NAME?</v>
      </c>
      <c r="G21" s="21" t="s">
        <v>919</v>
      </c>
      <c r="H21" s="3" t="str">
        <f>SUM('5.2. Здоровье'!$B21:$E21)</f>
        <v>23</v>
      </c>
      <c r="I21" s="22" t="str">
        <f>'5.2. Здоровье'!$B21 / '5.2. Здоровье'!$H21</f>
        <v>13%</v>
      </c>
      <c r="J21" s="23" t="str">
        <f>'5.2. Здоровье'!$C21 / '5.2. Здоровье'!$H21</f>
        <v>78%</v>
      </c>
      <c r="K21" s="24" t="str">
        <f>'5.2. Здоровье'!$D21 / '5.2. Здоровье'!$H21</f>
        <v>9%</v>
      </c>
      <c r="L21" s="25" t="str">
        <f>'5.2. Здоровье'!$E21 / '5.2. Здоровье'!$H21</f>
        <v>0%</v>
      </c>
      <c r="M21" s="26" t="str">
        <f>(5 * '5.2. Здоровье'!$B21 + 4 * '5.2. Здоровье'!$C21 + 3 * '5.2. Здоровье'!$D21 + 2 * '5.2. Здоровье'!$E21) / '5.2. Здоровье'!$H21</f>
        <v>4.04</v>
      </c>
      <c r="N21" s="26" t="str">
        <f>IF('5.2. Здоровье'!$R21 = "высокий", '5.2. Здоровье'!$M21, NA())</f>
        <v>#N/A</v>
      </c>
      <c r="O21" s="26" t="str">
        <f>IF('5.2. Здоровье'!$R21 = "средний", '5.2. Здоровье'!$M21, NA())</f>
        <v>4.04</v>
      </c>
      <c r="P21" s="26" t="str">
        <f>IF('5.2. Здоровье'!$R21 = "базовый", '5.2. Здоровье'!$M21, NA())</f>
        <v>#N/A</v>
      </c>
      <c r="Q21" s="26" t="str">
        <f>IF('5.2. Здоровье'!$R21 = "ниже базового", '5.2. Здоровье'!$M21, NA())</f>
        <v>#N/A</v>
      </c>
      <c r="R21" s="9" t="str">
        <f t="array" ref="R21">INDEX({"ниже базового","базовый","средний","высокий"}, ROUND('5.2. Здоровье'!$M21, 0) - 1)</f>
        <v>средний</v>
      </c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ht="15.75" customHeight="1">
      <c r="A22" s="9">
        <v>5.0</v>
      </c>
      <c r="B22" s="17" t="str">
        <f>COUNTIFS('2. Результаты'!$B$2:$B$1350, '5.2. Здоровье'!$G22, '2. Результаты'!$R$2:$R$1350, B$1)</f>
        <v>1</v>
      </c>
      <c r="C22" s="18" t="str">
        <f>COUNTIFS('2. Результаты'!$B$2:$B$1350, '5.2. Здоровье'!$G22, '2. Результаты'!$R$2:$R$1350, C$1)</f>
        <v>54</v>
      </c>
      <c r="D22" s="19" t="str">
        <f>COUNTIFS('2. Результаты'!$B$2:$B$1350, '5.2. Здоровье'!$G22, '2. Результаты'!$R$2:$R$1350, D$1)</f>
        <v>0</v>
      </c>
      <c r="E22" s="20" t="str">
        <f>COUNTIFS('2. Результаты'!$B$2:$B$1350, '5.2. Здоровье'!$G22, '2. Результаты'!$R$2:$R$1350, E$1)</f>
        <v>0</v>
      </c>
      <c r="F22" s="9" t="str">
        <f t="array" ref="F22">ROW() - ROW(TAKE('5.2. Здоровье'!$A$2:$R$55, 1)) + 1</f>
        <v>#NAME?</v>
      </c>
      <c r="G22" s="21" t="s">
        <v>1130</v>
      </c>
      <c r="H22" s="3" t="str">
        <f>SUM('5.2. Здоровье'!$B22:$E22)</f>
        <v>55</v>
      </c>
      <c r="I22" s="22" t="str">
        <f>'5.2. Здоровье'!$B22 / '5.2. Здоровье'!$H22</f>
        <v>2%</v>
      </c>
      <c r="J22" s="23" t="str">
        <f>'5.2. Здоровье'!$C22 / '5.2. Здоровье'!$H22</f>
        <v>98%</v>
      </c>
      <c r="K22" s="24" t="str">
        <f>'5.2. Здоровье'!$D22 / '5.2. Здоровье'!$H22</f>
        <v>0%</v>
      </c>
      <c r="L22" s="25" t="str">
        <f>'5.2. Здоровье'!$E22 / '5.2. Здоровье'!$H22</f>
        <v>0%</v>
      </c>
      <c r="M22" s="26" t="str">
        <f>(5 * '5.2. Здоровье'!$B22 + 4 * '5.2. Здоровье'!$C22 + 3 * '5.2. Здоровье'!$D22 + 2 * '5.2. Здоровье'!$E22) / '5.2. Здоровье'!$H22</f>
        <v>4.02</v>
      </c>
      <c r="N22" s="26" t="str">
        <f>IF('5.2. Здоровье'!$R22 = "высокий", '5.2. Здоровье'!$M22, NA())</f>
        <v>#N/A</v>
      </c>
      <c r="O22" s="26" t="str">
        <f>IF('5.2. Здоровье'!$R22 = "средний", '5.2. Здоровье'!$M22, NA())</f>
        <v>4.02</v>
      </c>
      <c r="P22" s="26" t="str">
        <f>IF('5.2. Здоровье'!$R22 = "базовый", '5.2. Здоровье'!$M22, NA())</f>
        <v>#N/A</v>
      </c>
      <c r="Q22" s="26" t="str">
        <f>IF('5.2. Здоровье'!$R22 = "ниже базового", '5.2. Здоровье'!$M22, NA())</f>
        <v>#N/A</v>
      </c>
      <c r="R22" s="9" t="str">
        <f t="array" ref="R22">INDEX({"ниже базового","базовый","средний","высокий"}, ROUND('5.2. Здоровье'!$M22, 0) - 1)</f>
        <v>средний</v>
      </c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ht="15.75" customHeight="1">
      <c r="A23" s="9">
        <v>27.0</v>
      </c>
      <c r="B23" s="17" t="str">
        <f>COUNTIFS('2. Результаты'!$B$2:$B$1350, '5.2. Здоровье'!$G23, '2. Результаты'!$R$2:$R$1350, B$1)</f>
        <v>2</v>
      </c>
      <c r="C23" s="18" t="str">
        <f>COUNTIFS('2. Результаты'!$B$2:$B$1350, '5.2. Здоровье'!$G23, '2. Результаты'!$R$2:$R$1350, C$1)</f>
        <v>29</v>
      </c>
      <c r="D23" s="19" t="str">
        <f>COUNTIFS('2. Результаты'!$B$2:$B$1350, '5.2. Здоровье'!$G23, '2. Результаты'!$R$2:$R$1350, D$1)</f>
        <v>2</v>
      </c>
      <c r="E23" s="20" t="str">
        <f>COUNTIFS('2. Результаты'!$B$2:$B$1350, '5.2. Здоровье'!$G23, '2. Результаты'!$R$2:$R$1350, E$1)</f>
        <v>0</v>
      </c>
      <c r="F23" s="9" t="str">
        <f t="array" ref="F23">ROW() - ROW(TAKE('5.2. Здоровье'!$A$2:$R$55, 1)) + 1</f>
        <v>#NAME?</v>
      </c>
      <c r="G23" s="21" t="s">
        <v>572</v>
      </c>
      <c r="H23" s="3" t="str">
        <f>SUM('5.2. Здоровье'!$B23:$E23)</f>
        <v>33</v>
      </c>
      <c r="I23" s="22" t="str">
        <f>'5.2. Здоровье'!$B23 / '5.2. Здоровье'!$H23</f>
        <v>6%</v>
      </c>
      <c r="J23" s="23" t="str">
        <f>'5.2. Здоровье'!$C23 / '5.2. Здоровье'!$H23</f>
        <v>88%</v>
      </c>
      <c r="K23" s="24" t="str">
        <f>'5.2. Здоровье'!$D23 / '5.2. Здоровье'!$H23</f>
        <v>6%</v>
      </c>
      <c r="L23" s="25" t="str">
        <f>'5.2. Здоровье'!$E23 / '5.2. Здоровье'!$H23</f>
        <v>0%</v>
      </c>
      <c r="M23" s="26" t="str">
        <f>(5 * '5.2. Здоровье'!$B23 + 4 * '5.2. Здоровье'!$C23 + 3 * '5.2. Здоровье'!$D23 + 2 * '5.2. Здоровье'!$E23) / '5.2. Здоровье'!$H23</f>
        <v>4.00</v>
      </c>
      <c r="N23" s="26" t="str">
        <f>IF('5.2. Здоровье'!$R23 = "высокий", '5.2. Здоровье'!$M23, NA())</f>
        <v>#N/A</v>
      </c>
      <c r="O23" s="26" t="str">
        <f>IF('5.2. Здоровье'!$R23 = "средний", '5.2. Здоровье'!$M23, NA())</f>
        <v>4.00</v>
      </c>
      <c r="P23" s="26" t="str">
        <f>IF('5.2. Здоровье'!$R23 = "базовый", '5.2. Здоровье'!$M23, NA())</f>
        <v>#N/A</v>
      </c>
      <c r="Q23" s="26" t="str">
        <f>IF('5.2. Здоровье'!$R23 = "ниже базового", '5.2. Здоровье'!$M23, NA())</f>
        <v>#N/A</v>
      </c>
      <c r="R23" s="9" t="str">
        <f t="array" ref="R23">INDEX({"ниже базового","базовый","средний","высокий"}, ROUND('5.2. Здоровье'!$M23, 0) - 1)</f>
        <v>средний</v>
      </c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ht="15.75" customHeight="1">
      <c r="A24" s="9">
        <v>25.0</v>
      </c>
      <c r="B24" s="17" t="str">
        <f>COUNTIFS('2. Результаты'!$B$2:$B$1350, '5.2. Здоровье'!$G24, '2. Результаты'!$R$2:$R$1350, B$1)</f>
        <v>1</v>
      </c>
      <c r="C24" s="18" t="str">
        <f>COUNTIFS('2. Результаты'!$B$2:$B$1350, '5.2. Здоровье'!$G24, '2. Результаты'!$R$2:$R$1350, C$1)</f>
        <v>13</v>
      </c>
      <c r="D24" s="19" t="str">
        <f>COUNTIFS('2. Результаты'!$B$2:$B$1350, '5.2. Здоровье'!$G24, '2. Результаты'!$R$2:$R$1350, D$1)</f>
        <v>1</v>
      </c>
      <c r="E24" s="20" t="str">
        <f>COUNTIFS('2. Результаты'!$B$2:$B$1350, '5.2. Здоровье'!$G24, '2. Результаты'!$R$2:$R$1350, E$1)</f>
        <v>0</v>
      </c>
      <c r="F24" s="9" t="str">
        <f t="array" ref="F24">ROW() - ROW(TAKE('5.2. Здоровье'!$A$2:$R$55, 1)) + 1</f>
        <v>#NAME?</v>
      </c>
      <c r="G24" s="21" t="s">
        <v>5</v>
      </c>
      <c r="H24" s="3" t="str">
        <f>SUM('5.2. Здоровье'!$B24:$E24)</f>
        <v>15</v>
      </c>
      <c r="I24" s="22" t="str">
        <f>'5.2. Здоровье'!$B24 / '5.2. Здоровье'!$H24</f>
        <v>7%</v>
      </c>
      <c r="J24" s="23" t="str">
        <f>'5.2. Здоровье'!$C24 / '5.2. Здоровье'!$H24</f>
        <v>87%</v>
      </c>
      <c r="K24" s="24" t="str">
        <f>'5.2. Здоровье'!$D24 / '5.2. Здоровье'!$H24</f>
        <v>7%</v>
      </c>
      <c r="L24" s="25" t="str">
        <f>'5.2. Здоровье'!$E24 / '5.2. Здоровье'!$H24</f>
        <v>0%</v>
      </c>
      <c r="M24" s="26" t="str">
        <f>(5 * '5.2. Здоровье'!$B24 + 4 * '5.2. Здоровье'!$C24 + 3 * '5.2. Здоровье'!$D24 + 2 * '5.2. Здоровье'!$E24) / '5.2. Здоровье'!$H24</f>
        <v>4.00</v>
      </c>
      <c r="N24" s="26" t="str">
        <f>IF('5.2. Здоровье'!$R24 = "высокий", '5.2. Здоровье'!$M24, NA())</f>
        <v>#N/A</v>
      </c>
      <c r="O24" s="26" t="str">
        <f>IF('5.2. Здоровье'!$R24 = "средний", '5.2. Здоровье'!$M24, NA())</f>
        <v>4.00</v>
      </c>
      <c r="P24" s="26" t="str">
        <f>IF('5.2. Здоровье'!$R24 = "базовый", '5.2. Здоровье'!$M24, NA())</f>
        <v>#N/A</v>
      </c>
      <c r="Q24" s="26" t="str">
        <f>IF('5.2. Здоровье'!$R24 = "ниже базового", '5.2. Здоровье'!$M24, NA())</f>
        <v>#N/A</v>
      </c>
      <c r="R24" s="9" t="str">
        <f t="array" ref="R24">INDEX({"ниже базового","базовый","средний","высокий"}, ROUND('5.2. Здоровье'!$M24, 0) - 1)</f>
        <v>средний</v>
      </c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ht="15.75" customHeight="1">
      <c r="A25" s="9">
        <v>2.0</v>
      </c>
      <c r="B25" s="17" t="str">
        <f>COUNTIFS('2. Результаты'!$B$2:$B$1350, '5.2. Здоровье'!$G25, '2. Результаты'!$R$2:$R$1350, B$1)</f>
        <v>0</v>
      </c>
      <c r="C25" s="18" t="str">
        <f>COUNTIFS('2. Результаты'!$B$2:$B$1350, '5.2. Здоровье'!$G25, '2. Результаты'!$R$2:$R$1350, C$1)</f>
        <v>8</v>
      </c>
      <c r="D25" s="19" t="str">
        <f>COUNTIFS('2. Результаты'!$B$2:$B$1350, '5.2. Здоровье'!$G25, '2. Результаты'!$R$2:$R$1350, D$1)</f>
        <v>0</v>
      </c>
      <c r="E25" s="20" t="str">
        <f>COUNTIFS('2. Результаты'!$B$2:$B$1350, '5.2. Здоровье'!$G25, '2. Результаты'!$R$2:$R$1350, E$1)</f>
        <v>0</v>
      </c>
      <c r="F25" s="9" t="str">
        <f t="array" ref="F25">ROW() - ROW(TAKE('5.2. Здоровье'!$A$2:$R$55, 1)) + 1</f>
        <v>#NAME?</v>
      </c>
      <c r="G25" s="21" t="s">
        <v>739</v>
      </c>
      <c r="H25" s="3" t="str">
        <f>SUM('5.2. Здоровье'!$B25:$E25)</f>
        <v>8</v>
      </c>
      <c r="I25" s="22" t="str">
        <f>'5.2. Здоровье'!$B25 / '5.2. Здоровье'!$H25</f>
        <v>0%</v>
      </c>
      <c r="J25" s="23" t="str">
        <f>'5.2. Здоровье'!$C25 / '5.2. Здоровье'!$H25</f>
        <v>100%</v>
      </c>
      <c r="K25" s="24" t="str">
        <f>'5.2. Здоровье'!$D25 / '5.2. Здоровье'!$H25</f>
        <v>0%</v>
      </c>
      <c r="L25" s="25" t="str">
        <f>'5.2. Здоровье'!$E25 / '5.2. Здоровье'!$H25</f>
        <v>0%</v>
      </c>
      <c r="M25" s="26" t="str">
        <f>(5 * '5.2. Здоровье'!$B25 + 4 * '5.2. Здоровье'!$C25 + 3 * '5.2. Здоровье'!$D25 + 2 * '5.2. Здоровье'!$E25) / '5.2. Здоровье'!$H25</f>
        <v>4.00</v>
      </c>
      <c r="N25" s="26" t="str">
        <f>IF('5.2. Здоровье'!$R25 = "высокий", '5.2. Здоровье'!$M25, NA())</f>
        <v>#N/A</v>
      </c>
      <c r="O25" s="26" t="str">
        <f>IF('5.2. Здоровье'!$R25 = "средний", '5.2. Здоровье'!$M25, NA())</f>
        <v>4.00</v>
      </c>
      <c r="P25" s="26" t="str">
        <f>IF('5.2. Здоровье'!$R25 = "базовый", '5.2. Здоровье'!$M25, NA())</f>
        <v>#N/A</v>
      </c>
      <c r="Q25" s="26" t="str">
        <f>IF('5.2. Здоровье'!$R25 = "ниже базового", '5.2. Здоровье'!$M25, NA())</f>
        <v>#N/A</v>
      </c>
      <c r="R25" s="9" t="str">
        <f t="array" ref="R25">INDEX({"ниже базового","базовый","средний","высокий"}, ROUND('5.2. Здоровье'!$M25, 0) - 1)</f>
        <v>средний</v>
      </c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ht="15.75" customHeight="1">
      <c r="A26" s="9">
        <v>34.0</v>
      </c>
      <c r="B26" s="17" t="str">
        <f>COUNTIFS('2. Результаты'!$B$2:$B$1350, '5.2. Здоровье'!$G26, '2. Результаты'!$R$2:$R$1350, B$1)</f>
        <v>0</v>
      </c>
      <c r="C26" s="18" t="str">
        <f>COUNTIFS('2. Результаты'!$B$2:$B$1350, '5.2. Здоровье'!$G26, '2. Результаты'!$R$2:$R$1350, C$1)</f>
        <v>10</v>
      </c>
      <c r="D26" s="19" t="str">
        <f>COUNTIFS('2. Результаты'!$B$2:$B$1350, '5.2. Здоровье'!$G26, '2. Результаты'!$R$2:$R$1350, D$1)</f>
        <v>0</v>
      </c>
      <c r="E26" s="20" t="str">
        <f>COUNTIFS('2. Результаты'!$B$2:$B$1350, '5.2. Здоровье'!$G26, '2. Результаты'!$R$2:$R$1350, E$1)</f>
        <v>0</v>
      </c>
      <c r="F26" s="9" t="str">
        <f t="array" ref="F26">ROW() - ROW(TAKE('5.2. Здоровье'!$A$2:$R$55, 1)) + 1</f>
        <v>#NAME?</v>
      </c>
      <c r="G26" s="21" t="s">
        <v>281</v>
      </c>
      <c r="H26" s="3" t="str">
        <f>SUM('5.2. Здоровье'!$B26:$E26)</f>
        <v>10</v>
      </c>
      <c r="I26" s="22" t="str">
        <f>'5.2. Здоровье'!$B26 / '5.2. Здоровье'!$H26</f>
        <v>0%</v>
      </c>
      <c r="J26" s="23" t="str">
        <f>'5.2. Здоровье'!$C26 / '5.2. Здоровье'!$H26</f>
        <v>100%</v>
      </c>
      <c r="K26" s="24" t="str">
        <f>'5.2. Здоровье'!$D26 / '5.2. Здоровье'!$H26</f>
        <v>0%</v>
      </c>
      <c r="L26" s="25" t="str">
        <f>'5.2. Здоровье'!$E26 / '5.2. Здоровье'!$H26</f>
        <v>0%</v>
      </c>
      <c r="M26" s="26" t="str">
        <f>(5 * '5.2. Здоровье'!$B26 + 4 * '5.2. Здоровье'!$C26 + 3 * '5.2. Здоровье'!$D26 + 2 * '5.2. Здоровье'!$E26) / '5.2. Здоровье'!$H26</f>
        <v>4.00</v>
      </c>
      <c r="N26" s="26" t="str">
        <f>IF('5.2. Здоровье'!$R26 = "высокий", '5.2. Здоровье'!$M26, NA())</f>
        <v>#N/A</v>
      </c>
      <c r="O26" s="26" t="str">
        <f>IF('5.2. Здоровье'!$R26 = "средний", '5.2. Здоровье'!$M26, NA())</f>
        <v>4.00</v>
      </c>
      <c r="P26" s="26" t="str">
        <f>IF('5.2. Здоровье'!$R26 = "базовый", '5.2. Здоровье'!$M26, NA())</f>
        <v>#N/A</v>
      </c>
      <c r="Q26" s="26" t="str">
        <f>IF('5.2. Здоровье'!$R26 = "ниже базового", '5.2. Здоровье'!$M26, NA())</f>
        <v>#N/A</v>
      </c>
      <c r="R26" s="9" t="str">
        <f t="array" ref="R26">INDEX({"ниже базового","базовый","средний","высокий"}, ROUND('5.2. Здоровье'!$M26, 0) - 1)</f>
        <v>средний</v>
      </c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ht="15.75" customHeight="1">
      <c r="A27" s="9">
        <v>46.0</v>
      </c>
      <c r="B27" s="17" t="str">
        <f>COUNTIFS('2. Результаты'!$B$2:$B$1350, '5.2. Здоровье'!$G27, '2. Результаты'!$R$2:$R$1350, B$1)</f>
        <v>2</v>
      </c>
      <c r="C27" s="18" t="str">
        <f>COUNTIFS('2. Результаты'!$B$2:$B$1350, '5.2. Здоровье'!$G27, '2. Результаты'!$R$2:$R$1350, C$1)</f>
        <v>34</v>
      </c>
      <c r="D27" s="19" t="str">
        <f>COUNTIFS('2. Результаты'!$B$2:$B$1350, '5.2. Здоровье'!$G27, '2. Результаты'!$R$2:$R$1350, D$1)</f>
        <v>2</v>
      </c>
      <c r="E27" s="20" t="str">
        <f>COUNTIFS('2. Результаты'!$B$2:$B$1350, '5.2. Здоровье'!$G27, '2. Результаты'!$R$2:$R$1350, E$1)</f>
        <v>0</v>
      </c>
      <c r="F27" s="9" t="str">
        <f t="array" ref="F27">ROW() - ROW(TAKE('5.2. Здоровье'!$A$2:$R$55, 1)) + 1</f>
        <v>#NAME?</v>
      </c>
      <c r="G27" s="21" t="s">
        <v>970</v>
      </c>
      <c r="H27" s="3" t="str">
        <f>SUM('5.2. Здоровье'!$B27:$E27)</f>
        <v>38</v>
      </c>
      <c r="I27" s="22" t="str">
        <f>'5.2. Здоровье'!$B27 / '5.2. Здоровье'!$H27</f>
        <v>5%</v>
      </c>
      <c r="J27" s="23" t="str">
        <f>'5.2. Здоровье'!$C27 / '5.2. Здоровье'!$H27</f>
        <v>89%</v>
      </c>
      <c r="K27" s="24" t="str">
        <f>'5.2. Здоровье'!$D27 / '5.2. Здоровье'!$H27</f>
        <v>5%</v>
      </c>
      <c r="L27" s="25" t="str">
        <f>'5.2. Здоровье'!$E27 / '5.2. Здоровье'!$H27</f>
        <v>0%</v>
      </c>
      <c r="M27" s="26" t="str">
        <f>(5 * '5.2. Здоровье'!$B27 + 4 * '5.2. Здоровье'!$C27 + 3 * '5.2. Здоровье'!$D27 + 2 * '5.2. Здоровье'!$E27) / '5.2. Здоровье'!$H27</f>
        <v>4.00</v>
      </c>
      <c r="N27" s="26" t="str">
        <f>IF('5.2. Здоровье'!$R27 = "высокий", '5.2. Здоровье'!$M27, NA())</f>
        <v>#N/A</v>
      </c>
      <c r="O27" s="26" t="str">
        <f>IF('5.2. Здоровье'!$R27 = "средний", '5.2. Здоровье'!$M27, NA())</f>
        <v>4.00</v>
      </c>
      <c r="P27" s="26" t="str">
        <f>IF('5.2. Здоровье'!$R27 = "базовый", '5.2. Здоровье'!$M27, NA())</f>
        <v>#N/A</v>
      </c>
      <c r="Q27" s="26" t="str">
        <f>IF('5.2. Здоровье'!$R27 = "ниже базового", '5.2. Здоровье'!$M27, NA())</f>
        <v>#N/A</v>
      </c>
      <c r="R27" s="9" t="str">
        <f t="array" ref="R27">INDEX({"ниже базового","базовый","средний","высокий"}, ROUND('5.2. Здоровье'!$M27, 0) - 1)</f>
        <v>средний</v>
      </c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ht="15.75" customHeight="1">
      <c r="A28" s="9">
        <v>37.0</v>
      </c>
      <c r="B28" s="17" t="str">
        <f>COUNTIFS('2. Результаты'!$B$2:$B$1350, '5.2. Здоровье'!$G28, '2. Результаты'!$R$2:$R$1350, B$1)</f>
        <v>2</v>
      </c>
      <c r="C28" s="18" t="str">
        <f>COUNTIFS('2. Результаты'!$B$2:$B$1350, '5.2. Здоровье'!$G28, '2. Результаты'!$R$2:$R$1350, C$1)</f>
        <v>19</v>
      </c>
      <c r="D28" s="19" t="str">
        <f>COUNTIFS('2. Результаты'!$B$2:$B$1350, '5.2. Здоровье'!$G28, '2. Результаты'!$R$2:$R$1350, D$1)</f>
        <v>0</v>
      </c>
      <c r="E28" s="20" t="str">
        <f>COUNTIFS('2. Результаты'!$B$2:$B$1350, '5.2. Здоровье'!$G28, '2. Результаты'!$R$2:$R$1350, E$1)</f>
        <v>1</v>
      </c>
      <c r="F28" s="9" t="str">
        <f t="array" ref="F28">ROW() - ROW(TAKE('5.2. Здоровье'!$A$2:$R$55, 1)) + 1</f>
        <v>#NAME?</v>
      </c>
      <c r="G28" s="21" t="s">
        <v>1333</v>
      </c>
      <c r="H28" s="3" t="str">
        <f>SUM('5.2. Здоровье'!$B28:$E28)</f>
        <v>22</v>
      </c>
      <c r="I28" s="22" t="str">
        <f>'5.2. Здоровье'!$B28 / '5.2. Здоровье'!$H28</f>
        <v>9%</v>
      </c>
      <c r="J28" s="23" t="str">
        <f>'5.2. Здоровье'!$C28 / '5.2. Здоровье'!$H28</f>
        <v>86%</v>
      </c>
      <c r="K28" s="24" t="str">
        <f>'5.2. Здоровье'!$D28 / '5.2. Здоровье'!$H28</f>
        <v>0%</v>
      </c>
      <c r="L28" s="25" t="str">
        <f>'5.2. Здоровье'!$E28 / '5.2. Здоровье'!$H28</f>
        <v>5%</v>
      </c>
      <c r="M28" s="26" t="str">
        <f>(5 * '5.2. Здоровье'!$B28 + 4 * '5.2. Здоровье'!$C28 + 3 * '5.2. Здоровье'!$D28 + 2 * '5.2. Здоровье'!$E28) / '5.2. Здоровье'!$H28</f>
        <v>4.00</v>
      </c>
      <c r="N28" s="26" t="str">
        <f>IF('5.2. Здоровье'!$R28 = "высокий", '5.2. Здоровье'!$M28, NA())</f>
        <v>#N/A</v>
      </c>
      <c r="O28" s="26" t="str">
        <f>IF('5.2. Здоровье'!$R28 = "средний", '5.2. Здоровье'!$M28, NA())</f>
        <v>4.00</v>
      </c>
      <c r="P28" s="26" t="str">
        <f>IF('5.2. Здоровье'!$R28 = "базовый", '5.2. Здоровье'!$M28, NA())</f>
        <v>#N/A</v>
      </c>
      <c r="Q28" s="26" t="str">
        <f>IF('5.2. Здоровье'!$R28 = "ниже базового", '5.2. Здоровье'!$M28, NA())</f>
        <v>#N/A</v>
      </c>
      <c r="R28" s="9" t="str">
        <f t="array" ref="R28">INDEX({"ниже базового","базовый","средний","высокий"}, ROUND('5.2. Здоровье'!$M28, 0) - 1)</f>
        <v>средний</v>
      </c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ht="15.75" customHeight="1">
      <c r="A29" s="9">
        <v>10.0</v>
      </c>
      <c r="B29" s="17" t="str">
        <f>COUNTIFS('2. Результаты'!$B$2:$B$1350, '5.2. Здоровье'!$G29, '2. Результаты'!$R$2:$R$1350, B$1)</f>
        <v>0</v>
      </c>
      <c r="C29" s="18" t="str">
        <f>COUNTIFS('2. Результаты'!$B$2:$B$1350, '5.2. Здоровье'!$G29, '2. Результаты'!$R$2:$R$1350, C$1)</f>
        <v>22</v>
      </c>
      <c r="D29" s="19" t="str">
        <f>COUNTIFS('2. Результаты'!$B$2:$B$1350, '5.2. Здоровье'!$G29, '2. Результаты'!$R$2:$R$1350, D$1)</f>
        <v>0</v>
      </c>
      <c r="E29" s="20" t="str">
        <f>COUNTIFS('2. Результаты'!$B$2:$B$1350, '5.2. Здоровье'!$G29, '2. Результаты'!$R$2:$R$1350, E$1)</f>
        <v>0</v>
      </c>
      <c r="F29" s="9" t="str">
        <f t="array" ref="F29">ROW() - ROW(TAKE('5.2. Здоровье'!$A$2:$R$55, 1)) + 1</f>
        <v>#NAME?</v>
      </c>
      <c r="G29" s="21" t="s">
        <v>947</v>
      </c>
      <c r="H29" s="3" t="str">
        <f>SUM('5.2. Здоровье'!$B29:$E29)</f>
        <v>22</v>
      </c>
      <c r="I29" s="22" t="str">
        <f>'5.2. Здоровье'!$B29 / '5.2. Здоровье'!$H29</f>
        <v>0%</v>
      </c>
      <c r="J29" s="23" t="str">
        <f>'5.2. Здоровье'!$C29 / '5.2. Здоровье'!$H29</f>
        <v>100%</v>
      </c>
      <c r="K29" s="24" t="str">
        <f>'5.2. Здоровье'!$D29 / '5.2. Здоровье'!$H29</f>
        <v>0%</v>
      </c>
      <c r="L29" s="25" t="str">
        <f>'5.2. Здоровье'!$E29 / '5.2. Здоровье'!$H29</f>
        <v>0%</v>
      </c>
      <c r="M29" s="26" t="str">
        <f>(5 * '5.2. Здоровье'!$B29 + 4 * '5.2. Здоровье'!$C29 + 3 * '5.2. Здоровье'!$D29 + 2 * '5.2. Здоровье'!$E29) / '5.2. Здоровье'!$H29</f>
        <v>4.00</v>
      </c>
      <c r="N29" s="26" t="str">
        <f>IF('5.2. Здоровье'!$R29 = "высокий", '5.2. Здоровье'!$M29, NA())</f>
        <v>#N/A</v>
      </c>
      <c r="O29" s="26" t="str">
        <f>IF('5.2. Здоровье'!$R29 = "средний", '5.2. Здоровье'!$M29, NA())</f>
        <v>4.00</v>
      </c>
      <c r="P29" s="26" t="str">
        <f>IF('5.2. Здоровье'!$R29 = "базовый", '5.2. Здоровье'!$M29, NA())</f>
        <v>#N/A</v>
      </c>
      <c r="Q29" s="26" t="str">
        <f>IF('5.2. Здоровье'!$R29 = "ниже базового", '5.2. Здоровье'!$M29, NA())</f>
        <v>#N/A</v>
      </c>
      <c r="R29" s="9" t="str">
        <f t="array" ref="R29">INDEX({"ниже базового","базовый","средний","высокий"}, ROUND('5.2. Здоровье'!$M29, 0) - 1)</f>
        <v>средний</v>
      </c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ht="15.75" customHeight="1">
      <c r="A30" s="9">
        <v>48.0</v>
      </c>
      <c r="B30" s="17" t="str">
        <f>COUNTIFS('2. Результаты'!$B$2:$B$1350, '5.2. Здоровье'!$G30, '2. Результаты'!$R$2:$R$1350, B$1)</f>
        <v>1</v>
      </c>
      <c r="C30" s="18" t="str">
        <f>COUNTIFS('2. Результаты'!$B$2:$B$1350, '5.2. Здоровье'!$G30, '2. Результаты'!$R$2:$R$1350, C$1)</f>
        <v>7</v>
      </c>
      <c r="D30" s="19" t="str">
        <f>COUNTIFS('2. Результаты'!$B$2:$B$1350, '5.2. Здоровье'!$G30, '2. Результаты'!$R$2:$R$1350, D$1)</f>
        <v>1</v>
      </c>
      <c r="E30" s="20" t="str">
        <f>COUNTIFS('2. Результаты'!$B$2:$B$1350, '5.2. Здоровье'!$G30, '2. Результаты'!$R$2:$R$1350, E$1)</f>
        <v>0</v>
      </c>
      <c r="F30" s="9" t="str">
        <f t="array" ref="F30">ROW() - ROW(TAKE('5.2. Здоровье'!$A$2:$R$55, 1)) + 1</f>
        <v>#NAME?</v>
      </c>
      <c r="G30" s="21" t="s">
        <v>1377</v>
      </c>
      <c r="H30" s="3" t="str">
        <f>SUM('5.2. Здоровье'!$B30:$E30)</f>
        <v>9</v>
      </c>
      <c r="I30" s="22" t="str">
        <f>'5.2. Здоровье'!$B30 / '5.2. Здоровье'!$H30</f>
        <v>11%</v>
      </c>
      <c r="J30" s="23" t="str">
        <f>'5.2. Здоровье'!$C30 / '5.2. Здоровье'!$H30</f>
        <v>78%</v>
      </c>
      <c r="K30" s="24" t="str">
        <f>'5.2. Здоровье'!$D30 / '5.2. Здоровье'!$H30</f>
        <v>11%</v>
      </c>
      <c r="L30" s="25" t="str">
        <f>'5.2. Здоровье'!$E30 / '5.2. Здоровье'!$H30</f>
        <v>0%</v>
      </c>
      <c r="M30" s="26" t="str">
        <f>(5 * '5.2. Здоровье'!$B30 + 4 * '5.2. Здоровье'!$C30 + 3 * '5.2. Здоровье'!$D30 + 2 * '5.2. Здоровье'!$E30) / '5.2. Здоровье'!$H30</f>
        <v>4.00</v>
      </c>
      <c r="N30" s="26" t="str">
        <f>IF('5.2. Здоровье'!$R30 = "высокий", '5.2. Здоровье'!$M30, NA())</f>
        <v>#N/A</v>
      </c>
      <c r="O30" s="26" t="str">
        <f>IF('5.2. Здоровье'!$R30 = "средний", '5.2. Здоровье'!$M30, NA())</f>
        <v>4.00</v>
      </c>
      <c r="P30" s="26" t="str">
        <f>IF('5.2. Здоровье'!$R30 = "базовый", '5.2. Здоровье'!$M30, NA())</f>
        <v>#N/A</v>
      </c>
      <c r="Q30" s="26" t="str">
        <f>IF('5.2. Здоровье'!$R30 = "ниже базового", '5.2. Здоровье'!$M30, NA())</f>
        <v>#N/A</v>
      </c>
      <c r="R30" s="9" t="str">
        <f t="array" ref="R30">INDEX({"ниже базового","базовый","средний","высокий"}, ROUND('5.2. Здоровье'!$M30, 0) - 1)</f>
        <v>средний</v>
      </c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ht="15.75" customHeight="1">
      <c r="A31" s="9">
        <v>1.0</v>
      </c>
      <c r="B31" s="17" t="str">
        <f>COUNTIFS('2. Результаты'!$B$2:$B$1350, '5.2. Здоровье'!$G31, '2. Результаты'!$R$2:$R$1350, B$1)</f>
        <v>0</v>
      </c>
      <c r="C31" s="18" t="str">
        <f>COUNTIFS('2. Результаты'!$B$2:$B$1350, '5.2. Здоровье'!$G31, '2. Результаты'!$R$2:$R$1350, C$1)</f>
        <v>10</v>
      </c>
      <c r="D31" s="19" t="str">
        <f>COUNTIFS('2. Результаты'!$B$2:$B$1350, '5.2. Здоровье'!$G31, '2. Результаты'!$R$2:$R$1350, D$1)</f>
        <v>0</v>
      </c>
      <c r="E31" s="20" t="str">
        <f>COUNTIFS('2. Результаты'!$B$2:$B$1350, '5.2. Здоровье'!$G31, '2. Результаты'!$R$2:$R$1350, E$1)</f>
        <v>0</v>
      </c>
      <c r="F31" s="9" t="str">
        <f t="array" ref="F31">ROW() - ROW(TAKE('5.2. Здоровье'!$A$2:$R$55, 1)) + 1</f>
        <v>#NAME?</v>
      </c>
      <c r="G31" s="21" t="s">
        <v>396</v>
      </c>
      <c r="H31" s="3" t="str">
        <f>SUM('5.2. Здоровье'!$B31:$E31)</f>
        <v>10</v>
      </c>
      <c r="I31" s="22" t="str">
        <f>'5.2. Здоровье'!$B31 / '5.2. Здоровье'!$H31</f>
        <v>0%</v>
      </c>
      <c r="J31" s="23" t="str">
        <f>'5.2. Здоровье'!$C31 / '5.2. Здоровье'!$H31</f>
        <v>100%</v>
      </c>
      <c r="K31" s="24" t="str">
        <f>'5.2. Здоровье'!$D31 / '5.2. Здоровье'!$H31</f>
        <v>0%</v>
      </c>
      <c r="L31" s="25" t="str">
        <f>'5.2. Здоровье'!$E31 / '5.2. Здоровье'!$H31</f>
        <v>0%</v>
      </c>
      <c r="M31" s="26" t="str">
        <f>(5 * '5.2. Здоровье'!$B31 + 4 * '5.2. Здоровье'!$C31 + 3 * '5.2. Здоровье'!$D31 + 2 * '5.2. Здоровье'!$E31) / '5.2. Здоровье'!$H31</f>
        <v>4.00</v>
      </c>
      <c r="N31" s="26" t="str">
        <f>IF('5.2. Здоровье'!$R31 = "высокий", '5.2. Здоровье'!$M31, NA())</f>
        <v>#N/A</v>
      </c>
      <c r="O31" s="26" t="str">
        <f>IF('5.2. Здоровье'!$R31 = "средний", '5.2. Здоровье'!$M31, NA())</f>
        <v>4.00</v>
      </c>
      <c r="P31" s="26" t="str">
        <f>IF('5.2. Здоровье'!$R31 = "базовый", '5.2. Здоровье'!$M31, NA())</f>
        <v>#N/A</v>
      </c>
      <c r="Q31" s="26" t="str">
        <f>IF('5.2. Здоровье'!$R31 = "ниже базового", '5.2. Здоровье'!$M31, NA())</f>
        <v>#N/A</v>
      </c>
      <c r="R31" s="9" t="str">
        <f t="array" ref="R31">INDEX({"ниже базового","базовый","средний","высокий"}, ROUND('5.2. Здоровье'!$M31, 0) - 1)</f>
        <v>средний</v>
      </c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ht="15.75" customHeight="1">
      <c r="A32" s="9">
        <v>50.0</v>
      </c>
      <c r="B32" s="17" t="str">
        <f>COUNTIFS('2. Результаты'!$B$2:$B$1350, '5.2. Здоровье'!$G32, '2. Результаты'!$R$2:$R$1350, B$1)</f>
        <v>0</v>
      </c>
      <c r="C32" s="18" t="str">
        <f>COUNTIFS('2. Результаты'!$B$2:$B$1350, '5.2. Здоровье'!$G32, '2. Результаты'!$R$2:$R$1350, C$1)</f>
        <v>4</v>
      </c>
      <c r="D32" s="19" t="str">
        <f>COUNTIFS('2. Результаты'!$B$2:$B$1350, '5.2. Здоровье'!$G32, '2. Результаты'!$R$2:$R$1350, D$1)</f>
        <v>0</v>
      </c>
      <c r="E32" s="20" t="str">
        <f>COUNTIFS('2. Результаты'!$B$2:$B$1350, '5.2. Здоровье'!$G32, '2. Результаты'!$R$2:$R$1350, E$1)</f>
        <v>0</v>
      </c>
      <c r="F32" s="9" t="str">
        <f t="array" ref="F32">ROW() - ROW(TAKE('5.2. Здоровье'!$A$2:$R$55, 1)) + 1</f>
        <v>#NAME?</v>
      </c>
      <c r="G32" s="21" t="s">
        <v>391</v>
      </c>
      <c r="H32" s="3" t="str">
        <f>SUM('5.2. Здоровье'!$B32:$E32)</f>
        <v>4</v>
      </c>
      <c r="I32" s="22" t="str">
        <f>'5.2. Здоровье'!$B32 / '5.2. Здоровье'!$H32</f>
        <v>0%</v>
      </c>
      <c r="J32" s="23" t="str">
        <f>'5.2. Здоровье'!$C32 / '5.2. Здоровье'!$H32</f>
        <v>100%</v>
      </c>
      <c r="K32" s="24" t="str">
        <f>'5.2. Здоровье'!$D32 / '5.2. Здоровье'!$H32</f>
        <v>0%</v>
      </c>
      <c r="L32" s="25" t="str">
        <f>'5.2. Здоровье'!$E32 / '5.2. Здоровье'!$H32</f>
        <v>0%</v>
      </c>
      <c r="M32" s="26" t="str">
        <f>(5 * '5.2. Здоровье'!$B32 + 4 * '5.2. Здоровье'!$C32 + 3 * '5.2. Здоровье'!$D32 + 2 * '5.2. Здоровье'!$E32) / '5.2. Здоровье'!$H32</f>
        <v>4.00</v>
      </c>
      <c r="N32" s="26" t="str">
        <f>IF('5.2. Здоровье'!$R32 = "высокий", '5.2. Здоровье'!$M32, NA())</f>
        <v>#N/A</v>
      </c>
      <c r="O32" s="26" t="str">
        <f>IF('5.2. Здоровье'!$R32 = "средний", '5.2. Здоровье'!$M32, NA())</f>
        <v>4.00</v>
      </c>
      <c r="P32" s="26" t="str">
        <f>IF('5.2. Здоровье'!$R32 = "базовый", '5.2. Здоровье'!$M32, NA())</f>
        <v>#N/A</v>
      </c>
      <c r="Q32" s="26" t="str">
        <f>IF('5.2. Здоровье'!$R32 = "ниже базового", '5.2. Здоровье'!$M32, NA())</f>
        <v>#N/A</v>
      </c>
      <c r="R32" s="9" t="str">
        <f t="array" ref="R32">INDEX({"ниже базового","базовый","средний","высокий"}, ROUND('5.2. Здоровье'!$M32, 0) - 1)</f>
        <v>средний</v>
      </c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ht="15.75" customHeight="1">
      <c r="A33" s="9">
        <v>28.0</v>
      </c>
      <c r="B33" s="17" t="str">
        <f>COUNTIFS('2. Результаты'!$B$2:$B$1350, '5.2. Здоровье'!$G33, '2. Результаты'!$R$2:$R$1350, B$1)</f>
        <v>0</v>
      </c>
      <c r="C33" s="18" t="str">
        <f>COUNTIFS('2. Результаты'!$B$2:$B$1350, '5.2. Здоровье'!$G33, '2. Результаты'!$R$2:$R$1350, C$1)</f>
        <v>10</v>
      </c>
      <c r="D33" s="19" t="str">
        <f>COUNTIFS('2. Результаты'!$B$2:$B$1350, '5.2. Здоровье'!$G33, '2. Результаты'!$R$2:$R$1350, D$1)</f>
        <v>0</v>
      </c>
      <c r="E33" s="20" t="str">
        <f>COUNTIFS('2. Результаты'!$B$2:$B$1350, '5.2. Здоровье'!$G33, '2. Результаты'!$R$2:$R$1350, E$1)</f>
        <v>0</v>
      </c>
      <c r="F33" s="9" t="str">
        <f t="array" ref="F33">ROW() - ROW(TAKE('5.2. Здоровье'!$A$2:$R$55, 1)) + 1</f>
        <v>#NAME?</v>
      </c>
      <c r="G33" s="21" t="s">
        <v>545</v>
      </c>
      <c r="H33" s="3" t="str">
        <f>SUM('5.2. Здоровье'!$B33:$E33)</f>
        <v>10</v>
      </c>
      <c r="I33" s="22" t="str">
        <f>'5.2. Здоровье'!$B33 / '5.2. Здоровье'!$H33</f>
        <v>0%</v>
      </c>
      <c r="J33" s="23" t="str">
        <f>'5.2. Здоровье'!$C33 / '5.2. Здоровье'!$H33</f>
        <v>100%</v>
      </c>
      <c r="K33" s="24" t="str">
        <f>'5.2. Здоровье'!$D33 / '5.2. Здоровье'!$H33</f>
        <v>0%</v>
      </c>
      <c r="L33" s="25" t="str">
        <f>'5.2. Здоровье'!$E33 / '5.2. Здоровье'!$H33</f>
        <v>0%</v>
      </c>
      <c r="M33" s="26" t="str">
        <f>(5 * '5.2. Здоровье'!$B33 + 4 * '5.2. Здоровье'!$C33 + 3 * '5.2. Здоровье'!$D33 + 2 * '5.2. Здоровье'!$E33) / '5.2. Здоровье'!$H33</f>
        <v>4.00</v>
      </c>
      <c r="N33" s="26" t="str">
        <f>IF('5.2. Здоровье'!$R33 = "высокий", '5.2. Здоровье'!$M33, NA())</f>
        <v>#N/A</v>
      </c>
      <c r="O33" s="26" t="str">
        <f>IF('5.2. Здоровье'!$R33 = "средний", '5.2. Здоровье'!$M33, NA())</f>
        <v>4.00</v>
      </c>
      <c r="P33" s="26" t="str">
        <f>IF('5.2. Здоровье'!$R33 = "базовый", '5.2. Здоровье'!$M33, NA())</f>
        <v>#N/A</v>
      </c>
      <c r="Q33" s="26" t="str">
        <f>IF('5.2. Здоровье'!$R33 = "ниже базового", '5.2. Здоровье'!$M33, NA())</f>
        <v>#N/A</v>
      </c>
      <c r="R33" s="9" t="str">
        <f t="array" ref="R33">INDEX({"ниже базового","базовый","средний","высокий"}, ROUND('5.2. Здоровье'!$M33, 0) - 1)</f>
        <v>средний</v>
      </c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ht="15.75" customHeight="1">
      <c r="A34" s="9">
        <v>49.0</v>
      </c>
      <c r="B34" s="17" t="str">
        <f>COUNTIFS('2. Результаты'!$B$2:$B$1350, '5.2. Здоровье'!$G34, '2. Результаты'!$R$2:$R$1350, B$1)</f>
        <v>3</v>
      </c>
      <c r="C34" s="18" t="str">
        <f>COUNTIFS('2. Результаты'!$B$2:$B$1350, '5.2. Здоровье'!$G34, '2. Результаты'!$R$2:$R$1350, C$1)</f>
        <v>50</v>
      </c>
      <c r="D34" s="19" t="str">
        <f>COUNTIFS('2. Результаты'!$B$2:$B$1350, '5.2. Здоровье'!$G34, '2. Результаты'!$R$2:$R$1350, D$1)</f>
        <v>4</v>
      </c>
      <c r="E34" s="20" t="str">
        <f>COUNTIFS('2. Результаты'!$B$2:$B$1350, '5.2. Здоровье'!$G34, '2. Результаты'!$R$2:$R$1350, E$1)</f>
        <v>0</v>
      </c>
      <c r="F34" s="9" t="str">
        <f t="array" ref="F34">ROW() - ROW(TAKE('5.2. Здоровье'!$A$2:$R$55, 1)) + 1</f>
        <v>#NAME?</v>
      </c>
      <c r="G34" s="21" t="s">
        <v>1010</v>
      </c>
      <c r="H34" s="3" t="str">
        <f>SUM('5.2. Здоровье'!$B34:$E34)</f>
        <v>57</v>
      </c>
      <c r="I34" s="22" t="str">
        <f>'5.2. Здоровье'!$B34 / '5.2. Здоровье'!$H34</f>
        <v>5%</v>
      </c>
      <c r="J34" s="23" t="str">
        <f>'5.2. Здоровье'!$C34 / '5.2. Здоровье'!$H34</f>
        <v>88%</v>
      </c>
      <c r="K34" s="24" t="str">
        <f>'5.2. Здоровье'!$D34 / '5.2. Здоровье'!$H34</f>
        <v>7%</v>
      </c>
      <c r="L34" s="25" t="str">
        <f>'5.2. Здоровье'!$E34 / '5.2. Здоровье'!$H34</f>
        <v>0%</v>
      </c>
      <c r="M34" s="26" t="str">
        <f>(5 * '5.2. Здоровье'!$B34 + 4 * '5.2. Здоровье'!$C34 + 3 * '5.2. Здоровье'!$D34 + 2 * '5.2. Здоровье'!$E34) / '5.2. Здоровье'!$H34</f>
        <v>3.98</v>
      </c>
      <c r="N34" s="26" t="str">
        <f>IF('5.2. Здоровье'!$R34 = "высокий", '5.2. Здоровье'!$M34, NA())</f>
        <v>#N/A</v>
      </c>
      <c r="O34" s="26" t="str">
        <f>IF('5.2. Здоровье'!$R34 = "средний", '5.2. Здоровье'!$M34, NA())</f>
        <v>3.98</v>
      </c>
      <c r="P34" s="26" t="str">
        <f>IF('5.2. Здоровье'!$R34 = "базовый", '5.2. Здоровье'!$M34, NA())</f>
        <v>#N/A</v>
      </c>
      <c r="Q34" s="26" t="str">
        <f>IF('5.2. Здоровье'!$R34 = "ниже базового", '5.2. Здоровье'!$M34, NA())</f>
        <v>#N/A</v>
      </c>
      <c r="R34" s="9" t="str">
        <f t="array" ref="R34">INDEX({"ниже базового","базовый","средний","высокий"}, ROUND('5.2. Здоровье'!$M34, 0) - 1)</f>
        <v>средний</v>
      </c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ht="15.75" customHeight="1">
      <c r="A35" s="9">
        <v>13.0</v>
      </c>
      <c r="B35" s="17" t="str">
        <f>COUNTIFS('2. Результаты'!$B$2:$B$1350, '5.2. Здоровье'!$G35, '2. Результаты'!$R$2:$R$1350, B$1)</f>
        <v>1</v>
      </c>
      <c r="C35" s="18" t="str">
        <f>COUNTIFS('2. Результаты'!$B$2:$B$1350, '5.2. Здоровье'!$G35, '2. Результаты'!$R$2:$R$1350, C$1)</f>
        <v>20</v>
      </c>
      <c r="D35" s="19" t="str">
        <f>COUNTIFS('2. Результаты'!$B$2:$B$1350, '5.2. Здоровье'!$G35, '2. Результаты'!$R$2:$R$1350, D$1)</f>
        <v>2</v>
      </c>
      <c r="E35" s="20" t="str">
        <f>COUNTIFS('2. Результаты'!$B$2:$B$1350, '5.2. Здоровье'!$G35, '2. Результаты'!$R$2:$R$1350, E$1)</f>
        <v>0</v>
      </c>
      <c r="F35" s="9" t="str">
        <f t="array" ref="F35">ROW() - ROW(TAKE('5.2. Здоровье'!$A$2:$R$55, 1)) + 1</f>
        <v>#NAME?</v>
      </c>
      <c r="G35" s="21" t="s">
        <v>367</v>
      </c>
      <c r="H35" s="3" t="str">
        <f>SUM('5.2. Здоровье'!$B35:$E35)</f>
        <v>23</v>
      </c>
      <c r="I35" s="22" t="str">
        <f>'5.2. Здоровье'!$B35 / '5.2. Здоровье'!$H35</f>
        <v>4%</v>
      </c>
      <c r="J35" s="23" t="str">
        <f>'5.2. Здоровье'!$C35 / '5.2. Здоровье'!$H35</f>
        <v>87%</v>
      </c>
      <c r="K35" s="24" t="str">
        <f>'5.2. Здоровье'!$D35 / '5.2. Здоровье'!$H35</f>
        <v>9%</v>
      </c>
      <c r="L35" s="25" t="str">
        <f>'5.2. Здоровье'!$E35 / '5.2. Здоровье'!$H35</f>
        <v>0%</v>
      </c>
      <c r="M35" s="26" t="str">
        <f>(5 * '5.2. Здоровье'!$B35 + 4 * '5.2. Здоровье'!$C35 + 3 * '5.2. Здоровье'!$D35 + 2 * '5.2. Здоровье'!$E35) / '5.2. Здоровье'!$H35</f>
        <v>3.96</v>
      </c>
      <c r="N35" s="26" t="str">
        <f>IF('5.2. Здоровье'!$R35 = "высокий", '5.2. Здоровье'!$M35, NA())</f>
        <v>#N/A</v>
      </c>
      <c r="O35" s="26" t="str">
        <f>IF('5.2. Здоровье'!$R35 = "средний", '5.2. Здоровье'!$M35, NA())</f>
        <v>3.96</v>
      </c>
      <c r="P35" s="26" t="str">
        <f>IF('5.2. Здоровье'!$R35 = "базовый", '5.2. Здоровье'!$M35, NA())</f>
        <v>#N/A</v>
      </c>
      <c r="Q35" s="26" t="str">
        <f>IF('5.2. Здоровье'!$R35 = "ниже базового", '5.2. Здоровье'!$M35, NA())</f>
        <v>#N/A</v>
      </c>
      <c r="R35" s="9" t="str">
        <f t="array" ref="R35">INDEX({"ниже базового","базовый","средний","высокий"}, ROUND('5.2. Здоровье'!$M35, 0) - 1)</f>
        <v>средний</v>
      </c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ht="15.75" customHeight="1">
      <c r="A36" s="9">
        <v>17.0</v>
      </c>
      <c r="B36" s="17" t="str">
        <f>COUNTIFS('2. Результаты'!$B$2:$B$1350, '5.2. Здоровье'!$G36, '2. Результаты'!$R$2:$R$1350, B$1)</f>
        <v>1</v>
      </c>
      <c r="C36" s="18" t="str">
        <f>COUNTIFS('2. Результаты'!$B$2:$B$1350, '5.2. Здоровье'!$G36, '2. Результаты'!$R$2:$R$1350, C$1)</f>
        <v>35</v>
      </c>
      <c r="D36" s="19" t="str">
        <f>COUNTIFS('2. Результаты'!$B$2:$B$1350, '5.2. Здоровье'!$G36, '2. Результаты'!$R$2:$R$1350, D$1)</f>
        <v>3</v>
      </c>
      <c r="E36" s="20" t="str">
        <f>COUNTIFS('2. Результаты'!$B$2:$B$1350, '5.2. Здоровье'!$G36, '2. Результаты'!$R$2:$R$1350, E$1)</f>
        <v>0</v>
      </c>
      <c r="F36" s="9" t="str">
        <f t="array" ref="F36">ROW() - ROW(TAKE('5.2. Здоровье'!$A$2:$R$55, 1)) + 1</f>
        <v>#NAME?</v>
      </c>
      <c r="G36" s="21" t="s">
        <v>789</v>
      </c>
      <c r="H36" s="3" t="str">
        <f>SUM('5.2. Здоровье'!$B36:$E36)</f>
        <v>39</v>
      </c>
      <c r="I36" s="22" t="str">
        <f>'5.2. Здоровье'!$B36 / '5.2. Здоровье'!$H36</f>
        <v>3%</v>
      </c>
      <c r="J36" s="23" t="str">
        <f>'5.2. Здоровье'!$C36 / '5.2. Здоровье'!$H36</f>
        <v>90%</v>
      </c>
      <c r="K36" s="24" t="str">
        <f>'5.2. Здоровье'!$D36 / '5.2. Здоровье'!$H36</f>
        <v>8%</v>
      </c>
      <c r="L36" s="25" t="str">
        <f>'5.2. Здоровье'!$E36 / '5.2. Здоровье'!$H36</f>
        <v>0%</v>
      </c>
      <c r="M36" s="26" t="str">
        <f>(5 * '5.2. Здоровье'!$B36 + 4 * '5.2. Здоровье'!$C36 + 3 * '5.2. Здоровье'!$D36 + 2 * '5.2. Здоровье'!$E36) / '5.2. Здоровье'!$H36</f>
        <v>3.95</v>
      </c>
      <c r="N36" s="26" t="str">
        <f>IF('5.2. Здоровье'!$R36 = "высокий", '5.2. Здоровье'!$M36, NA())</f>
        <v>#N/A</v>
      </c>
      <c r="O36" s="26" t="str">
        <f>IF('5.2. Здоровье'!$R36 = "средний", '5.2. Здоровье'!$M36, NA())</f>
        <v>3.95</v>
      </c>
      <c r="P36" s="26" t="str">
        <f>IF('5.2. Здоровье'!$R36 = "базовый", '5.2. Здоровье'!$M36, NA())</f>
        <v>#N/A</v>
      </c>
      <c r="Q36" s="26" t="str">
        <f>IF('5.2. Здоровье'!$R36 = "ниже базового", '5.2. Здоровье'!$M36, NA())</f>
        <v>#N/A</v>
      </c>
      <c r="R36" s="9" t="str">
        <f t="array" ref="R36">INDEX({"ниже базового","базовый","средний","высокий"}, ROUND('5.2. Здоровье'!$M36, 0) - 1)</f>
        <v>средний</v>
      </c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ht="15.75" customHeight="1">
      <c r="A37" s="9">
        <v>16.0</v>
      </c>
      <c r="B37" s="17" t="str">
        <f>COUNTIFS('2. Результаты'!$B$2:$B$1350, '5.2. Здоровье'!$G37, '2. Результаты'!$R$2:$R$1350, B$1)</f>
        <v>1</v>
      </c>
      <c r="C37" s="18" t="str">
        <f>COUNTIFS('2. Результаты'!$B$2:$B$1350, '5.2. Здоровье'!$G37, '2. Результаты'!$R$2:$R$1350, C$1)</f>
        <v>15</v>
      </c>
      <c r="D37" s="19" t="str">
        <f>COUNTIFS('2. Результаты'!$B$2:$B$1350, '5.2. Здоровье'!$G37, '2. Результаты'!$R$2:$R$1350, D$1)</f>
        <v>2</v>
      </c>
      <c r="E37" s="20" t="str">
        <f>COUNTIFS('2. Результаты'!$B$2:$B$1350, '5.2. Здоровье'!$G37, '2. Результаты'!$R$2:$R$1350, E$1)</f>
        <v>0</v>
      </c>
      <c r="F37" s="9" t="str">
        <f t="array" ref="F37">ROW() - ROW(TAKE('5.2. Здоровье'!$A$2:$R$55, 1)) + 1</f>
        <v>#NAME?</v>
      </c>
      <c r="G37" s="21" t="s">
        <v>1068</v>
      </c>
      <c r="H37" s="3" t="str">
        <f>SUM('5.2. Здоровье'!$B37:$E37)</f>
        <v>18</v>
      </c>
      <c r="I37" s="22" t="str">
        <f>'5.2. Здоровье'!$B37 / '5.2. Здоровье'!$H37</f>
        <v>6%</v>
      </c>
      <c r="J37" s="23" t="str">
        <f>'5.2. Здоровье'!$C37 / '5.2. Здоровье'!$H37</f>
        <v>83%</v>
      </c>
      <c r="K37" s="24" t="str">
        <f>'5.2. Здоровье'!$D37 / '5.2. Здоровье'!$H37</f>
        <v>11%</v>
      </c>
      <c r="L37" s="25" t="str">
        <f>'5.2. Здоровье'!$E37 / '5.2. Здоровье'!$H37</f>
        <v>0%</v>
      </c>
      <c r="M37" s="26" t="str">
        <f>(5 * '5.2. Здоровье'!$B37 + 4 * '5.2. Здоровье'!$C37 + 3 * '5.2. Здоровье'!$D37 + 2 * '5.2. Здоровье'!$E37) / '5.2. Здоровье'!$H37</f>
        <v>3.94</v>
      </c>
      <c r="N37" s="26" t="str">
        <f>IF('5.2. Здоровье'!$R37 = "высокий", '5.2. Здоровье'!$M37, NA())</f>
        <v>#N/A</v>
      </c>
      <c r="O37" s="26" t="str">
        <f>IF('5.2. Здоровье'!$R37 = "средний", '5.2. Здоровье'!$M37, NA())</f>
        <v>3.94</v>
      </c>
      <c r="P37" s="26" t="str">
        <f>IF('5.2. Здоровье'!$R37 = "базовый", '5.2. Здоровье'!$M37, NA())</f>
        <v>#N/A</v>
      </c>
      <c r="Q37" s="26" t="str">
        <f>IF('5.2. Здоровье'!$R37 = "ниже базового", '5.2. Здоровье'!$M37, NA())</f>
        <v>#N/A</v>
      </c>
      <c r="R37" s="9" t="str">
        <f t="array" ref="R37">INDEX({"ниже базового","базовый","средний","высокий"}, ROUND('5.2. Здоровье'!$M37, 0) - 1)</f>
        <v>средний</v>
      </c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ht="15.75" customHeight="1">
      <c r="A38" s="9">
        <v>54.0</v>
      </c>
      <c r="B38" s="17" t="str">
        <f>COUNTIFS('2. Результаты'!$B$2:$B$1350, '5.2. Здоровье'!$G38, '2. Результаты'!$R$2:$R$1350, B$1)</f>
        <v>2</v>
      </c>
      <c r="C38" s="18" t="str">
        <f>COUNTIFS('2. Результаты'!$B$2:$B$1350, '5.2. Здоровье'!$G38, '2. Результаты'!$R$2:$R$1350, C$1)</f>
        <v>30</v>
      </c>
      <c r="D38" s="19" t="str">
        <f>COUNTIFS('2. Результаты'!$B$2:$B$1350, '5.2. Здоровье'!$G38, '2. Результаты'!$R$2:$R$1350, D$1)</f>
        <v>4</v>
      </c>
      <c r="E38" s="20" t="str">
        <f>COUNTIFS('2. Результаты'!$B$2:$B$1350, '5.2. Здоровье'!$G38, '2. Результаты'!$R$2:$R$1350, E$1)</f>
        <v>0</v>
      </c>
      <c r="F38" s="9" t="str">
        <f t="array" ref="F38">ROW() - ROW(TAKE('5.2. Здоровье'!$A$2:$R$55, 1)) + 1</f>
        <v>#NAME?</v>
      </c>
      <c r="G38" s="21" t="s">
        <v>162</v>
      </c>
      <c r="H38" s="3" t="str">
        <f>SUM('5.2. Здоровье'!$B38:$E38)</f>
        <v>36</v>
      </c>
      <c r="I38" s="22" t="str">
        <f>'5.2. Здоровье'!$B38 / '5.2. Здоровье'!$H38</f>
        <v>6%</v>
      </c>
      <c r="J38" s="23" t="str">
        <f>'5.2. Здоровье'!$C38 / '5.2. Здоровье'!$H38</f>
        <v>83%</v>
      </c>
      <c r="K38" s="24" t="str">
        <f>'5.2. Здоровье'!$D38 / '5.2. Здоровье'!$H38</f>
        <v>11%</v>
      </c>
      <c r="L38" s="25" t="str">
        <f>'5.2. Здоровье'!$E38 / '5.2. Здоровье'!$H38</f>
        <v>0%</v>
      </c>
      <c r="M38" s="26" t="str">
        <f>(5 * '5.2. Здоровье'!$B38 + 4 * '5.2. Здоровье'!$C38 + 3 * '5.2. Здоровье'!$D38 + 2 * '5.2. Здоровье'!$E38) / '5.2. Здоровье'!$H38</f>
        <v>3.94</v>
      </c>
      <c r="N38" s="26" t="str">
        <f>IF('5.2. Здоровье'!$R38 = "высокий", '5.2. Здоровье'!$M38, NA())</f>
        <v>#N/A</v>
      </c>
      <c r="O38" s="26" t="str">
        <f>IF('5.2. Здоровье'!$R38 = "средний", '5.2. Здоровье'!$M38, NA())</f>
        <v>3.94</v>
      </c>
      <c r="P38" s="26" t="str">
        <f>IF('5.2. Здоровье'!$R38 = "базовый", '5.2. Здоровье'!$M38, NA())</f>
        <v>#N/A</v>
      </c>
      <c r="Q38" s="26" t="str">
        <f>IF('5.2. Здоровье'!$R38 = "ниже базового", '5.2. Здоровье'!$M38, NA())</f>
        <v>#N/A</v>
      </c>
      <c r="R38" s="9" t="str">
        <f t="array" ref="R38">INDEX({"ниже базового","базовый","средний","высокий"}, ROUND('5.2. Здоровье'!$M38, 0) - 1)</f>
        <v>средний</v>
      </c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ht="15.75" customHeight="1">
      <c r="A39" s="9">
        <v>51.0</v>
      </c>
      <c r="B39" s="17" t="str">
        <f>COUNTIFS('2. Результаты'!$B$2:$B$1350, '5.2. Здоровье'!$G39, '2. Результаты'!$R$2:$R$1350, B$1)</f>
        <v>1</v>
      </c>
      <c r="C39" s="18" t="str">
        <f>COUNTIFS('2. Результаты'!$B$2:$B$1350, '5.2. Здоровье'!$G39, '2. Результаты'!$R$2:$R$1350, C$1)</f>
        <v>12</v>
      </c>
      <c r="D39" s="19" t="str">
        <f>COUNTIFS('2. Результаты'!$B$2:$B$1350, '5.2. Здоровье'!$G39, '2. Результаты'!$R$2:$R$1350, D$1)</f>
        <v>2</v>
      </c>
      <c r="E39" s="20" t="str">
        <f>COUNTIFS('2. Результаты'!$B$2:$B$1350, '5.2. Здоровье'!$G39, '2. Результаты'!$R$2:$R$1350, E$1)</f>
        <v>0</v>
      </c>
      <c r="F39" s="9" t="str">
        <f t="array" ref="F39">ROW() - ROW(TAKE('5.2. Здоровье'!$A$2:$R$55, 1)) + 1</f>
        <v>#NAME?</v>
      </c>
      <c r="G39" s="21" t="s">
        <v>773</v>
      </c>
      <c r="H39" s="3" t="str">
        <f>SUM('5.2. Здоровье'!$B39:$E39)</f>
        <v>15</v>
      </c>
      <c r="I39" s="22" t="str">
        <f>'5.2. Здоровье'!$B39 / '5.2. Здоровье'!$H39</f>
        <v>7%</v>
      </c>
      <c r="J39" s="23" t="str">
        <f>'5.2. Здоровье'!$C39 / '5.2. Здоровье'!$H39</f>
        <v>80%</v>
      </c>
      <c r="K39" s="24" t="str">
        <f>'5.2. Здоровье'!$D39 / '5.2. Здоровье'!$H39</f>
        <v>13%</v>
      </c>
      <c r="L39" s="25" t="str">
        <f>'5.2. Здоровье'!$E39 / '5.2. Здоровье'!$H39</f>
        <v>0%</v>
      </c>
      <c r="M39" s="26" t="str">
        <f>(5 * '5.2. Здоровье'!$B39 + 4 * '5.2. Здоровье'!$C39 + 3 * '5.2. Здоровье'!$D39 + 2 * '5.2. Здоровье'!$E39) / '5.2. Здоровье'!$H39</f>
        <v>3.93</v>
      </c>
      <c r="N39" s="26" t="str">
        <f>IF('5.2. Здоровье'!$R39 = "высокий", '5.2. Здоровье'!$M39, NA())</f>
        <v>#N/A</v>
      </c>
      <c r="O39" s="26" t="str">
        <f>IF('5.2. Здоровье'!$R39 = "средний", '5.2. Здоровье'!$M39, NA())</f>
        <v>3.93</v>
      </c>
      <c r="P39" s="26" t="str">
        <f>IF('5.2. Здоровье'!$R39 = "базовый", '5.2. Здоровье'!$M39, NA())</f>
        <v>#N/A</v>
      </c>
      <c r="Q39" s="26" t="str">
        <f>IF('5.2. Здоровье'!$R39 = "ниже базового", '5.2. Здоровье'!$M39, NA())</f>
        <v>#N/A</v>
      </c>
      <c r="R39" s="9" t="str">
        <f t="array" ref="R39">INDEX({"ниже базового","базовый","средний","высокий"}, ROUND('5.2. Здоровье'!$M39, 0) - 1)</f>
        <v>средний</v>
      </c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ht="15.75" customHeight="1">
      <c r="A40" s="9">
        <v>52.0</v>
      </c>
      <c r="B40" s="17" t="str">
        <f>COUNTIFS('2. Результаты'!$B$2:$B$1350, '5.2. Здоровье'!$G40, '2. Результаты'!$R$2:$R$1350, B$1)</f>
        <v>0</v>
      </c>
      <c r="C40" s="18" t="str">
        <f>COUNTIFS('2. Результаты'!$B$2:$B$1350, '5.2. Здоровье'!$G40, '2. Результаты'!$R$2:$R$1350, C$1)</f>
        <v>34</v>
      </c>
      <c r="D40" s="19" t="str">
        <f>COUNTIFS('2. Результаты'!$B$2:$B$1350, '5.2. Здоровье'!$G40, '2. Результаты'!$R$2:$R$1350, D$1)</f>
        <v>3</v>
      </c>
      <c r="E40" s="20" t="str">
        <f>COUNTIFS('2. Результаты'!$B$2:$B$1350, '5.2. Здоровье'!$G40, '2. Результаты'!$R$2:$R$1350, E$1)</f>
        <v>0</v>
      </c>
      <c r="F40" s="9" t="str">
        <f t="array" ref="F40">ROW() - ROW(TAKE('5.2. Здоровье'!$A$2:$R$55, 1)) + 1</f>
        <v>#NAME?</v>
      </c>
      <c r="G40" s="21" t="s">
        <v>1213</v>
      </c>
      <c r="H40" s="3" t="str">
        <f>SUM('5.2. Здоровье'!$B40:$E40)</f>
        <v>37</v>
      </c>
      <c r="I40" s="22" t="str">
        <f>'5.2. Здоровье'!$B40 / '5.2. Здоровье'!$H40</f>
        <v>0%</v>
      </c>
      <c r="J40" s="23" t="str">
        <f>'5.2. Здоровье'!$C40 / '5.2. Здоровье'!$H40</f>
        <v>92%</v>
      </c>
      <c r="K40" s="24" t="str">
        <f>'5.2. Здоровье'!$D40 / '5.2. Здоровье'!$H40</f>
        <v>8%</v>
      </c>
      <c r="L40" s="25" t="str">
        <f>'5.2. Здоровье'!$E40 / '5.2. Здоровье'!$H40</f>
        <v>0%</v>
      </c>
      <c r="M40" s="26" t="str">
        <f>(5 * '5.2. Здоровье'!$B40 + 4 * '5.2. Здоровье'!$C40 + 3 * '5.2. Здоровье'!$D40 + 2 * '5.2. Здоровье'!$E40) / '5.2. Здоровье'!$H40</f>
        <v>3.92</v>
      </c>
      <c r="N40" s="26" t="str">
        <f>IF('5.2. Здоровье'!$R40 = "высокий", '5.2. Здоровье'!$M40, NA())</f>
        <v>#N/A</v>
      </c>
      <c r="O40" s="26" t="str">
        <f>IF('5.2. Здоровье'!$R40 = "средний", '5.2. Здоровье'!$M40, NA())</f>
        <v>3.92</v>
      </c>
      <c r="P40" s="26" t="str">
        <f>IF('5.2. Здоровье'!$R40 = "базовый", '5.2. Здоровье'!$M40, NA())</f>
        <v>#N/A</v>
      </c>
      <c r="Q40" s="26" t="str">
        <f>IF('5.2. Здоровье'!$R40 = "ниже базового", '5.2. Здоровье'!$M40, NA())</f>
        <v>#N/A</v>
      </c>
      <c r="R40" s="9" t="str">
        <f t="array" ref="R40">INDEX({"ниже базового","базовый","средний","высокий"}, ROUND('5.2. Здоровье'!$M40, 0) - 1)</f>
        <v>средний</v>
      </c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ht="15.75" customHeight="1">
      <c r="A41" s="9">
        <v>36.0</v>
      </c>
      <c r="B41" s="17" t="str">
        <f>COUNTIFS('2. Результаты'!$B$2:$B$1350, '5.2. Здоровье'!$G41, '2. Результаты'!$R$2:$R$1350, B$1)</f>
        <v>0</v>
      </c>
      <c r="C41" s="18" t="str">
        <f>COUNTIFS('2. Результаты'!$B$2:$B$1350, '5.2. Здоровье'!$G41, '2. Результаты'!$R$2:$R$1350, C$1)</f>
        <v>21</v>
      </c>
      <c r="D41" s="19" t="str">
        <f>COUNTIFS('2. Результаты'!$B$2:$B$1350, '5.2. Здоровье'!$G41, '2. Результаты'!$R$2:$R$1350, D$1)</f>
        <v>2</v>
      </c>
      <c r="E41" s="20" t="str">
        <f>COUNTIFS('2. Результаты'!$B$2:$B$1350, '5.2. Здоровье'!$G41, '2. Результаты'!$R$2:$R$1350, E$1)</f>
        <v>0</v>
      </c>
      <c r="F41" s="9" t="str">
        <f t="array" ref="F41">ROW() - ROW(TAKE('5.2. Здоровье'!$A$2:$R$55, 1)) + 1</f>
        <v>#NAME?</v>
      </c>
      <c r="G41" s="21" t="s">
        <v>862</v>
      </c>
      <c r="H41" s="3" t="str">
        <f>SUM('5.2. Здоровье'!$B41:$E41)</f>
        <v>23</v>
      </c>
      <c r="I41" s="22" t="str">
        <f>'5.2. Здоровье'!$B41 / '5.2. Здоровье'!$H41</f>
        <v>0%</v>
      </c>
      <c r="J41" s="23" t="str">
        <f>'5.2. Здоровье'!$C41 / '5.2. Здоровье'!$H41</f>
        <v>91%</v>
      </c>
      <c r="K41" s="24" t="str">
        <f>'5.2. Здоровье'!$D41 / '5.2. Здоровье'!$H41</f>
        <v>9%</v>
      </c>
      <c r="L41" s="25" t="str">
        <f>'5.2. Здоровье'!$E41 / '5.2. Здоровье'!$H41</f>
        <v>0%</v>
      </c>
      <c r="M41" s="26" t="str">
        <f>(5 * '5.2. Здоровье'!$B41 + 4 * '5.2. Здоровье'!$C41 + 3 * '5.2. Здоровье'!$D41 + 2 * '5.2. Здоровье'!$E41) / '5.2. Здоровье'!$H41</f>
        <v>3.91</v>
      </c>
      <c r="N41" s="26" t="str">
        <f>IF('5.2. Здоровье'!$R41 = "высокий", '5.2. Здоровье'!$M41, NA())</f>
        <v>#N/A</v>
      </c>
      <c r="O41" s="26" t="str">
        <f>IF('5.2. Здоровье'!$R41 = "средний", '5.2. Здоровье'!$M41, NA())</f>
        <v>3.91</v>
      </c>
      <c r="P41" s="26" t="str">
        <f>IF('5.2. Здоровье'!$R41 = "базовый", '5.2. Здоровье'!$M41, NA())</f>
        <v>#N/A</v>
      </c>
      <c r="Q41" s="26" t="str">
        <f>IF('5.2. Здоровье'!$R41 = "ниже базового", '5.2. Здоровье'!$M41, NA())</f>
        <v>#N/A</v>
      </c>
      <c r="R41" s="9" t="str">
        <f t="array" ref="R41">INDEX({"ниже базового","базовый","средний","высокий"}, ROUND('5.2. Здоровье'!$M41, 0) - 1)</f>
        <v>средний</v>
      </c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ht="15.75" customHeight="1">
      <c r="A42" s="9">
        <v>9.0</v>
      </c>
      <c r="B42" s="17" t="str">
        <f>COUNTIFS('2. Результаты'!$B$2:$B$1350, '5.2. Здоровье'!$G42, '2. Результаты'!$R$2:$R$1350, B$1)</f>
        <v>0</v>
      </c>
      <c r="C42" s="18" t="str">
        <f>COUNTIFS('2. Результаты'!$B$2:$B$1350, '5.2. Здоровье'!$G42, '2. Результаты'!$R$2:$R$1350, C$1)</f>
        <v>10</v>
      </c>
      <c r="D42" s="19" t="str">
        <f>COUNTIFS('2. Результаты'!$B$2:$B$1350, '5.2. Здоровье'!$G42, '2. Результаты'!$R$2:$R$1350, D$1)</f>
        <v>1</v>
      </c>
      <c r="E42" s="20" t="str">
        <f>COUNTIFS('2. Результаты'!$B$2:$B$1350, '5.2. Здоровье'!$G42, '2. Результаты'!$R$2:$R$1350, E$1)</f>
        <v>0</v>
      </c>
      <c r="F42" s="9" t="str">
        <f t="array" ref="F42">ROW() - ROW(TAKE('5.2. Здоровье'!$A$2:$R$55, 1)) + 1</f>
        <v>#NAME?</v>
      </c>
      <c r="G42" s="21" t="s">
        <v>199</v>
      </c>
      <c r="H42" s="3" t="str">
        <f>SUM('5.2. Здоровье'!$B42:$E42)</f>
        <v>11</v>
      </c>
      <c r="I42" s="22" t="str">
        <f>'5.2. Здоровье'!$B42 / '5.2. Здоровье'!$H42</f>
        <v>0%</v>
      </c>
      <c r="J42" s="23" t="str">
        <f>'5.2. Здоровье'!$C42 / '5.2. Здоровье'!$H42</f>
        <v>91%</v>
      </c>
      <c r="K42" s="24" t="str">
        <f>'5.2. Здоровье'!$D42 / '5.2. Здоровье'!$H42</f>
        <v>9%</v>
      </c>
      <c r="L42" s="25" t="str">
        <f>'5.2. Здоровье'!$E42 / '5.2. Здоровье'!$H42</f>
        <v>0%</v>
      </c>
      <c r="M42" s="26" t="str">
        <f>(5 * '5.2. Здоровье'!$B42 + 4 * '5.2. Здоровье'!$C42 + 3 * '5.2. Здоровье'!$D42 + 2 * '5.2. Здоровье'!$E42) / '5.2. Здоровье'!$H42</f>
        <v>3.91</v>
      </c>
      <c r="N42" s="26" t="str">
        <f>IF('5.2. Здоровье'!$R42 = "высокий", '5.2. Здоровье'!$M42, NA())</f>
        <v>#N/A</v>
      </c>
      <c r="O42" s="26" t="str">
        <f>IF('5.2. Здоровье'!$R42 = "средний", '5.2. Здоровье'!$M42, NA())</f>
        <v>3.91</v>
      </c>
      <c r="P42" s="26" t="str">
        <f>IF('5.2. Здоровье'!$R42 = "базовый", '5.2. Здоровье'!$M42, NA())</f>
        <v>#N/A</v>
      </c>
      <c r="Q42" s="26" t="str">
        <f>IF('5.2. Здоровье'!$R42 = "ниже базового", '5.2. Здоровье'!$M42, NA())</f>
        <v>#N/A</v>
      </c>
      <c r="R42" s="9" t="str">
        <f t="array" ref="R42">INDEX({"ниже базового","базовый","средний","высокий"}, ROUND('5.2. Здоровье'!$M42, 0) - 1)</f>
        <v>средний</v>
      </c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</row>
    <row r="43" ht="15.75" customHeight="1">
      <c r="A43" s="9">
        <v>39.0</v>
      </c>
      <c r="B43" s="17" t="str">
        <f>COUNTIFS('2. Результаты'!$B$2:$B$1350, '5.2. Здоровье'!$G43, '2. Результаты'!$R$2:$R$1350, B$1)</f>
        <v>6</v>
      </c>
      <c r="C43" s="18" t="str">
        <f>COUNTIFS('2. Результаты'!$B$2:$B$1350, '5.2. Здоровье'!$G43, '2. Результаты'!$R$2:$R$1350, C$1)</f>
        <v>27</v>
      </c>
      <c r="D43" s="19" t="str">
        <f>COUNTIFS('2. Результаты'!$B$2:$B$1350, '5.2. Здоровье'!$G43, '2. Результаты'!$R$2:$R$1350, D$1)</f>
        <v>10</v>
      </c>
      <c r="E43" s="20" t="str">
        <f>COUNTIFS('2. Результаты'!$B$2:$B$1350, '5.2. Здоровье'!$G43, '2. Результаты'!$R$2:$R$1350, E$1)</f>
        <v>0</v>
      </c>
      <c r="F43" s="9" t="str">
        <f t="array" ref="F43">ROW() - ROW(TAKE('5.2. Здоровье'!$A$2:$R$55, 1)) + 1</f>
        <v>#NAME?</v>
      </c>
      <c r="G43" s="21" t="s">
        <v>454</v>
      </c>
      <c r="H43" s="3" t="str">
        <f>SUM('5.2. Здоровье'!$B43:$E43)</f>
        <v>43</v>
      </c>
      <c r="I43" s="22" t="str">
        <f>'5.2. Здоровье'!$B43 / '5.2. Здоровье'!$H43</f>
        <v>14%</v>
      </c>
      <c r="J43" s="23" t="str">
        <f>'5.2. Здоровье'!$C43 / '5.2. Здоровье'!$H43</f>
        <v>63%</v>
      </c>
      <c r="K43" s="24" t="str">
        <f>'5.2. Здоровье'!$D43 / '5.2. Здоровье'!$H43</f>
        <v>23%</v>
      </c>
      <c r="L43" s="25" t="str">
        <f>'5.2. Здоровье'!$E43 / '5.2. Здоровье'!$H43</f>
        <v>0%</v>
      </c>
      <c r="M43" s="26" t="str">
        <f>(5 * '5.2. Здоровье'!$B43 + 4 * '5.2. Здоровье'!$C43 + 3 * '5.2. Здоровье'!$D43 + 2 * '5.2. Здоровье'!$E43) / '5.2. Здоровье'!$H43</f>
        <v>3.91</v>
      </c>
      <c r="N43" s="26" t="str">
        <f>IF('5.2. Здоровье'!$R43 = "высокий", '5.2. Здоровье'!$M43, NA())</f>
        <v>#N/A</v>
      </c>
      <c r="O43" s="26" t="str">
        <f>IF('5.2. Здоровье'!$R43 = "средний", '5.2. Здоровье'!$M43, NA())</f>
        <v>3.91</v>
      </c>
      <c r="P43" s="26" t="str">
        <f>IF('5.2. Здоровье'!$R43 = "базовый", '5.2. Здоровье'!$M43, NA())</f>
        <v>#N/A</v>
      </c>
      <c r="Q43" s="26" t="str">
        <f>IF('5.2. Здоровье'!$R43 = "ниже базового", '5.2. Здоровье'!$M43, NA())</f>
        <v>#N/A</v>
      </c>
      <c r="R43" s="9" t="str">
        <f t="array" ref="R43">INDEX({"ниже базового","базовый","средний","высокий"}, ROUND('5.2. Здоровье'!$M43, 0) - 1)</f>
        <v>средний</v>
      </c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</row>
    <row r="44" ht="15.75" customHeight="1">
      <c r="A44" s="9">
        <v>40.0</v>
      </c>
      <c r="B44" s="17" t="str">
        <f>COUNTIFS('2. Результаты'!$B$2:$B$1350, '5.2. Здоровье'!$G44, '2. Результаты'!$R$2:$R$1350, B$1)</f>
        <v>0</v>
      </c>
      <c r="C44" s="18" t="str">
        <f>COUNTIFS('2. Результаты'!$B$2:$B$1350, '5.2. Здоровье'!$G44, '2. Результаты'!$R$2:$R$1350, C$1)</f>
        <v>29</v>
      </c>
      <c r="D44" s="19" t="str">
        <f>COUNTIFS('2. Результаты'!$B$2:$B$1350, '5.2. Здоровье'!$G44, '2. Результаты'!$R$2:$R$1350, D$1)</f>
        <v>3</v>
      </c>
      <c r="E44" s="20" t="str">
        <f>COUNTIFS('2. Результаты'!$B$2:$B$1350, '5.2. Здоровье'!$G44, '2. Результаты'!$R$2:$R$1350, E$1)</f>
        <v>0</v>
      </c>
      <c r="F44" s="9" t="str">
        <f t="array" ref="F44">ROW() - ROW(TAKE('5.2. Здоровье'!$A$2:$R$55, 1)) + 1</f>
        <v>#NAME?</v>
      </c>
      <c r="G44" s="21" t="s">
        <v>829</v>
      </c>
      <c r="H44" s="3" t="str">
        <f>SUM('5.2. Здоровье'!$B44:$E44)</f>
        <v>32</v>
      </c>
      <c r="I44" s="22" t="str">
        <f>'5.2. Здоровье'!$B44 / '5.2. Здоровье'!$H44</f>
        <v>0%</v>
      </c>
      <c r="J44" s="23" t="str">
        <f>'5.2. Здоровье'!$C44 / '5.2. Здоровье'!$H44</f>
        <v>91%</v>
      </c>
      <c r="K44" s="24" t="str">
        <f>'5.2. Здоровье'!$D44 / '5.2. Здоровье'!$H44</f>
        <v>9%</v>
      </c>
      <c r="L44" s="25" t="str">
        <f>'5.2. Здоровье'!$E44 / '5.2. Здоровье'!$H44</f>
        <v>0%</v>
      </c>
      <c r="M44" s="26" t="str">
        <f>(5 * '5.2. Здоровье'!$B44 + 4 * '5.2. Здоровье'!$C44 + 3 * '5.2. Здоровье'!$D44 + 2 * '5.2. Здоровье'!$E44) / '5.2. Здоровье'!$H44</f>
        <v>3.91</v>
      </c>
      <c r="N44" s="26" t="str">
        <f>IF('5.2. Здоровье'!$R44 = "высокий", '5.2. Здоровье'!$M44, NA())</f>
        <v>#N/A</v>
      </c>
      <c r="O44" s="26" t="str">
        <f>IF('5.2. Здоровье'!$R44 = "средний", '5.2. Здоровье'!$M44, NA())</f>
        <v>3.91</v>
      </c>
      <c r="P44" s="26" t="str">
        <f>IF('5.2. Здоровье'!$R44 = "базовый", '5.2. Здоровье'!$M44, NA())</f>
        <v>#N/A</v>
      </c>
      <c r="Q44" s="26" t="str">
        <f>IF('5.2. Здоровье'!$R44 = "ниже базового", '5.2. Здоровье'!$M44, NA())</f>
        <v>#N/A</v>
      </c>
      <c r="R44" s="9" t="str">
        <f t="array" ref="R44">INDEX({"ниже базового","базовый","средний","высокий"}, ROUND('5.2. Здоровье'!$M44, 0) - 1)</f>
        <v>средний</v>
      </c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</row>
    <row r="45" ht="15.75" customHeight="1">
      <c r="A45" s="9">
        <v>43.0</v>
      </c>
      <c r="B45" s="17" t="str">
        <f>COUNTIFS('2. Результаты'!$B$2:$B$1350, '5.2. Здоровье'!$G45, '2. Результаты'!$R$2:$R$1350, B$1)</f>
        <v>3</v>
      </c>
      <c r="C45" s="18" t="str">
        <f>COUNTIFS('2. Результаты'!$B$2:$B$1350, '5.2. Здоровье'!$G45, '2. Результаты'!$R$2:$R$1350, C$1)</f>
        <v>61</v>
      </c>
      <c r="D45" s="19" t="str">
        <f>COUNTIFS('2. Результаты'!$B$2:$B$1350, '5.2. Здоровье'!$G45, '2. Результаты'!$R$2:$R$1350, D$1)</f>
        <v>13</v>
      </c>
      <c r="E45" s="20" t="str">
        <f>COUNTIFS('2. Результаты'!$B$2:$B$1350, '5.2. Здоровье'!$G45, '2. Результаты'!$R$2:$R$1350, E$1)</f>
        <v>0</v>
      </c>
      <c r="F45" s="9" t="str">
        <f t="array" ref="F45">ROW() - ROW(TAKE('5.2. Здоровье'!$A$2:$R$55, 1)) + 1</f>
        <v>#NAME?</v>
      </c>
      <c r="G45" s="21" t="s">
        <v>1254</v>
      </c>
      <c r="H45" s="3" t="str">
        <f>SUM('5.2. Здоровье'!$B45:$E45)</f>
        <v>77</v>
      </c>
      <c r="I45" s="22" t="str">
        <f>'5.2. Здоровье'!$B45 / '5.2. Здоровье'!$H45</f>
        <v>4%</v>
      </c>
      <c r="J45" s="23" t="str">
        <f>'5.2. Здоровье'!$C45 / '5.2. Здоровье'!$H45</f>
        <v>79%</v>
      </c>
      <c r="K45" s="24" t="str">
        <f>'5.2. Здоровье'!$D45 / '5.2. Здоровье'!$H45</f>
        <v>17%</v>
      </c>
      <c r="L45" s="25" t="str">
        <f>'5.2. Здоровье'!$E45 / '5.2. Здоровье'!$H45</f>
        <v>0%</v>
      </c>
      <c r="M45" s="26" t="str">
        <f>(5 * '5.2. Здоровье'!$B45 + 4 * '5.2. Здоровье'!$C45 + 3 * '5.2. Здоровье'!$D45 + 2 * '5.2. Здоровье'!$E45) / '5.2. Здоровье'!$H45</f>
        <v>3.87</v>
      </c>
      <c r="N45" s="26" t="str">
        <f>IF('5.2. Здоровье'!$R45 = "высокий", '5.2. Здоровье'!$M45, NA())</f>
        <v>#N/A</v>
      </c>
      <c r="O45" s="26" t="str">
        <f>IF('5.2. Здоровье'!$R45 = "средний", '5.2. Здоровье'!$M45, NA())</f>
        <v>3.87</v>
      </c>
      <c r="P45" s="26" t="str">
        <f>IF('5.2. Здоровье'!$R45 = "базовый", '5.2. Здоровье'!$M45, NA())</f>
        <v>#N/A</v>
      </c>
      <c r="Q45" s="26" t="str">
        <f>IF('5.2. Здоровье'!$R45 = "ниже базового", '5.2. Здоровье'!$M45, NA())</f>
        <v>#N/A</v>
      </c>
      <c r="R45" s="9" t="str">
        <f t="array" ref="R45">INDEX({"ниже базового","базовый","средний","высокий"}, ROUND('5.2. Здоровье'!$M45, 0) - 1)</f>
        <v>средний</v>
      </c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</row>
    <row r="46" ht="15.75" customHeight="1">
      <c r="A46" s="9">
        <v>35.0</v>
      </c>
      <c r="B46" s="17" t="str">
        <f>COUNTIFS('2. Результаты'!$B$2:$B$1350, '5.2. Здоровье'!$G46, '2. Результаты'!$R$2:$R$1350, B$1)</f>
        <v>0</v>
      </c>
      <c r="C46" s="18" t="str">
        <f>COUNTIFS('2. Результаты'!$B$2:$B$1350, '5.2. Здоровье'!$G46, '2. Результаты'!$R$2:$R$1350, C$1)</f>
        <v>12</v>
      </c>
      <c r="D46" s="19" t="str">
        <f>COUNTIFS('2. Результаты'!$B$2:$B$1350, '5.2. Здоровье'!$G46, '2. Результаты'!$R$2:$R$1350, D$1)</f>
        <v>2</v>
      </c>
      <c r="E46" s="20" t="str">
        <f>COUNTIFS('2. Результаты'!$B$2:$B$1350, '5.2. Здоровье'!$G46, '2. Результаты'!$R$2:$R$1350, E$1)</f>
        <v>0</v>
      </c>
      <c r="F46" s="9" t="str">
        <f t="array" ref="F46">ROW() - ROW(TAKE('5.2. Здоровье'!$A$2:$R$55, 1)) + 1</f>
        <v>#NAME?</v>
      </c>
      <c r="G46" s="21" t="s">
        <v>724</v>
      </c>
      <c r="H46" s="3" t="str">
        <f>SUM('5.2. Здоровье'!$B46:$E46)</f>
        <v>14</v>
      </c>
      <c r="I46" s="22" t="str">
        <f>'5.2. Здоровье'!$B46 / '5.2. Здоровье'!$H46</f>
        <v>0%</v>
      </c>
      <c r="J46" s="23" t="str">
        <f>'5.2. Здоровье'!$C46 / '5.2. Здоровье'!$H46</f>
        <v>86%</v>
      </c>
      <c r="K46" s="24" t="str">
        <f>'5.2. Здоровье'!$D46 / '5.2. Здоровье'!$H46</f>
        <v>14%</v>
      </c>
      <c r="L46" s="25" t="str">
        <f>'5.2. Здоровье'!$E46 / '5.2. Здоровье'!$H46</f>
        <v>0%</v>
      </c>
      <c r="M46" s="26" t="str">
        <f>(5 * '5.2. Здоровье'!$B46 + 4 * '5.2. Здоровье'!$C46 + 3 * '5.2. Здоровье'!$D46 + 2 * '5.2. Здоровье'!$E46) / '5.2. Здоровье'!$H46</f>
        <v>3.86</v>
      </c>
      <c r="N46" s="26" t="str">
        <f>IF('5.2. Здоровье'!$R46 = "высокий", '5.2. Здоровье'!$M46, NA())</f>
        <v>#N/A</v>
      </c>
      <c r="O46" s="26" t="str">
        <f>IF('5.2. Здоровье'!$R46 = "средний", '5.2. Здоровье'!$M46, NA())</f>
        <v>3.86</v>
      </c>
      <c r="P46" s="26" t="str">
        <f>IF('5.2. Здоровье'!$R46 = "базовый", '5.2. Здоровье'!$M46, NA())</f>
        <v>#N/A</v>
      </c>
      <c r="Q46" s="26" t="str">
        <f>IF('5.2. Здоровье'!$R46 = "ниже базового", '5.2. Здоровье'!$M46, NA())</f>
        <v>#N/A</v>
      </c>
      <c r="R46" s="9" t="str">
        <f t="array" ref="R46">INDEX({"ниже базового","базовый","средний","высокий"}, ROUND('5.2. Здоровье'!$M46, 0) - 1)</f>
        <v>средний</v>
      </c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</row>
    <row r="47" ht="15.75" customHeight="1">
      <c r="A47" s="9">
        <v>24.0</v>
      </c>
      <c r="B47" s="17" t="str">
        <f>COUNTIFS('2. Результаты'!$B$2:$B$1350, '5.2. Здоровье'!$G47, '2. Результаты'!$R$2:$R$1350, B$1)</f>
        <v>0</v>
      </c>
      <c r="C47" s="18" t="str">
        <f>COUNTIFS('2. Результаты'!$B$2:$B$1350, '5.2. Здоровье'!$G47, '2. Результаты'!$R$2:$R$1350, C$1)</f>
        <v>12</v>
      </c>
      <c r="D47" s="19" t="str">
        <f>COUNTIFS('2. Результаты'!$B$2:$B$1350, '5.2. Здоровье'!$G47, '2. Результаты'!$R$2:$R$1350, D$1)</f>
        <v>2</v>
      </c>
      <c r="E47" s="20" t="str">
        <f>COUNTIFS('2. Результаты'!$B$2:$B$1350, '5.2. Здоровье'!$G47, '2. Результаты'!$R$2:$R$1350, E$1)</f>
        <v>0</v>
      </c>
      <c r="F47" s="9" t="str">
        <f t="array" ref="F47">ROW() - ROW(TAKE('5.2. Здоровье'!$A$2:$R$55, 1)) + 1</f>
        <v>#NAME?</v>
      </c>
      <c r="G47" s="21" t="s">
        <v>67</v>
      </c>
      <c r="H47" s="3" t="str">
        <f>SUM('5.2. Здоровье'!$B47:$E47)</f>
        <v>14</v>
      </c>
      <c r="I47" s="22" t="str">
        <f>'5.2. Здоровье'!$B47 / '5.2. Здоровье'!$H47</f>
        <v>0%</v>
      </c>
      <c r="J47" s="23" t="str">
        <f>'5.2. Здоровье'!$C47 / '5.2. Здоровье'!$H47</f>
        <v>86%</v>
      </c>
      <c r="K47" s="24" t="str">
        <f>'5.2. Здоровье'!$D47 / '5.2. Здоровье'!$H47</f>
        <v>14%</v>
      </c>
      <c r="L47" s="25" t="str">
        <f>'5.2. Здоровье'!$E47 / '5.2. Здоровье'!$H47</f>
        <v>0%</v>
      </c>
      <c r="M47" s="26" t="str">
        <f>(5 * '5.2. Здоровье'!$B47 + 4 * '5.2. Здоровье'!$C47 + 3 * '5.2. Здоровье'!$D47 + 2 * '5.2. Здоровье'!$E47) / '5.2. Здоровье'!$H47</f>
        <v>3.86</v>
      </c>
      <c r="N47" s="26" t="str">
        <f>IF('5.2. Здоровье'!$R47 = "высокий", '5.2. Здоровье'!$M47, NA())</f>
        <v>#N/A</v>
      </c>
      <c r="O47" s="26" t="str">
        <f>IF('5.2. Здоровье'!$R47 = "средний", '5.2. Здоровье'!$M47, NA())</f>
        <v>3.86</v>
      </c>
      <c r="P47" s="26" t="str">
        <f>IF('5.2. Здоровье'!$R47 = "базовый", '5.2. Здоровье'!$M47, NA())</f>
        <v>#N/A</v>
      </c>
      <c r="Q47" s="26" t="str">
        <f>IF('5.2. Здоровье'!$R47 = "ниже базового", '5.2. Здоровье'!$M47, NA())</f>
        <v>#N/A</v>
      </c>
      <c r="R47" s="9" t="str">
        <f t="array" ref="R47">INDEX({"ниже базового","базовый","средний","высокий"}, ROUND('5.2. Здоровье'!$M47, 0) - 1)</f>
        <v>средний</v>
      </c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</row>
    <row r="48" ht="15.75" customHeight="1">
      <c r="A48" s="9">
        <v>7.0</v>
      </c>
      <c r="B48" s="17" t="str">
        <f>COUNTIFS('2. Результаты'!$B$2:$B$1350, '5.2. Здоровье'!$G48, '2. Результаты'!$R$2:$R$1350, B$1)</f>
        <v>0</v>
      </c>
      <c r="C48" s="18" t="str">
        <f>COUNTIFS('2. Результаты'!$B$2:$B$1350, '5.2. Здоровье'!$G48, '2. Результаты'!$R$2:$R$1350, C$1)</f>
        <v>38</v>
      </c>
      <c r="D48" s="19" t="str">
        <f>COUNTIFS('2. Результаты'!$B$2:$B$1350, '5.2. Здоровье'!$G48, '2. Результаты'!$R$2:$R$1350, D$1)</f>
        <v>7</v>
      </c>
      <c r="E48" s="20" t="str">
        <f>COUNTIFS('2. Результаты'!$B$2:$B$1350, '5.2. Здоровье'!$G48, '2. Результаты'!$R$2:$R$1350, E$1)</f>
        <v>0</v>
      </c>
      <c r="F48" s="9" t="str">
        <f t="array" ref="F48">ROW() - ROW(TAKE('5.2. Здоровье'!$A$2:$R$55, 1)) + 1</f>
        <v>#NAME?</v>
      </c>
      <c r="G48" s="21" t="s">
        <v>499</v>
      </c>
      <c r="H48" s="3" t="str">
        <f>SUM('5.2. Здоровье'!$B48:$E48)</f>
        <v>45</v>
      </c>
      <c r="I48" s="22" t="str">
        <f>'5.2. Здоровье'!$B48 / '5.2. Здоровье'!$H48</f>
        <v>0%</v>
      </c>
      <c r="J48" s="23" t="str">
        <f>'5.2. Здоровье'!$C48 / '5.2. Здоровье'!$H48</f>
        <v>84%</v>
      </c>
      <c r="K48" s="24" t="str">
        <f>'5.2. Здоровье'!$D48 / '5.2. Здоровье'!$H48</f>
        <v>16%</v>
      </c>
      <c r="L48" s="25" t="str">
        <f>'5.2. Здоровье'!$E48 / '5.2. Здоровье'!$H48</f>
        <v>0%</v>
      </c>
      <c r="M48" s="26" t="str">
        <f>(5 * '5.2. Здоровье'!$B48 + 4 * '5.2. Здоровье'!$C48 + 3 * '5.2. Здоровье'!$D48 + 2 * '5.2. Здоровье'!$E48) / '5.2. Здоровье'!$H48</f>
        <v>3.84</v>
      </c>
      <c r="N48" s="26" t="str">
        <f>IF('5.2. Здоровье'!$R48 = "высокий", '5.2. Здоровье'!$M48, NA())</f>
        <v>#N/A</v>
      </c>
      <c r="O48" s="26" t="str">
        <f>IF('5.2. Здоровье'!$R48 = "средний", '5.2. Здоровье'!$M48, NA())</f>
        <v>3.84</v>
      </c>
      <c r="P48" s="26" t="str">
        <f>IF('5.2. Здоровье'!$R48 = "базовый", '5.2. Здоровье'!$M48, NA())</f>
        <v>#N/A</v>
      </c>
      <c r="Q48" s="26" t="str">
        <f>IF('5.2. Здоровье'!$R48 = "ниже базового", '5.2. Здоровье'!$M48, NA())</f>
        <v>#N/A</v>
      </c>
      <c r="R48" s="9" t="str">
        <f t="array" ref="R48">INDEX({"ниже базового","базовый","средний","высокий"}, ROUND('5.2. Здоровье'!$M48, 0) - 1)</f>
        <v>средний</v>
      </c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</row>
    <row r="49" ht="15.75" customHeight="1">
      <c r="A49" s="9">
        <v>22.0</v>
      </c>
      <c r="B49" s="17" t="str">
        <f>COUNTIFS('2. Результаты'!$B$2:$B$1350, '5.2. Здоровье'!$G49, '2. Результаты'!$R$2:$R$1350, B$1)</f>
        <v>1</v>
      </c>
      <c r="C49" s="18" t="str">
        <f>COUNTIFS('2. Результаты'!$B$2:$B$1350, '5.2. Здоровье'!$G49, '2. Результаты'!$R$2:$R$1350, C$1)</f>
        <v>19</v>
      </c>
      <c r="D49" s="19" t="str">
        <f>COUNTIFS('2. Результаты'!$B$2:$B$1350, '5.2. Здоровье'!$G49, '2. Результаты'!$R$2:$R$1350, D$1)</f>
        <v>6</v>
      </c>
      <c r="E49" s="20" t="str">
        <f>COUNTIFS('2. Результаты'!$B$2:$B$1350, '5.2. Здоровье'!$G49, '2. Результаты'!$R$2:$R$1350, E$1)</f>
        <v>0</v>
      </c>
      <c r="F49" s="9" t="str">
        <f t="array" ref="F49">ROW() - ROW(TAKE('5.2. Здоровье'!$A$2:$R$55, 1)) + 1</f>
        <v>#NAME?</v>
      </c>
      <c r="G49" s="21" t="s">
        <v>134</v>
      </c>
      <c r="H49" s="3" t="str">
        <f>SUM('5.2. Здоровье'!$B49:$E49)</f>
        <v>26</v>
      </c>
      <c r="I49" s="22" t="str">
        <f>'5.2. Здоровье'!$B49 / '5.2. Здоровье'!$H49</f>
        <v>4%</v>
      </c>
      <c r="J49" s="23" t="str">
        <f>'5.2. Здоровье'!$C49 / '5.2. Здоровье'!$H49</f>
        <v>73%</v>
      </c>
      <c r="K49" s="24" t="str">
        <f>'5.2. Здоровье'!$D49 / '5.2. Здоровье'!$H49</f>
        <v>23%</v>
      </c>
      <c r="L49" s="25" t="str">
        <f>'5.2. Здоровье'!$E49 / '5.2. Здоровье'!$H49</f>
        <v>0%</v>
      </c>
      <c r="M49" s="26" t="str">
        <f>(5 * '5.2. Здоровье'!$B49 + 4 * '5.2. Здоровье'!$C49 + 3 * '5.2. Здоровье'!$D49 + 2 * '5.2. Здоровье'!$E49) / '5.2. Здоровье'!$H49</f>
        <v>3.81</v>
      </c>
      <c r="N49" s="26" t="str">
        <f>IF('5.2. Здоровье'!$R49 = "высокий", '5.2. Здоровье'!$M49, NA())</f>
        <v>#N/A</v>
      </c>
      <c r="O49" s="26" t="str">
        <f>IF('5.2. Здоровье'!$R49 = "средний", '5.2. Здоровье'!$M49, NA())</f>
        <v>3.81</v>
      </c>
      <c r="P49" s="26" t="str">
        <f>IF('5.2. Здоровье'!$R49 = "базовый", '5.2. Здоровье'!$M49, NA())</f>
        <v>#N/A</v>
      </c>
      <c r="Q49" s="26" t="str">
        <f>IF('5.2. Здоровье'!$R49 = "ниже базового", '5.2. Здоровье'!$M49, NA())</f>
        <v>#N/A</v>
      </c>
      <c r="R49" s="9" t="str">
        <f t="array" ref="R49">INDEX({"ниже базового","базовый","средний","высокий"}, ROUND('5.2. Здоровье'!$M49, 0) - 1)</f>
        <v>средний</v>
      </c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</row>
    <row r="50" ht="15.75" customHeight="1">
      <c r="A50" s="9">
        <v>30.0</v>
      </c>
      <c r="B50" s="17" t="str">
        <f>COUNTIFS('2. Результаты'!$B$2:$B$1350, '5.2. Здоровье'!$G50, '2. Результаты'!$R$2:$R$1350, B$1)</f>
        <v>0</v>
      </c>
      <c r="C50" s="18" t="str">
        <f>COUNTIFS('2. Результаты'!$B$2:$B$1350, '5.2. Здоровье'!$G50, '2. Результаты'!$R$2:$R$1350, C$1)</f>
        <v>36</v>
      </c>
      <c r="D50" s="19" t="str">
        <f>COUNTIFS('2. Результаты'!$B$2:$B$1350, '5.2. Здоровье'!$G50, '2. Результаты'!$R$2:$R$1350, D$1)</f>
        <v>8</v>
      </c>
      <c r="E50" s="20" t="str">
        <f>COUNTIFS('2. Результаты'!$B$2:$B$1350, '5.2. Здоровье'!$G50, '2. Результаты'!$R$2:$R$1350, E$1)</f>
        <v>1</v>
      </c>
      <c r="F50" s="9" t="str">
        <f t="array" ref="F50">ROW() - ROW(TAKE('5.2. Здоровье'!$A$2:$R$55, 1)) + 1</f>
        <v>#NAME?</v>
      </c>
      <c r="G50" s="21" t="s">
        <v>21</v>
      </c>
      <c r="H50" s="3" t="str">
        <f>SUM('5.2. Здоровье'!$B50:$E50)</f>
        <v>45</v>
      </c>
      <c r="I50" s="22" t="str">
        <f>'5.2. Здоровье'!$B50 / '5.2. Здоровье'!$H50</f>
        <v>0%</v>
      </c>
      <c r="J50" s="23" t="str">
        <f>'5.2. Здоровье'!$C50 / '5.2. Здоровье'!$H50</f>
        <v>80%</v>
      </c>
      <c r="K50" s="24" t="str">
        <f>'5.2. Здоровье'!$D50 / '5.2. Здоровье'!$H50</f>
        <v>18%</v>
      </c>
      <c r="L50" s="25" t="str">
        <f>'5.2. Здоровье'!$E50 / '5.2. Здоровье'!$H50</f>
        <v>2%</v>
      </c>
      <c r="M50" s="26" t="str">
        <f>(5 * '5.2. Здоровье'!$B50 + 4 * '5.2. Здоровье'!$C50 + 3 * '5.2. Здоровье'!$D50 + 2 * '5.2. Здоровье'!$E50) / '5.2. Здоровье'!$H50</f>
        <v>3.78</v>
      </c>
      <c r="N50" s="26" t="str">
        <f>IF('5.2. Здоровье'!$R50 = "высокий", '5.2. Здоровье'!$M50, NA())</f>
        <v>#N/A</v>
      </c>
      <c r="O50" s="26" t="str">
        <f>IF('5.2. Здоровье'!$R50 = "средний", '5.2. Здоровье'!$M50, NA())</f>
        <v>3.78</v>
      </c>
      <c r="P50" s="26" t="str">
        <f>IF('5.2. Здоровье'!$R50 = "базовый", '5.2. Здоровье'!$M50, NA())</f>
        <v>#N/A</v>
      </c>
      <c r="Q50" s="26" t="str">
        <f>IF('5.2. Здоровье'!$R50 = "ниже базового", '5.2. Здоровье'!$M50, NA())</f>
        <v>#N/A</v>
      </c>
      <c r="R50" s="9" t="str">
        <f t="array" ref="R50">INDEX({"ниже базового","базовый","средний","высокий"}, ROUND('5.2. Здоровье'!$M50, 0) - 1)</f>
        <v>средний</v>
      </c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</row>
    <row r="51" ht="15.75" customHeight="1">
      <c r="A51" s="9">
        <v>12.0</v>
      </c>
      <c r="B51" s="17" t="str">
        <f>COUNTIFS('2. Результаты'!$B$2:$B$1350, '5.2. Здоровье'!$G51, '2. Результаты'!$R$2:$R$1350, B$1)</f>
        <v>0</v>
      </c>
      <c r="C51" s="18" t="str">
        <f>COUNTIFS('2. Результаты'!$B$2:$B$1350, '5.2. Здоровье'!$G51, '2. Результаты'!$R$2:$R$1350, C$1)</f>
        <v>33</v>
      </c>
      <c r="D51" s="19" t="str">
        <f>COUNTIFS('2. Результаты'!$B$2:$B$1350, '5.2. Здоровье'!$G51, '2. Результаты'!$R$2:$R$1350, D$1)</f>
        <v>10</v>
      </c>
      <c r="E51" s="20" t="str">
        <f>COUNTIFS('2. Результаты'!$B$2:$B$1350, '5.2. Здоровье'!$G51, '2. Результаты'!$R$2:$R$1350, E$1)</f>
        <v>0</v>
      </c>
      <c r="F51" s="9" t="str">
        <f t="array" ref="F51">ROW() - ROW(TAKE('5.2. Здоровье'!$A$2:$R$55, 1)) + 1</f>
        <v>#NAME?</v>
      </c>
      <c r="G51" s="21" t="s">
        <v>680</v>
      </c>
      <c r="H51" s="3" t="str">
        <f>SUM('5.2. Здоровье'!$B51:$E51)</f>
        <v>43</v>
      </c>
      <c r="I51" s="22" t="str">
        <f>'5.2. Здоровье'!$B51 / '5.2. Здоровье'!$H51</f>
        <v>0%</v>
      </c>
      <c r="J51" s="23" t="str">
        <f>'5.2. Здоровье'!$C51 / '5.2. Здоровье'!$H51</f>
        <v>77%</v>
      </c>
      <c r="K51" s="24" t="str">
        <f>'5.2. Здоровье'!$D51 / '5.2. Здоровье'!$H51</f>
        <v>23%</v>
      </c>
      <c r="L51" s="25" t="str">
        <f>'5.2. Здоровье'!$E51 / '5.2. Здоровье'!$H51</f>
        <v>0%</v>
      </c>
      <c r="M51" s="26" t="str">
        <f>(5 * '5.2. Здоровье'!$B51 + 4 * '5.2. Здоровье'!$C51 + 3 * '5.2. Здоровье'!$D51 + 2 * '5.2. Здоровье'!$E51) / '5.2. Здоровье'!$H51</f>
        <v>3.77</v>
      </c>
      <c r="N51" s="26" t="str">
        <f>IF('5.2. Здоровье'!$R51 = "высокий", '5.2. Здоровье'!$M51, NA())</f>
        <v>#N/A</v>
      </c>
      <c r="O51" s="26" t="str">
        <f>IF('5.2. Здоровье'!$R51 = "средний", '5.2. Здоровье'!$M51, NA())</f>
        <v>3.77</v>
      </c>
      <c r="P51" s="26" t="str">
        <f>IF('5.2. Здоровье'!$R51 = "базовый", '5.2. Здоровье'!$M51, NA())</f>
        <v>#N/A</v>
      </c>
      <c r="Q51" s="26" t="str">
        <f>IF('5.2. Здоровье'!$R51 = "ниже базового", '5.2. Здоровье'!$M51, NA())</f>
        <v>#N/A</v>
      </c>
      <c r="R51" s="9" t="str">
        <f t="array" ref="R51">INDEX({"ниже базового","базовый","средний","высокий"}, ROUND('5.2. Здоровье'!$M51, 0) - 1)</f>
        <v>средний</v>
      </c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</row>
    <row r="52" ht="15.75" customHeight="1">
      <c r="A52" s="9">
        <v>41.0</v>
      </c>
      <c r="B52" s="17" t="str">
        <f>COUNTIFS('2. Результаты'!$B$2:$B$1350, '5.2. Здоровье'!$G52, '2. Результаты'!$R$2:$R$1350, B$1)</f>
        <v>0</v>
      </c>
      <c r="C52" s="18" t="str">
        <f>COUNTIFS('2. Результаты'!$B$2:$B$1350, '5.2. Здоровье'!$G52, '2. Результаты'!$R$2:$R$1350, C$1)</f>
        <v>11</v>
      </c>
      <c r="D52" s="19" t="str">
        <f>COUNTIFS('2. Результаты'!$B$2:$B$1350, '5.2. Здоровье'!$G52, '2. Результаты'!$R$2:$R$1350, D$1)</f>
        <v>4</v>
      </c>
      <c r="E52" s="20" t="str">
        <f>COUNTIFS('2. Результаты'!$B$2:$B$1350, '5.2. Здоровье'!$G52, '2. Результаты'!$R$2:$R$1350, E$1)</f>
        <v>0</v>
      </c>
      <c r="F52" s="9" t="str">
        <f t="array" ref="F52">ROW() - ROW(TAKE('5.2. Здоровье'!$A$2:$R$55, 1)) + 1</f>
        <v>#NAME?</v>
      </c>
      <c r="G52" s="21" t="s">
        <v>1114</v>
      </c>
      <c r="H52" s="3" t="str">
        <f>SUM('5.2. Здоровье'!$B52:$E52)</f>
        <v>15</v>
      </c>
      <c r="I52" s="22" t="str">
        <f>'5.2. Здоровье'!$B52 / '5.2. Здоровье'!$H52</f>
        <v>0%</v>
      </c>
      <c r="J52" s="23" t="str">
        <f>'5.2. Здоровье'!$C52 / '5.2. Здоровье'!$H52</f>
        <v>73%</v>
      </c>
      <c r="K52" s="24" t="str">
        <f>'5.2. Здоровье'!$D52 / '5.2. Здоровье'!$H52</f>
        <v>27%</v>
      </c>
      <c r="L52" s="25" t="str">
        <f>'5.2. Здоровье'!$E52 / '5.2. Здоровье'!$H52</f>
        <v>0%</v>
      </c>
      <c r="M52" s="26" t="str">
        <f>(5 * '5.2. Здоровье'!$B52 + 4 * '5.2. Здоровье'!$C52 + 3 * '5.2. Здоровье'!$D52 + 2 * '5.2. Здоровье'!$E52) / '5.2. Здоровье'!$H52</f>
        <v>3.73</v>
      </c>
      <c r="N52" s="26" t="str">
        <f>IF('5.2. Здоровье'!$R52 = "высокий", '5.2. Здоровье'!$M52, NA())</f>
        <v>#N/A</v>
      </c>
      <c r="O52" s="26" t="str">
        <f>IF('5.2. Здоровье'!$R52 = "средний", '5.2. Здоровье'!$M52, NA())</f>
        <v>3.73</v>
      </c>
      <c r="P52" s="26" t="str">
        <f>IF('5.2. Здоровье'!$R52 = "базовый", '5.2. Здоровье'!$M52, NA())</f>
        <v>#N/A</v>
      </c>
      <c r="Q52" s="26" t="str">
        <f>IF('5.2. Здоровье'!$R52 = "ниже базового", '5.2. Здоровье'!$M52, NA())</f>
        <v>#N/A</v>
      </c>
      <c r="R52" s="9" t="str">
        <f t="array" ref="R52">INDEX({"ниже базового","базовый","средний","высокий"}, ROUND('5.2. Здоровье'!$M52, 0) - 1)</f>
        <v>средний</v>
      </c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</row>
    <row r="53" ht="15.75" customHeight="1">
      <c r="A53" s="9">
        <v>31.0</v>
      </c>
      <c r="B53" s="17" t="str">
        <f>COUNTIFS('2. Результаты'!$B$2:$B$1350, '5.2. Здоровье'!$G53, '2. Результаты'!$R$2:$R$1350, B$1)</f>
        <v>2</v>
      </c>
      <c r="C53" s="18" t="str">
        <f>COUNTIFS('2. Результаты'!$B$2:$B$1350, '5.2. Здоровье'!$G53, '2. Результаты'!$R$2:$R$1350, C$1)</f>
        <v>21</v>
      </c>
      <c r="D53" s="19" t="str">
        <f>COUNTIFS('2. Результаты'!$B$2:$B$1350, '5.2. Здоровье'!$G53, '2. Результаты'!$R$2:$R$1350, D$1)</f>
        <v>15</v>
      </c>
      <c r="E53" s="20" t="str">
        <f>COUNTIFS('2. Результаты'!$B$2:$B$1350, '5.2. Здоровье'!$G53, '2. Результаты'!$R$2:$R$1350, E$1)</f>
        <v>1</v>
      </c>
      <c r="F53" s="9" t="str">
        <f t="array" ref="F53">ROW() - ROW(TAKE('5.2. Здоровье'!$A$2:$R$55, 1)) + 1</f>
        <v>#NAME?</v>
      </c>
      <c r="G53" s="21" t="s">
        <v>1409</v>
      </c>
      <c r="H53" s="3" t="str">
        <f>SUM('5.2. Здоровье'!$B53:$E53)</f>
        <v>39</v>
      </c>
      <c r="I53" s="22" t="str">
        <f>'5.2. Здоровье'!$B53 / '5.2. Здоровье'!$H53</f>
        <v>5%</v>
      </c>
      <c r="J53" s="23" t="str">
        <f>'5.2. Здоровье'!$C53 / '5.2. Здоровье'!$H53</f>
        <v>54%</v>
      </c>
      <c r="K53" s="24" t="str">
        <f>'5.2. Здоровье'!$D53 / '5.2. Здоровье'!$H53</f>
        <v>38%</v>
      </c>
      <c r="L53" s="25" t="str">
        <f>'5.2. Здоровье'!$E53 / '5.2. Здоровье'!$H53</f>
        <v>3%</v>
      </c>
      <c r="M53" s="26" t="str">
        <f>(5 * '5.2. Здоровье'!$B53 + 4 * '5.2. Здоровье'!$C53 + 3 * '5.2. Здоровье'!$D53 + 2 * '5.2. Здоровье'!$E53) / '5.2. Здоровье'!$H53</f>
        <v>3.62</v>
      </c>
      <c r="N53" s="26" t="str">
        <f>IF('5.2. Здоровье'!$R53 = "высокий", '5.2. Здоровье'!$M53, NA())</f>
        <v>#N/A</v>
      </c>
      <c r="O53" s="26" t="str">
        <f>IF('5.2. Здоровье'!$R53 = "средний", '5.2. Здоровье'!$M53, NA())</f>
        <v>3.62</v>
      </c>
      <c r="P53" s="26" t="str">
        <f>IF('5.2. Здоровье'!$R53 = "базовый", '5.2. Здоровье'!$M53, NA())</f>
        <v>#N/A</v>
      </c>
      <c r="Q53" s="26" t="str">
        <f>IF('5.2. Здоровье'!$R53 = "ниже базового", '5.2. Здоровье'!$M53, NA())</f>
        <v>#N/A</v>
      </c>
      <c r="R53" s="9" t="str">
        <f t="array" ref="R53">INDEX({"ниже базового","базовый","средний","высокий"}, ROUND('5.2. Здоровье'!$M53, 0) - 1)</f>
        <v>средний</v>
      </c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</row>
    <row r="54" ht="15.75" customHeight="1">
      <c r="A54" s="9">
        <v>33.0</v>
      </c>
      <c r="B54" s="17" t="str">
        <f>COUNTIFS('2. Результаты'!$B$2:$B$1350, '5.2. Здоровье'!$G54, '2. Результаты'!$R$2:$R$1350, B$1)</f>
        <v>1</v>
      </c>
      <c r="C54" s="18" t="str">
        <f>COUNTIFS('2. Результаты'!$B$2:$B$1350, '5.2. Здоровье'!$G54, '2. Результаты'!$R$2:$R$1350, C$1)</f>
        <v>13</v>
      </c>
      <c r="D54" s="19" t="str">
        <f>COUNTIFS('2. Результаты'!$B$2:$B$1350, '5.2. Здоровье'!$G54, '2. Результаты'!$R$2:$R$1350, D$1)</f>
        <v>5</v>
      </c>
      <c r="E54" s="20" t="str">
        <f>COUNTIFS('2. Результаты'!$B$2:$B$1350, '5.2. Здоровье'!$G54, '2. Результаты'!$R$2:$R$1350, E$1)</f>
        <v>4</v>
      </c>
      <c r="F54" s="9" t="str">
        <f t="array" ref="F54">ROW() - ROW(TAKE('5.2. Здоровье'!$A$2:$R$55, 1)) + 1</f>
        <v>#NAME?</v>
      </c>
      <c r="G54" s="21" t="s">
        <v>749</v>
      </c>
      <c r="H54" s="3" t="str">
        <f>SUM('5.2. Здоровье'!$B54:$E54)</f>
        <v>23</v>
      </c>
      <c r="I54" s="22" t="str">
        <f>'5.2. Здоровье'!$B54 / '5.2. Здоровье'!$H54</f>
        <v>4%</v>
      </c>
      <c r="J54" s="23" t="str">
        <f>'5.2. Здоровье'!$C54 / '5.2. Здоровье'!$H54</f>
        <v>57%</v>
      </c>
      <c r="K54" s="24" t="str">
        <f>'5.2. Здоровье'!$D54 / '5.2. Здоровье'!$H54</f>
        <v>22%</v>
      </c>
      <c r="L54" s="25" t="str">
        <f>'5.2. Здоровье'!$E54 / '5.2. Здоровье'!$H54</f>
        <v>17%</v>
      </c>
      <c r="M54" s="26" t="str">
        <f>(5 * '5.2. Здоровье'!$B54 + 4 * '5.2. Здоровье'!$C54 + 3 * '5.2. Здоровье'!$D54 + 2 * '5.2. Здоровье'!$E54) / '5.2. Здоровье'!$H54</f>
        <v>3.48</v>
      </c>
      <c r="N54" s="26" t="str">
        <f>IF('5.2. Здоровье'!$R54 = "высокий", '5.2. Здоровье'!$M54, NA())</f>
        <v>#N/A</v>
      </c>
      <c r="O54" s="26" t="str">
        <f>IF('5.2. Здоровье'!$R54 = "средний", '5.2. Здоровье'!$M54, NA())</f>
        <v>#N/A</v>
      </c>
      <c r="P54" s="26" t="str">
        <f>IF('5.2. Здоровье'!$R54 = "базовый", '5.2. Здоровье'!$M54, NA())</f>
        <v>3.48</v>
      </c>
      <c r="Q54" s="26" t="str">
        <f>IF('5.2. Здоровье'!$R54 = "ниже базового", '5.2. Здоровье'!$M54, NA())</f>
        <v>#N/A</v>
      </c>
      <c r="R54" s="9" t="str">
        <f t="array" ref="R54">INDEX({"ниже базового","базовый","средний","высокий"}, ROUND('5.2. Здоровье'!$M54, 0) - 1)</f>
        <v>базовый</v>
      </c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</row>
    <row r="55" ht="15.75" customHeight="1">
      <c r="A55" s="9">
        <v>44.0</v>
      </c>
      <c r="B55" s="17" t="str">
        <f>COUNTIFS('2. Результаты'!$B$2:$B$1350, '5.2. Здоровье'!$G55, '2. Результаты'!$R$2:$R$1350, B$1)</f>
        <v>0</v>
      </c>
      <c r="C55" s="18" t="str">
        <f>COUNTIFS('2. Результаты'!$B$2:$B$1350, '5.2. Здоровье'!$G55, '2. Результаты'!$R$2:$R$1350, C$1)</f>
        <v>12</v>
      </c>
      <c r="D55" s="19" t="str">
        <f>COUNTIFS('2. Результаты'!$B$2:$B$1350, '5.2. Здоровье'!$G55, '2. Результаты'!$R$2:$R$1350, D$1)</f>
        <v>10</v>
      </c>
      <c r="E55" s="20" t="str">
        <f>COUNTIFS('2. Результаты'!$B$2:$B$1350, '5.2. Здоровье'!$G55, '2. Результаты'!$R$2:$R$1350, E$1)</f>
        <v>4</v>
      </c>
      <c r="F55" s="9" t="str">
        <f t="array" ref="F55">ROW() - ROW(TAKE('5.2. Здоровье'!$A$2:$R$55, 1)) + 1</f>
        <v>#NAME?</v>
      </c>
      <c r="G55" s="21" t="s">
        <v>1087</v>
      </c>
      <c r="H55" s="3" t="str">
        <f>SUM('5.2. Здоровье'!$B55:$E55)</f>
        <v>26</v>
      </c>
      <c r="I55" s="22" t="str">
        <f>'5.2. Здоровье'!$B55 / '5.2. Здоровье'!$H55</f>
        <v>0%</v>
      </c>
      <c r="J55" s="23" t="str">
        <f>'5.2. Здоровье'!$C55 / '5.2. Здоровье'!$H55</f>
        <v>46%</v>
      </c>
      <c r="K55" s="24" t="str">
        <f>'5.2. Здоровье'!$D55 / '5.2. Здоровье'!$H55</f>
        <v>38%</v>
      </c>
      <c r="L55" s="25" t="str">
        <f>'5.2. Здоровье'!$E55 / '5.2. Здоровье'!$H55</f>
        <v>15%</v>
      </c>
      <c r="M55" s="26" t="str">
        <f>(5 * '5.2. Здоровье'!$B55 + 4 * '5.2. Здоровье'!$C55 + 3 * '5.2. Здоровье'!$D55 + 2 * '5.2. Здоровье'!$E55) / '5.2. Здоровье'!$H55</f>
        <v>3.31</v>
      </c>
      <c r="N55" s="26" t="str">
        <f>IF('5.2. Здоровье'!$R55 = "высокий", '5.2. Здоровье'!$M55, NA())</f>
        <v>#N/A</v>
      </c>
      <c r="O55" s="26" t="str">
        <f>IF('5.2. Здоровье'!$R55 = "средний", '5.2. Здоровье'!$M55, NA())</f>
        <v>#N/A</v>
      </c>
      <c r="P55" s="26" t="str">
        <f>IF('5.2. Здоровье'!$R55 = "базовый", '5.2. Здоровье'!$M55, NA())</f>
        <v>3.31</v>
      </c>
      <c r="Q55" s="26" t="str">
        <f>IF('5.2. Здоровье'!$R55 = "ниже базового", '5.2. Здоровье'!$M55, NA())</f>
        <v>#N/A</v>
      </c>
      <c r="R55" s="9" t="str">
        <f t="array" ref="R55">INDEX({"ниже базового","базовый","средний","высокий"}, ROUND('5.2. Здоровье'!$M55, 0) - 1)</f>
        <v>базовый</v>
      </c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</row>
    <row r="56" ht="15.75" customHeight="1">
      <c r="A56" s="9"/>
      <c r="B56" s="28" t="str">
        <f>SUM('5.2. Здоровье'!$B$2:$B$55)</f>
        <v>125</v>
      </c>
      <c r="C56" s="29" t="str">
        <f>SUM('5.2. Здоровье'!$C$2:$C$55)</f>
        <v>1073</v>
      </c>
      <c r="D56" s="30" t="str">
        <f>SUM('5.2. Здоровье'!$D$2:$D$55)</f>
        <v>139</v>
      </c>
      <c r="E56" s="31" t="str">
        <f>SUM('5.2. Здоровье'!$E$2:$E$55)</f>
        <v>12</v>
      </c>
      <c r="F56" s="32"/>
      <c r="G56" s="32" t="s">
        <v>1491</v>
      </c>
      <c r="H56" s="33" t="str">
        <f>SUM('5.2. Здоровье'!$H$2:$H$55)</f>
        <v>1349</v>
      </c>
      <c r="I56" s="34" t="str">
        <f>'5.2. Здоровье'!$B$56 / '5.2. Здоровье'!$H$56</f>
        <v>9.27%</v>
      </c>
      <c r="J56" s="35" t="str">
        <f>'5.2. Здоровье'!$C$56 / '5.2. Здоровье'!$H$56</f>
        <v>79.54%</v>
      </c>
      <c r="K56" s="36" t="str">
        <f>'5.2. Здоровье'!$D$56 / '5.2. Здоровье'!$H$56</f>
        <v>10.30%</v>
      </c>
      <c r="L56" s="37" t="str">
        <f>'5.2. Здоровье'!$E$56 / '5.2. Здоровье'!$H$56</f>
        <v>0.89%</v>
      </c>
      <c r="M56" s="26" t="str">
        <f>(5 * '5.2. Здоровье'!$B$56 + 4 * '5.2. Здоровье'!$C$56 + 3 * '5.2. Здоровье'!$D$56 + 2 * '5.2. Здоровье'!$E$56) / '5.2. Здоровье'!$H$56</f>
        <v>3.97</v>
      </c>
      <c r="N56" s="26"/>
      <c r="O56" s="26"/>
      <c r="P56" s="26"/>
      <c r="Q56" s="26"/>
      <c r="R56" s="9" t="str">
        <f t="array" ref="R56">INDEX({"ниже базового","базовый","средний","высокий"}, ROUND('5.2. Здоровье'!$M$56, 0) - 1)</f>
        <v>средний</v>
      </c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</sheetData>
  <conditionalFormatting sqref="R2:R56">
    <cfRule type="cellIs" dxfId="6" priority="1" operator="equal">
      <formula>"Высокий"</formula>
    </cfRule>
  </conditionalFormatting>
  <conditionalFormatting sqref="R2:R56">
    <cfRule type="cellIs" dxfId="7" priority="2" operator="equal">
      <formula>"Средний"</formula>
    </cfRule>
  </conditionalFormatting>
  <conditionalFormatting sqref="R2:R56">
    <cfRule type="cellIs" dxfId="8" priority="3" operator="equal">
      <formula>"Базовый"</formula>
    </cfRule>
  </conditionalFormatting>
  <conditionalFormatting sqref="R2:R56">
    <cfRule type="cellIs" dxfId="9" priority="4" operator="equal">
      <formula>"Ниже базового"</formula>
    </cfRule>
  </conditionalFormatting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Col="1"/>
  <cols>
    <col customWidth="1" min="1" max="1" width="4.0"/>
    <col customWidth="1" min="2" max="2" width="9.29"/>
    <col customWidth="1" min="3" max="4" width="9.14"/>
    <col customWidth="1" min="5" max="5" width="10.0"/>
    <col customWidth="1" min="6" max="6" width="4.14"/>
    <col customWidth="1" min="7" max="7" width="22.57"/>
    <col customWidth="1" min="8" max="8" width="8.43"/>
    <col customWidth="1" min="9" max="9" width="9.29"/>
    <col customWidth="1" min="10" max="11" width="9.14"/>
    <col customWidth="1" min="12" max="12" width="10.0"/>
    <col customWidth="1" min="13" max="13" width="11.0"/>
    <col customWidth="1" hidden="1" min="14" max="14" width="11.0" outlineLevel="1"/>
    <col customWidth="1" hidden="1" min="15" max="16" width="9.43" outlineLevel="1"/>
    <col customWidth="1" hidden="1" min="17" max="17" width="12.43" outlineLevel="1"/>
    <col customWidth="1" min="18" max="18" width="13.29"/>
    <col customWidth="1" min="19" max="31" width="9.71"/>
    <col customWidth="1" min="32" max="32" width="17.86"/>
    <col customWidth="1" min="33" max="33" width="9.43"/>
    <col customWidth="1" min="34" max="34" width="11.43"/>
    <col customWidth="1" min="35" max="35" width="8.71"/>
    <col customWidth="1" min="36" max="36" width="17.71"/>
    <col customWidth="1" min="37" max="37" width="11.29"/>
    <col customWidth="1" min="38" max="38" width="13.0"/>
    <col customWidth="1" min="39" max="59" width="8.71"/>
  </cols>
  <sheetData>
    <row r="1" ht="45.75" customHeight="1">
      <c r="A1" s="2" t="s">
        <v>0</v>
      </c>
      <c r="B1" s="11" t="s">
        <v>1466</v>
      </c>
      <c r="C1" s="12" t="s">
        <v>1465</v>
      </c>
      <c r="D1" s="13" t="s">
        <v>1467</v>
      </c>
      <c r="E1" s="14" t="s">
        <v>1468</v>
      </c>
      <c r="F1" s="2" t="s">
        <v>1478</v>
      </c>
      <c r="G1" s="2" t="s">
        <v>1479</v>
      </c>
      <c r="H1" s="2" t="s">
        <v>1480</v>
      </c>
      <c r="I1" s="11" t="s">
        <v>1501</v>
      </c>
      <c r="J1" s="12" t="s">
        <v>1482</v>
      </c>
      <c r="K1" s="13" t="s">
        <v>1483</v>
      </c>
      <c r="L1" s="15" t="s">
        <v>1484</v>
      </c>
      <c r="M1" s="1" t="s">
        <v>1485</v>
      </c>
      <c r="N1" s="1" t="s">
        <v>1481</v>
      </c>
      <c r="O1" s="1" t="s">
        <v>1486</v>
      </c>
      <c r="P1" s="1" t="s">
        <v>1487</v>
      </c>
      <c r="Q1" s="1" t="s">
        <v>1488</v>
      </c>
      <c r="R1" s="1" t="s">
        <v>1489</v>
      </c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BG1" t="s">
        <v>1490</v>
      </c>
    </row>
    <row r="2">
      <c r="A2" s="9">
        <v>16.0</v>
      </c>
      <c r="B2" s="17" t="str">
        <f>COUNTIFS('2. Результаты'!$B$2:$B$1350, '5.3. Творчество'!$G2, '2. Результаты'!$X$2:$X$1350, B$1)</f>
        <v>5</v>
      </c>
      <c r="C2" s="18" t="str">
        <f>COUNTIFS('2. Результаты'!$B$2:$B$1350, '5.3. Творчество'!$G2, '2. Результаты'!$X$2:$X$1350, C$1)</f>
        <v>1</v>
      </c>
      <c r="D2" s="19" t="str">
        <f>COUNTIFS('2. Результаты'!$B$2:$B$1350, '5.3. Творчество'!$G2, '2. Результаты'!$X$2:$X$1350, D$1)</f>
        <v>1</v>
      </c>
      <c r="E2" s="20" t="str">
        <f>COUNTIFS('2. Результаты'!$B$2:$B$1350, '5.3. Творчество'!$G2, '2. Результаты'!$X$2:$X$1350, E$1)</f>
        <v>0</v>
      </c>
      <c r="F2" s="9" t="str">
        <f t="array" ref="F2">ROW() - ROW(TAKE('5.3. Творчество'!$A$2:$R$55, 1)) + 1</f>
        <v>#NAME?</v>
      </c>
      <c r="G2" s="21" t="s">
        <v>126</v>
      </c>
      <c r="H2" s="3" t="str">
        <f>SUM('5.3. Творчество'!$B2:$E2)</f>
        <v>7</v>
      </c>
      <c r="I2" s="22" t="str">
        <f>'5.3. Творчество'!$B2 / '5.3. Творчество'!$H2</f>
        <v>71%</v>
      </c>
      <c r="J2" s="23" t="str">
        <f>'5.3. Творчество'!$C2 / '5.3. Творчество'!$H2</f>
        <v>14%</v>
      </c>
      <c r="K2" s="24" t="str">
        <f>'5.3. Творчество'!$D2 / '5.3. Творчество'!$H2</f>
        <v>14%</v>
      </c>
      <c r="L2" s="25" t="str">
        <f>'5.3. Творчество'!$E2 / '5.3. Творчество'!$H2</f>
        <v>0%</v>
      </c>
      <c r="M2" s="26" t="str">
        <f>(5 * '5.3. Творчество'!$B2 + 4 * '5.3. Творчество'!$C2 + 3 * '5.3. Творчество'!$D2 + 2 * '5.3. Творчество'!$E2) / '5.3. Творчество'!$H2</f>
        <v>4.57</v>
      </c>
      <c r="N2" s="26" t="str">
        <f>IF('5.3. Творчество'!$R2 = "высокий", '5.3. Творчество'!$M2, NA())</f>
        <v>4.57</v>
      </c>
      <c r="O2" s="26" t="str">
        <f>IF('5.3. Творчество'!$R2 = "средний", '5.3. Творчество'!$M2, NA())</f>
        <v>#N/A</v>
      </c>
      <c r="P2" s="26" t="str">
        <f>IF('5.3. Творчество'!$R2 = "базовый", '5.3. Творчество'!$M2, NA())</f>
        <v>#N/A</v>
      </c>
      <c r="Q2" s="26" t="str">
        <f>IF('5.3. Творчество'!$R2 = "ниже базового", '5.3. Творчество'!$M2, NA())</f>
        <v>#N/A</v>
      </c>
      <c r="R2" s="9" t="str">
        <f t="array" ref="R2">INDEX({"ниже базового","базовый","средний","высокий"}, ROUND('5.3. Творчество'!$M2, 0) - 1)</f>
        <v>высокий</v>
      </c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</row>
    <row r="3">
      <c r="A3" s="9">
        <v>4.0</v>
      </c>
      <c r="B3" s="17" t="str">
        <f>COUNTIFS('2. Результаты'!$B$2:$B$1350, '5.3. Творчество'!$G3, '2. Результаты'!$X$2:$X$1350, B$1)</f>
        <v>10</v>
      </c>
      <c r="C3" s="18" t="str">
        <f>COUNTIFS('2. Результаты'!$B$2:$B$1350, '5.3. Творчество'!$G3, '2. Результаты'!$X$2:$X$1350, C$1)</f>
        <v>5</v>
      </c>
      <c r="D3" s="19" t="str">
        <f>COUNTIFS('2. Результаты'!$B$2:$B$1350, '5.3. Творчество'!$G3, '2. Результаты'!$X$2:$X$1350, D$1)</f>
        <v>0</v>
      </c>
      <c r="E3" s="20" t="str">
        <f>COUNTIFS('2. Результаты'!$B$2:$B$1350, '5.3. Творчество'!$G3, '2. Результаты'!$X$2:$X$1350, E$1)</f>
        <v>1</v>
      </c>
      <c r="F3" s="9" t="str">
        <f t="array" ref="F3">ROW() - ROW(TAKE('5.3. Творчество'!$A$2:$R$55, 1)) + 1</f>
        <v>#NAME?</v>
      </c>
      <c r="G3" s="21" t="s">
        <v>886</v>
      </c>
      <c r="H3" s="3" t="str">
        <f>SUM('5.3. Творчество'!$B3:$E3)</f>
        <v>16</v>
      </c>
      <c r="I3" s="22" t="str">
        <f>'5.3. Творчество'!$B3 / '5.3. Творчество'!$H3</f>
        <v>63%</v>
      </c>
      <c r="J3" s="23" t="str">
        <f>'5.3. Творчество'!$C3 / '5.3. Творчество'!$H3</f>
        <v>31%</v>
      </c>
      <c r="K3" s="24" t="str">
        <f>'5.3. Творчество'!$D3 / '5.3. Творчество'!$H3</f>
        <v>0%</v>
      </c>
      <c r="L3" s="25" t="str">
        <f>'5.3. Творчество'!$E3 / '5.3. Творчество'!$H3</f>
        <v>6%</v>
      </c>
      <c r="M3" s="26" t="str">
        <f>(5 * '5.3. Творчество'!$B3 + 4 * '5.3. Творчество'!$C3 + 3 * '5.3. Творчество'!$D3 + 2 * '5.3. Творчество'!$E3) / '5.3. Творчество'!$H3</f>
        <v>4.50</v>
      </c>
      <c r="N3" s="26" t="str">
        <f>IF('5.3. Творчество'!$R3 = "высокий", '5.3. Творчество'!$M3, NA())</f>
        <v>4.50</v>
      </c>
      <c r="O3" s="26" t="str">
        <f>IF('5.3. Творчество'!$R3 = "средний", '5.3. Творчество'!$M3, NA())</f>
        <v>#N/A</v>
      </c>
      <c r="P3" s="26" t="str">
        <f>IF('5.3. Творчество'!$R3 = "базовый", '5.3. Творчество'!$M3, NA())</f>
        <v>#N/A</v>
      </c>
      <c r="Q3" s="26" t="str">
        <f>IF('5.3. Творчество'!$R3 = "ниже базового", '5.3. Творчество'!$M3, NA())</f>
        <v>#N/A</v>
      </c>
      <c r="R3" s="9" t="str">
        <f t="array" ref="R3">INDEX({"ниже базового","базовый","средний","высокий"}, ROUND('5.3. Творчество'!$M3, 0) - 1)</f>
        <v>высокий</v>
      </c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>
      <c r="A4" s="9">
        <v>20.0</v>
      </c>
      <c r="B4" s="17" t="str">
        <f>COUNTIFS('2. Результаты'!$B$2:$B$1350, '5.3. Творчество'!$G4, '2. Результаты'!$X$2:$X$1350, B$1)</f>
        <v>9</v>
      </c>
      <c r="C4" s="18" t="str">
        <f>COUNTIFS('2. Результаты'!$B$2:$B$1350, '5.3. Творчество'!$G4, '2. Результаты'!$X$2:$X$1350, C$1)</f>
        <v>14</v>
      </c>
      <c r="D4" s="19" t="str">
        <f>COUNTIFS('2. Результаты'!$B$2:$B$1350, '5.3. Творчество'!$G4, '2. Результаты'!$X$2:$X$1350, D$1)</f>
        <v>0</v>
      </c>
      <c r="E4" s="20" t="str">
        <f>COUNTIFS('2. Результаты'!$B$2:$B$1350, '5.3. Творчество'!$G4, '2. Результаты'!$X$2:$X$1350, E$1)</f>
        <v>0</v>
      </c>
      <c r="F4" s="9" t="str">
        <f t="array" ref="F4">ROW() - ROW(TAKE('5.3. Творчество'!$A$2:$R$55, 1)) + 1</f>
        <v>#NAME?</v>
      </c>
      <c r="G4" s="21" t="s">
        <v>656</v>
      </c>
      <c r="H4" s="3" t="str">
        <f>SUM('5.3. Творчество'!$B4:$E4)</f>
        <v>23</v>
      </c>
      <c r="I4" s="22" t="str">
        <f>'5.3. Творчество'!$B4 / '5.3. Творчество'!$H4</f>
        <v>39%</v>
      </c>
      <c r="J4" s="23" t="str">
        <f>'5.3. Творчество'!$C4 / '5.3. Творчество'!$H4</f>
        <v>61%</v>
      </c>
      <c r="K4" s="24" t="str">
        <f>'5.3. Творчество'!$D4 / '5.3. Творчество'!$H4</f>
        <v>0%</v>
      </c>
      <c r="L4" s="25" t="str">
        <f>'5.3. Творчество'!$E4 / '5.3. Творчество'!$H4</f>
        <v>0%</v>
      </c>
      <c r="M4" s="26" t="str">
        <f>(5 * '5.3. Творчество'!$B4 + 4 * '5.3. Творчество'!$C4 + 3 * '5.3. Творчество'!$D4 + 2 * '5.3. Творчество'!$E4) / '5.3. Творчество'!$H4</f>
        <v>4.39</v>
      </c>
      <c r="N4" s="26" t="str">
        <f>IF('5.3. Творчество'!$R4 = "высокий", '5.3. Творчество'!$M4, NA())</f>
        <v>#N/A</v>
      </c>
      <c r="O4" s="26" t="str">
        <f>IF('5.3. Творчество'!$R4 = "средний", '5.3. Творчество'!$M4, NA())</f>
        <v>4.39</v>
      </c>
      <c r="P4" s="26" t="str">
        <f>IF('5.3. Творчество'!$R4 = "базовый", '5.3. Творчество'!$M4, NA())</f>
        <v>#N/A</v>
      </c>
      <c r="Q4" s="26" t="str">
        <f>IF('5.3. Творчество'!$R4 = "ниже базового", '5.3. Творчество'!$M4, NA())</f>
        <v>#N/A</v>
      </c>
      <c r="R4" s="9" t="str">
        <f t="array" ref="R4">INDEX({"ниже базового","базовый","средний","высокий"}, ROUND('5.3. Творчество'!$M4, 0) - 1)</f>
        <v>средний</v>
      </c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</row>
    <row r="5">
      <c r="A5" s="9">
        <v>53.0</v>
      </c>
      <c r="B5" s="17" t="str">
        <f>COUNTIFS('2. Результаты'!$B$2:$B$1350, '5.3. Творчество'!$G5, '2. Результаты'!$X$2:$X$1350, B$1)</f>
        <v>3</v>
      </c>
      <c r="C5" s="18" t="str">
        <f>COUNTIFS('2. Результаты'!$B$2:$B$1350, '5.3. Творчество'!$G5, '2. Результаты'!$X$2:$X$1350, C$1)</f>
        <v>5</v>
      </c>
      <c r="D5" s="19" t="str">
        <f>COUNTIFS('2. Результаты'!$B$2:$B$1350, '5.3. Творчество'!$G5, '2. Результаты'!$X$2:$X$1350, D$1)</f>
        <v>0</v>
      </c>
      <c r="E5" s="20" t="str">
        <f>COUNTIFS('2. Результаты'!$B$2:$B$1350, '5.3. Творчество'!$G5, '2. Результаты'!$X$2:$X$1350, E$1)</f>
        <v>0</v>
      </c>
      <c r="F5" s="9" t="str">
        <f t="array" ref="F5">ROW() - ROW(TAKE('5.3. Творчество'!$A$2:$R$55, 1)) + 1</f>
        <v>#NAME?</v>
      </c>
      <c r="G5" s="21" t="s">
        <v>272</v>
      </c>
      <c r="H5" s="3" t="str">
        <f>SUM('5.3. Творчество'!$B5:$E5)</f>
        <v>8</v>
      </c>
      <c r="I5" s="22" t="str">
        <f>'5.3. Творчество'!$B5 / '5.3. Творчество'!$H5</f>
        <v>38%</v>
      </c>
      <c r="J5" s="23" t="str">
        <f>'5.3. Творчество'!$C5 / '5.3. Творчество'!$H5</f>
        <v>63%</v>
      </c>
      <c r="K5" s="24" t="str">
        <f>'5.3. Творчество'!$D5 / '5.3. Творчество'!$H5</f>
        <v>0%</v>
      </c>
      <c r="L5" s="25" t="str">
        <f>'5.3. Творчество'!$E5 / '5.3. Творчество'!$H5</f>
        <v>0%</v>
      </c>
      <c r="M5" s="26" t="str">
        <f>(5 * '5.3. Творчество'!$B5 + 4 * '5.3. Творчество'!$C5 + 3 * '5.3. Творчество'!$D5 + 2 * '5.3. Творчество'!$E5) / '5.3. Творчество'!$H5</f>
        <v>4.38</v>
      </c>
      <c r="N5" s="26" t="str">
        <f>IF('5.3. Творчество'!$R5 = "высокий", '5.3. Творчество'!$M5, NA())</f>
        <v>#N/A</v>
      </c>
      <c r="O5" s="26" t="str">
        <f>IF('5.3. Творчество'!$R5 = "средний", '5.3. Творчество'!$M5, NA())</f>
        <v>4.38</v>
      </c>
      <c r="P5" s="26" t="str">
        <f>IF('5.3. Творчество'!$R5 = "базовый", '5.3. Творчество'!$M5, NA())</f>
        <v>#N/A</v>
      </c>
      <c r="Q5" s="26" t="str">
        <f>IF('5.3. Творчество'!$R5 = "ниже базового", '5.3. Творчество'!$M5, NA())</f>
        <v>#N/A</v>
      </c>
      <c r="R5" s="9" t="str">
        <f t="array" ref="R5">INDEX({"ниже базового","базовый","средний","высокий"}, ROUND('5.3. Творчество'!$M5, 0) - 1)</f>
        <v>средний</v>
      </c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</row>
    <row r="6">
      <c r="A6" s="9">
        <v>14.0</v>
      </c>
      <c r="B6" s="17" t="str">
        <f>COUNTIFS('2. Результаты'!$B$2:$B$1350, '5.3. Творчество'!$G6, '2. Результаты'!$X$2:$X$1350, B$1)</f>
        <v>3</v>
      </c>
      <c r="C6" s="18" t="str">
        <f>COUNTIFS('2. Результаты'!$B$2:$B$1350, '5.3. Творчество'!$G6, '2. Результаты'!$X$2:$X$1350, C$1)</f>
        <v>5</v>
      </c>
      <c r="D6" s="19" t="str">
        <f>COUNTIFS('2. Результаты'!$B$2:$B$1350, '5.3. Творчество'!$G6, '2. Результаты'!$X$2:$X$1350, D$1)</f>
        <v>0</v>
      </c>
      <c r="E6" s="20" t="str">
        <f>COUNTIFS('2. Результаты'!$B$2:$B$1350, '5.3. Творчество'!$G6, '2. Результаты'!$X$2:$X$1350, E$1)</f>
        <v>0</v>
      </c>
      <c r="F6" s="9" t="str">
        <f t="array" ref="F6">ROW() - ROW(TAKE('5.3. Творчество'!$A$2:$R$55, 1)) + 1</f>
        <v>#NAME?</v>
      </c>
      <c r="G6" s="21" t="s">
        <v>246</v>
      </c>
      <c r="H6" s="3" t="str">
        <f>SUM('5.3. Творчество'!$B6:$E6)</f>
        <v>8</v>
      </c>
      <c r="I6" s="22" t="str">
        <f>'5.3. Творчество'!$B6 / '5.3. Творчество'!$H6</f>
        <v>38%</v>
      </c>
      <c r="J6" s="23" t="str">
        <f>'5.3. Творчество'!$C6 / '5.3. Творчество'!$H6</f>
        <v>63%</v>
      </c>
      <c r="K6" s="24" t="str">
        <f>'5.3. Творчество'!$D6 / '5.3. Творчество'!$H6</f>
        <v>0%</v>
      </c>
      <c r="L6" s="25" t="str">
        <f>'5.3. Творчество'!$E6 / '5.3. Творчество'!$H6</f>
        <v>0%</v>
      </c>
      <c r="M6" s="26" t="str">
        <f>(5 * '5.3. Творчество'!$B6 + 4 * '5.3. Творчество'!$C6 + 3 * '5.3. Творчество'!$D6 + 2 * '5.3. Творчество'!$E6) / '5.3. Творчество'!$H6</f>
        <v>4.38</v>
      </c>
      <c r="N6" s="26" t="str">
        <f>IF('5.3. Творчество'!$R6 = "высокий", '5.3. Творчество'!$M6, NA())</f>
        <v>#N/A</v>
      </c>
      <c r="O6" s="26" t="str">
        <f>IF('5.3. Творчество'!$R6 = "средний", '5.3. Творчество'!$M6, NA())</f>
        <v>4.38</v>
      </c>
      <c r="P6" s="26" t="str">
        <f>IF('5.3. Творчество'!$R6 = "базовый", '5.3. Творчество'!$M6, NA())</f>
        <v>#N/A</v>
      </c>
      <c r="Q6" s="26" t="str">
        <f>IF('5.3. Творчество'!$R6 = "ниже базового", '5.3. Творчество'!$M6, NA())</f>
        <v>#N/A</v>
      </c>
      <c r="R6" s="9" t="str">
        <f t="array" ref="R6">INDEX({"ниже базового","базовый","средний","высокий"}, ROUND('5.3. Творчество'!$M6, 0) - 1)</f>
        <v>средний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>
      <c r="A7" s="9">
        <v>2.0</v>
      </c>
      <c r="B7" s="17" t="str">
        <f>COUNTIFS('2. Результаты'!$B$2:$B$1350, '5.3. Творчество'!$G7, '2. Результаты'!$X$2:$X$1350, B$1)</f>
        <v>3</v>
      </c>
      <c r="C7" s="18" t="str">
        <f>COUNTIFS('2. Результаты'!$B$2:$B$1350, '5.3. Творчество'!$G7, '2. Результаты'!$X$2:$X$1350, C$1)</f>
        <v>5</v>
      </c>
      <c r="D7" s="19" t="str">
        <f>COUNTIFS('2. Результаты'!$B$2:$B$1350, '5.3. Творчество'!$G7, '2. Результаты'!$X$2:$X$1350, D$1)</f>
        <v>0</v>
      </c>
      <c r="E7" s="20" t="str">
        <f>COUNTIFS('2. Результаты'!$B$2:$B$1350, '5.3. Творчество'!$G7, '2. Результаты'!$X$2:$X$1350, E$1)</f>
        <v>0</v>
      </c>
      <c r="F7" s="9" t="str">
        <f t="array" ref="F7">ROW() - ROW(TAKE('5.3. Творчество'!$A$2:$R$55, 1)) + 1</f>
        <v>#NAME?</v>
      </c>
      <c r="G7" s="21" t="s">
        <v>739</v>
      </c>
      <c r="H7" s="3" t="str">
        <f>SUM('5.3. Творчество'!$B7:$E7)</f>
        <v>8</v>
      </c>
      <c r="I7" s="22" t="str">
        <f>'5.3. Творчество'!$B7 / '5.3. Творчество'!$H7</f>
        <v>38%</v>
      </c>
      <c r="J7" s="23" t="str">
        <f>'5.3. Творчество'!$C7 / '5.3. Творчество'!$H7</f>
        <v>63%</v>
      </c>
      <c r="K7" s="24" t="str">
        <f>'5.3. Творчество'!$D7 / '5.3. Творчество'!$H7</f>
        <v>0%</v>
      </c>
      <c r="L7" s="25" t="str">
        <f>'5.3. Творчество'!$E7 / '5.3. Творчество'!$H7</f>
        <v>0%</v>
      </c>
      <c r="M7" s="26" t="str">
        <f>(5 * '5.3. Творчество'!$B7 + 4 * '5.3. Творчество'!$C7 + 3 * '5.3. Творчество'!$D7 + 2 * '5.3. Творчество'!$E7) / '5.3. Творчество'!$H7</f>
        <v>4.38</v>
      </c>
      <c r="N7" s="26" t="str">
        <f>IF('5.3. Творчество'!$R7 = "высокий", '5.3. Творчество'!$M7, NA())</f>
        <v>#N/A</v>
      </c>
      <c r="O7" s="26" t="str">
        <f>IF('5.3. Творчество'!$R7 = "средний", '5.3. Творчество'!$M7, NA())</f>
        <v>4.38</v>
      </c>
      <c r="P7" s="26" t="str">
        <f>IF('5.3. Творчество'!$R7 = "базовый", '5.3. Творчество'!$M7, NA())</f>
        <v>#N/A</v>
      </c>
      <c r="Q7" s="26" t="str">
        <f>IF('5.3. Творчество'!$R7 = "ниже базового", '5.3. Творчество'!$M7, NA())</f>
        <v>#N/A</v>
      </c>
      <c r="R7" s="9" t="str">
        <f t="array" ref="R7">INDEX({"ниже базового","базовый","средний","высокий"}, ROUND('5.3. Творчество'!$M7, 0) - 1)</f>
        <v>средний</v>
      </c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>
      <c r="A8" s="9">
        <v>26.0</v>
      </c>
      <c r="B8" s="17" t="str">
        <f>COUNTIFS('2. Результаты'!$B$2:$B$1350, '5.3. Творчество'!$G8, '2. Результаты'!$X$2:$X$1350, B$1)</f>
        <v>5</v>
      </c>
      <c r="C8" s="18" t="str">
        <f>COUNTIFS('2. Результаты'!$B$2:$B$1350, '5.3. Творчество'!$G8, '2. Результаты'!$X$2:$X$1350, C$1)</f>
        <v>11</v>
      </c>
      <c r="D8" s="19" t="str">
        <f>COUNTIFS('2. Результаты'!$B$2:$B$1350, '5.3. Творчество'!$G8, '2. Результаты'!$X$2:$X$1350, D$1)</f>
        <v>0</v>
      </c>
      <c r="E8" s="20" t="str">
        <f>COUNTIFS('2. Результаты'!$B$2:$B$1350, '5.3. Творчество'!$G8, '2. Результаты'!$X$2:$X$1350, E$1)</f>
        <v>0</v>
      </c>
      <c r="F8" s="9" t="str">
        <f t="array" ref="F8">ROW() - ROW(TAKE('5.3. Творчество'!$A$2:$R$55, 1)) + 1</f>
        <v>#NAME?</v>
      </c>
      <c r="G8" s="21" t="s">
        <v>255</v>
      </c>
      <c r="H8" s="3" t="str">
        <f>SUM('5.3. Творчество'!$B8:$E8)</f>
        <v>16</v>
      </c>
      <c r="I8" s="22" t="str">
        <f>'5.3. Творчество'!$B8 / '5.3. Творчество'!$H8</f>
        <v>31%</v>
      </c>
      <c r="J8" s="23" t="str">
        <f>'5.3. Творчество'!$C8 / '5.3. Творчество'!$H8</f>
        <v>69%</v>
      </c>
      <c r="K8" s="24" t="str">
        <f>'5.3. Творчество'!$D8 / '5.3. Творчество'!$H8</f>
        <v>0%</v>
      </c>
      <c r="L8" s="25" t="str">
        <f>'5.3. Творчество'!$E8 / '5.3. Творчество'!$H8</f>
        <v>0%</v>
      </c>
      <c r="M8" s="26" t="str">
        <f>(5 * '5.3. Творчество'!$B8 + 4 * '5.3. Творчество'!$C8 + 3 * '5.3. Творчество'!$D8 + 2 * '5.3. Творчество'!$E8) / '5.3. Творчество'!$H8</f>
        <v>4.31</v>
      </c>
      <c r="N8" s="26" t="str">
        <f>IF('5.3. Творчество'!$R8 = "высокий", '5.3. Творчество'!$M8, NA())</f>
        <v>#N/A</v>
      </c>
      <c r="O8" s="26" t="str">
        <f>IF('5.3. Творчество'!$R8 = "средний", '5.3. Творчество'!$M8, NA())</f>
        <v>4.31</v>
      </c>
      <c r="P8" s="26" t="str">
        <f>IF('5.3. Творчество'!$R8 = "базовый", '5.3. Творчество'!$M8, NA())</f>
        <v>#N/A</v>
      </c>
      <c r="Q8" s="26" t="str">
        <f>IF('5.3. Творчество'!$R8 = "ниже базового", '5.3. Творчество'!$M8, NA())</f>
        <v>#N/A</v>
      </c>
      <c r="R8" s="9" t="str">
        <f t="array" ref="R8">INDEX({"ниже базового","базовый","средний","высокий"}, ROUND('5.3. Творчество'!$M8, 0) - 1)</f>
        <v>средний</v>
      </c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>
      <c r="A9" s="9">
        <v>15.0</v>
      </c>
      <c r="B9" s="17" t="str">
        <f>COUNTIFS('2. Результаты'!$B$2:$B$1350, '5.3. Творчество'!$G9, '2. Результаты'!$X$2:$X$1350, B$1)</f>
        <v>7</v>
      </c>
      <c r="C9" s="18" t="str">
        <f>COUNTIFS('2. Результаты'!$B$2:$B$1350, '5.3. Творчество'!$G9, '2. Результаты'!$X$2:$X$1350, C$1)</f>
        <v>17</v>
      </c>
      <c r="D9" s="19" t="str">
        <f>COUNTIFS('2. Результаты'!$B$2:$B$1350, '5.3. Творчество'!$G9, '2. Результаты'!$X$2:$X$1350, D$1)</f>
        <v>0</v>
      </c>
      <c r="E9" s="20" t="str">
        <f>COUNTIFS('2. Результаты'!$B$2:$B$1350, '5.3. Творчество'!$G9, '2. Результаты'!$X$2:$X$1350, E$1)</f>
        <v>0</v>
      </c>
      <c r="F9" s="9" t="str">
        <f t="array" ref="F9">ROW() - ROW(TAKE('5.3. Творчество'!$A$2:$R$55, 1)) + 1</f>
        <v>#NAME?</v>
      </c>
      <c r="G9" s="21" t="s">
        <v>220</v>
      </c>
      <c r="H9" s="3" t="str">
        <f>SUM('5.3. Творчество'!$B9:$E9)</f>
        <v>24</v>
      </c>
      <c r="I9" s="22" t="str">
        <f>'5.3. Творчество'!$B9 / '5.3. Творчество'!$H9</f>
        <v>29%</v>
      </c>
      <c r="J9" s="23" t="str">
        <f>'5.3. Творчество'!$C9 / '5.3. Творчество'!$H9</f>
        <v>71%</v>
      </c>
      <c r="K9" s="24" t="str">
        <f>'5.3. Творчество'!$D9 / '5.3. Творчество'!$H9</f>
        <v>0%</v>
      </c>
      <c r="L9" s="25" t="str">
        <f>'5.3. Творчество'!$E9 / '5.3. Творчество'!$H9</f>
        <v>0%</v>
      </c>
      <c r="M9" s="26" t="str">
        <f>(5 * '5.3. Творчество'!$B9 + 4 * '5.3. Творчество'!$C9 + 3 * '5.3. Творчество'!$D9 + 2 * '5.3. Творчество'!$E9) / '5.3. Творчество'!$H9</f>
        <v>4.29</v>
      </c>
      <c r="N9" s="26" t="str">
        <f>IF('5.3. Творчество'!$R9 = "высокий", '5.3. Творчество'!$M9, NA())</f>
        <v>#N/A</v>
      </c>
      <c r="O9" s="26" t="str">
        <f>IF('5.3. Творчество'!$R9 = "средний", '5.3. Творчество'!$M9, NA())</f>
        <v>4.29</v>
      </c>
      <c r="P9" s="26" t="str">
        <f>IF('5.3. Творчество'!$R9 = "базовый", '5.3. Творчество'!$M9, NA())</f>
        <v>#N/A</v>
      </c>
      <c r="Q9" s="26" t="str">
        <f>IF('5.3. Творчество'!$R9 = "ниже базового", '5.3. Творчество'!$M9, NA())</f>
        <v>#N/A</v>
      </c>
      <c r="R9" s="9" t="str">
        <f t="array" ref="R9">INDEX({"ниже базового","базовый","средний","высокий"}, ROUND('5.3. Творчество'!$M9, 0) - 1)</f>
        <v>средний</v>
      </c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>
      <c r="A10" s="9">
        <v>45.0</v>
      </c>
      <c r="B10" s="17" t="str">
        <f>COUNTIFS('2. Результаты'!$B$2:$B$1350, '5.3. Творчество'!$G10, '2. Результаты'!$X$2:$X$1350, B$1)</f>
        <v>10</v>
      </c>
      <c r="C10" s="18" t="str">
        <f>COUNTIFS('2. Результаты'!$B$2:$B$1350, '5.3. Творчество'!$G10, '2. Результаты'!$X$2:$X$1350, C$1)</f>
        <v>16</v>
      </c>
      <c r="D10" s="19" t="str">
        <f>COUNTIFS('2. Результаты'!$B$2:$B$1350, '5.3. Творчество'!$G10, '2. Результаты'!$X$2:$X$1350, D$1)</f>
        <v>2</v>
      </c>
      <c r="E10" s="20" t="str">
        <f>COUNTIFS('2. Результаты'!$B$2:$B$1350, '5.3. Творчество'!$G10, '2. Результаты'!$X$2:$X$1350, E$1)</f>
        <v>0</v>
      </c>
      <c r="F10" s="9" t="str">
        <f t="array" ref="F10">ROW() - ROW(TAKE('5.3. Творчество'!$A$2:$R$55, 1)) + 1</f>
        <v>#NAME?</v>
      </c>
      <c r="G10" s="21" t="s">
        <v>606</v>
      </c>
      <c r="H10" s="3" t="str">
        <f>SUM('5.3. Творчество'!$B10:$E10)</f>
        <v>28</v>
      </c>
      <c r="I10" s="22" t="str">
        <f>'5.3. Творчество'!$B10 / '5.3. Творчество'!$H10</f>
        <v>36%</v>
      </c>
      <c r="J10" s="23" t="str">
        <f>'5.3. Творчество'!$C10 / '5.3. Творчество'!$H10</f>
        <v>57%</v>
      </c>
      <c r="K10" s="24" t="str">
        <f>'5.3. Творчество'!$D10 / '5.3. Творчество'!$H10</f>
        <v>7%</v>
      </c>
      <c r="L10" s="25" t="str">
        <f>'5.3. Творчество'!$E10 / '5.3. Творчество'!$H10</f>
        <v>0%</v>
      </c>
      <c r="M10" s="26" t="str">
        <f>(5 * '5.3. Творчество'!$B10 + 4 * '5.3. Творчество'!$C10 + 3 * '5.3. Творчество'!$D10 + 2 * '5.3. Творчество'!$E10) / '5.3. Творчество'!$H10</f>
        <v>4.29</v>
      </c>
      <c r="N10" s="26" t="str">
        <f>IF('5.3. Творчество'!$R10 = "высокий", '5.3. Творчество'!$M10, NA())</f>
        <v>#N/A</v>
      </c>
      <c r="O10" s="26" t="str">
        <f>IF('5.3. Творчество'!$R10 = "средний", '5.3. Творчество'!$M10, NA())</f>
        <v>4.29</v>
      </c>
      <c r="P10" s="26" t="str">
        <f>IF('5.3. Творчество'!$R10 = "базовый", '5.3. Творчество'!$M10, NA())</f>
        <v>#N/A</v>
      </c>
      <c r="Q10" s="26" t="str">
        <f>IF('5.3. Творчество'!$R10 = "ниже базового", '5.3. Творчество'!$M10, NA())</f>
        <v>#N/A</v>
      </c>
      <c r="R10" s="9" t="str">
        <f t="array" ref="R10">INDEX({"ниже базового","базовый","средний","высокий"}, ROUND('5.3. Творчество'!$M10, 0) - 1)</f>
        <v>средний</v>
      </c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>
      <c r="A11" s="9">
        <v>6.0</v>
      </c>
      <c r="B11" s="17" t="str">
        <f>COUNTIFS('2. Результаты'!$B$2:$B$1350, '5.3. Творчество'!$G11, '2. Результаты'!$X$2:$X$1350, B$1)</f>
        <v>24</v>
      </c>
      <c r="C11" s="18" t="str">
        <f>COUNTIFS('2. Результаты'!$B$2:$B$1350, '5.3. Творчество'!$G11, '2. Результаты'!$X$2:$X$1350, C$1)</f>
        <v>40</v>
      </c>
      <c r="D11" s="19" t="str">
        <f>COUNTIFS('2. Результаты'!$B$2:$B$1350, '5.3. Творчество'!$G11, '2. Результаты'!$X$2:$X$1350, D$1)</f>
        <v>8</v>
      </c>
      <c r="E11" s="20" t="str">
        <f>COUNTIFS('2. Результаты'!$B$2:$B$1350, '5.3. Творчество'!$G11, '2. Результаты'!$X$2:$X$1350, E$1)</f>
        <v>0</v>
      </c>
      <c r="F11" s="9" t="str">
        <f t="array" ref="F11">ROW() - ROW(TAKE('5.3. Творчество'!$A$2:$R$55, 1)) + 1</f>
        <v>#NAME?</v>
      </c>
      <c r="G11" s="21" t="s">
        <v>293</v>
      </c>
      <c r="H11" s="3" t="str">
        <f>SUM('5.3. Творчество'!$B11:$E11)</f>
        <v>72</v>
      </c>
      <c r="I11" s="22" t="str">
        <f>'5.3. Творчество'!$B11 / '5.3. Творчество'!$H11</f>
        <v>33%</v>
      </c>
      <c r="J11" s="23" t="str">
        <f>'5.3. Творчество'!$C11 / '5.3. Творчество'!$H11</f>
        <v>56%</v>
      </c>
      <c r="K11" s="24" t="str">
        <f>'5.3. Творчество'!$D11 / '5.3. Творчество'!$H11</f>
        <v>11%</v>
      </c>
      <c r="L11" s="25" t="str">
        <f>'5.3. Творчество'!$E11 / '5.3. Творчество'!$H11</f>
        <v>0%</v>
      </c>
      <c r="M11" s="26" t="str">
        <f>(5 * '5.3. Творчество'!$B11 + 4 * '5.3. Творчество'!$C11 + 3 * '5.3. Творчество'!$D11 + 2 * '5.3. Творчество'!$E11) / '5.3. Творчество'!$H11</f>
        <v>4.22</v>
      </c>
      <c r="N11" s="26" t="str">
        <f>IF('5.3. Творчество'!$R11 = "высокий", '5.3. Творчество'!$M11, NA())</f>
        <v>#N/A</v>
      </c>
      <c r="O11" s="26" t="str">
        <f>IF('5.3. Творчество'!$R11 = "средний", '5.3. Творчество'!$M11, NA())</f>
        <v>4.22</v>
      </c>
      <c r="P11" s="26" t="str">
        <f>IF('5.3. Творчество'!$R11 = "базовый", '5.3. Творчество'!$M11, NA())</f>
        <v>#N/A</v>
      </c>
      <c r="Q11" s="26" t="str">
        <f>IF('5.3. Творчество'!$R11 = "ниже базового", '5.3. Творчество'!$M11, NA())</f>
        <v>#N/A</v>
      </c>
      <c r="R11" s="9" t="str">
        <f t="array" ref="R11">INDEX({"ниже базового","базовый","средний","высокий"}, ROUND('5.3. Творчество'!$M11, 0) - 1)</f>
        <v>средний</v>
      </c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>
      <c r="A12" s="9">
        <v>27.0</v>
      </c>
      <c r="B12" s="17" t="str">
        <f>COUNTIFS('2. Результаты'!$B$2:$B$1350, '5.3. Творчество'!$G12, '2. Результаты'!$X$2:$X$1350, B$1)</f>
        <v>7</v>
      </c>
      <c r="C12" s="18" t="str">
        <f>COUNTIFS('2. Результаты'!$B$2:$B$1350, '5.3. Творчество'!$G12, '2. Результаты'!$X$2:$X$1350, C$1)</f>
        <v>26</v>
      </c>
      <c r="D12" s="19" t="str">
        <f>COUNTIFS('2. Результаты'!$B$2:$B$1350, '5.3. Творчество'!$G12, '2. Результаты'!$X$2:$X$1350, D$1)</f>
        <v>0</v>
      </c>
      <c r="E12" s="20" t="str">
        <f>COUNTIFS('2. Результаты'!$B$2:$B$1350, '5.3. Творчество'!$G12, '2. Результаты'!$X$2:$X$1350, E$1)</f>
        <v>0</v>
      </c>
      <c r="F12" s="9" t="str">
        <f t="array" ref="F12">ROW() - ROW(TAKE('5.3. Творчество'!$A$2:$R$55, 1)) + 1</f>
        <v>#NAME?</v>
      </c>
      <c r="G12" s="21" t="s">
        <v>572</v>
      </c>
      <c r="H12" s="3" t="str">
        <f>SUM('5.3. Творчество'!$B12:$E12)</f>
        <v>33</v>
      </c>
      <c r="I12" s="22" t="str">
        <f>'5.3. Творчество'!$B12 / '5.3. Творчество'!$H12</f>
        <v>21%</v>
      </c>
      <c r="J12" s="23" t="str">
        <f>'5.3. Творчество'!$C12 / '5.3. Творчество'!$H12</f>
        <v>79%</v>
      </c>
      <c r="K12" s="24" t="str">
        <f>'5.3. Творчество'!$D12 / '5.3. Творчество'!$H12</f>
        <v>0%</v>
      </c>
      <c r="L12" s="25" t="str">
        <f>'5.3. Творчество'!$E12 / '5.3. Творчество'!$H12</f>
        <v>0%</v>
      </c>
      <c r="M12" s="26" t="str">
        <f>(5 * '5.3. Творчество'!$B12 + 4 * '5.3. Творчество'!$C12 + 3 * '5.3. Творчество'!$D12 + 2 * '5.3. Творчество'!$E12) / '5.3. Творчество'!$H12</f>
        <v>4.21</v>
      </c>
      <c r="N12" s="26" t="str">
        <f>IF('5.3. Творчество'!$R12 = "высокий", '5.3. Творчество'!$M12, NA())</f>
        <v>#N/A</v>
      </c>
      <c r="O12" s="26" t="str">
        <f>IF('5.3. Творчество'!$R12 = "средний", '5.3. Творчество'!$M12, NA())</f>
        <v>4.21</v>
      </c>
      <c r="P12" s="26" t="str">
        <f>IF('5.3. Творчество'!$R12 = "базовый", '5.3. Творчество'!$M12, NA())</f>
        <v>#N/A</v>
      </c>
      <c r="Q12" s="26" t="str">
        <f>IF('5.3. Творчество'!$R12 = "ниже базового", '5.3. Творчество'!$M12, NA())</f>
        <v>#N/A</v>
      </c>
      <c r="R12" s="9" t="str">
        <f t="array" ref="R12">INDEX({"ниже базового","базовый","средний","высокий"}, ROUND('5.3. Творчество'!$M12, 0) - 1)</f>
        <v>средний</v>
      </c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>
      <c r="A13" s="9">
        <v>38.0</v>
      </c>
      <c r="B13" s="17" t="str">
        <f>COUNTIFS('2. Результаты'!$B$2:$B$1350, '5.3. Творчество'!$G13, '2. Результаты'!$X$2:$X$1350, B$1)</f>
        <v>5</v>
      </c>
      <c r="C13" s="18" t="str">
        <f>COUNTIFS('2. Результаты'!$B$2:$B$1350, '5.3. Творчество'!$G13, '2. Результаты'!$X$2:$X$1350, C$1)</f>
        <v>8</v>
      </c>
      <c r="D13" s="19" t="str">
        <f>COUNTIFS('2. Результаты'!$B$2:$B$1350, '5.3. Творчество'!$G13, '2. Результаты'!$X$2:$X$1350, D$1)</f>
        <v>2</v>
      </c>
      <c r="E13" s="20" t="str">
        <f>COUNTIFS('2. Результаты'!$B$2:$B$1350, '5.3. Творчество'!$G13, '2. Результаты'!$X$2:$X$1350, E$1)</f>
        <v>0</v>
      </c>
      <c r="F13" s="9" t="str">
        <f t="array" ref="F13">ROW() - ROW(TAKE('5.3. Творчество'!$A$2:$R$55, 1)) + 1</f>
        <v>#NAME?</v>
      </c>
      <c r="G13" s="21" t="s">
        <v>903</v>
      </c>
      <c r="H13" s="3" t="str">
        <f>SUM('5.3. Творчество'!$B13:$E13)</f>
        <v>15</v>
      </c>
      <c r="I13" s="22" t="str">
        <f>'5.3. Творчество'!$B13 / '5.3. Творчество'!$H13</f>
        <v>33%</v>
      </c>
      <c r="J13" s="23" t="str">
        <f>'5.3. Творчество'!$C13 / '5.3. Творчество'!$H13</f>
        <v>53%</v>
      </c>
      <c r="K13" s="24" t="str">
        <f>'5.3. Творчество'!$D13 / '5.3. Творчество'!$H13</f>
        <v>13%</v>
      </c>
      <c r="L13" s="25" t="str">
        <f>'5.3. Творчество'!$E13 / '5.3. Творчество'!$H13</f>
        <v>0%</v>
      </c>
      <c r="M13" s="26" t="str">
        <f>(5 * '5.3. Творчество'!$B13 + 4 * '5.3. Творчество'!$C13 + 3 * '5.3. Творчество'!$D13 + 2 * '5.3. Творчество'!$E13) / '5.3. Творчество'!$H13</f>
        <v>4.20</v>
      </c>
      <c r="N13" s="26" t="str">
        <f>IF('5.3. Творчество'!$R13 = "высокий", '5.3. Творчество'!$M13, NA())</f>
        <v>#N/A</v>
      </c>
      <c r="O13" s="26" t="str">
        <f>IF('5.3. Творчество'!$R13 = "средний", '5.3. Творчество'!$M13, NA())</f>
        <v>4.20</v>
      </c>
      <c r="P13" s="26" t="str">
        <f>IF('5.3. Творчество'!$R13 = "базовый", '5.3. Творчество'!$M13, NA())</f>
        <v>#N/A</v>
      </c>
      <c r="Q13" s="26" t="str">
        <f>IF('5.3. Творчество'!$R13 = "ниже базового", '5.3. Творчество'!$M13, NA())</f>
        <v>#N/A</v>
      </c>
      <c r="R13" s="9" t="str">
        <f t="array" ref="R13">INDEX({"ниже базового","базовый","средний","высокий"}, ROUND('5.3. Творчество'!$M13, 0) - 1)</f>
        <v>средний</v>
      </c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>
      <c r="A14" s="9">
        <v>5.0</v>
      </c>
      <c r="B14" s="17" t="str">
        <f>COUNTIFS('2. Результаты'!$B$2:$B$1350, '5.3. Творчество'!$G14, '2. Результаты'!$X$2:$X$1350, B$1)</f>
        <v>11</v>
      </c>
      <c r="C14" s="18" t="str">
        <f>COUNTIFS('2. Результаты'!$B$2:$B$1350, '5.3. Творчество'!$G14, '2. Результаты'!$X$2:$X$1350, C$1)</f>
        <v>44</v>
      </c>
      <c r="D14" s="19" t="str">
        <f>COUNTIFS('2. Результаты'!$B$2:$B$1350, '5.3. Творчество'!$G14, '2. Результаты'!$X$2:$X$1350, D$1)</f>
        <v>0</v>
      </c>
      <c r="E14" s="20" t="str">
        <f>COUNTIFS('2. Результаты'!$B$2:$B$1350, '5.3. Творчество'!$G14, '2. Результаты'!$X$2:$X$1350, E$1)</f>
        <v>0</v>
      </c>
      <c r="F14" s="9" t="str">
        <f t="array" ref="F14">ROW() - ROW(TAKE('5.3. Творчество'!$A$2:$R$55, 1)) + 1</f>
        <v>#NAME?</v>
      </c>
      <c r="G14" s="21" t="s">
        <v>1130</v>
      </c>
      <c r="H14" s="3" t="str">
        <f>SUM('5.3. Творчество'!$B14:$E14)</f>
        <v>55</v>
      </c>
      <c r="I14" s="22" t="str">
        <f>'5.3. Творчество'!$B14 / '5.3. Творчество'!$H14</f>
        <v>20%</v>
      </c>
      <c r="J14" s="23" t="str">
        <f>'5.3. Творчество'!$C14 / '5.3. Творчество'!$H14</f>
        <v>80%</v>
      </c>
      <c r="K14" s="24" t="str">
        <f>'5.3. Творчество'!$D14 / '5.3. Творчество'!$H14</f>
        <v>0%</v>
      </c>
      <c r="L14" s="25" t="str">
        <f>'5.3. Творчество'!$E14 / '5.3. Творчество'!$H14</f>
        <v>0%</v>
      </c>
      <c r="M14" s="26" t="str">
        <f>(5 * '5.3. Творчество'!$B14 + 4 * '5.3. Творчество'!$C14 + 3 * '5.3. Творчество'!$D14 + 2 * '5.3. Творчество'!$E14) / '5.3. Творчество'!$H14</f>
        <v>4.20</v>
      </c>
      <c r="N14" s="26" t="str">
        <f>IF('5.3. Творчество'!$R14 = "высокий", '5.3. Творчество'!$M14, NA())</f>
        <v>#N/A</v>
      </c>
      <c r="O14" s="26" t="str">
        <f>IF('5.3. Творчество'!$R14 = "средний", '5.3. Творчество'!$M14, NA())</f>
        <v>4.20</v>
      </c>
      <c r="P14" s="26" t="str">
        <f>IF('5.3. Творчество'!$R14 = "базовый", '5.3. Творчество'!$M14, NA())</f>
        <v>#N/A</v>
      </c>
      <c r="Q14" s="26" t="str">
        <f>IF('5.3. Творчество'!$R14 = "ниже базового", '5.3. Творчество'!$M14, NA())</f>
        <v>#N/A</v>
      </c>
      <c r="R14" s="9" t="str">
        <f t="array" ref="R14">INDEX({"ниже базового","базовый","средний","высокий"}, ROUND('5.3. Творчество'!$M14, 0) - 1)</f>
        <v>средний</v>
      </c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>
      <c r="A15" s="9">
        <v>16.0</v>
      </c>
      <c r="B15" s="17" t="str">
        <f>COUNTIFS('2. Результаты'!$B$2:$B$1350, '5.3. Творчество'!$G15, '2. Результаты'!$X$2:$X$1350, B$1)</f>
        <v>5</v>
      </c>
      <c r="C15" s="18" t="str">
        <f>COUNTIFS('2. Результаты'!$B$2:$B$1350, '5.3. Творчество'!$G15, '2. Результаты'!$X$2:$X$1350, C$1)</f>
        <v>11</v>
      </c>
      <c r="D15" s="19" t="str">
        <f>COUNTIFS('2. Результаты'!$B$2:$B$1350, '5.3. Творчество'!$G15, '2. Результаты'!$X$2:$X$1350, D$1)</f>
        <v>2</v>
      </c>
      <c r="E15" s="20" t="str">
        <f>COUNTIFS('2. Результаты'!$B$2:$B$1350, '5.3. Творчество'!$G15, '2. Результаты'!$X$2:$X$1350, E$1)</f>
        <v>0</v>
      </c>
      <c r="F15" s="9" t="str">
        <f t="array" ref="F15">ROW() - ROW(TAKE('5.3. Творчество'!$A$2:$R$55, 1)) + 1</f>
        <v>#NAME?</v>
      </c>
      <c r="G15" s="21" t="s">
        <v>1068</v>
      </c>
      <c r="H15" s="3" t="str">
        <f>SUM('5.3. Творчество'!$B15:$E15)</f>
        <v>18</v>
      </c>
      <c r="I15" s="22" t="str">
        <f>'5.3. Творчество'!$B15 / '5.3. Творчество'!$H15</f>
        <v>28%</v>
      </c>
      <c r="J15" s="23" t="str">
        <f>'5.3. Творчество'!$C15 / '5.3. Творчество'!$H15</f>
        <v>61%</v>
      </c>
      <c r="K15" s="24" t="str">
        <f>'5.3. Творчество'!$D15 / '5.3. Творчество'!$H15</f>
        <v>11%</v>
      </c>
      <c r="L15" s="25" t="str">
        <f>'5.3. Творчество'!$E15 / '5.3. Творчество'!$H15</f>
        <v>0%</v>
      </c>
      <c r="M15" s="26" t="str">
        <f>(5 * '5.3. Творчество'!$B15 + 4 * '5.3. Творчество'!$C15 + 3 * '5.3. Творчество'!$D15 + 2 * '5.3. Творчество'!$E15) / '5.3. Творчество'!$H15</f>
        <v>4.17</v>
      </c>
      <c r="N15" s="26" t="str">
        <f>IF('5.3. Творчество'!$R15 = "высокий", '5.3. Творчество'!$M15, NA())</f>
        <v>#N/A</v>
      </c>
      <c r="O15" s="26" t="str">
        <f>IF('5.3. Творчество'!$R15 = "средний", '5.3. Творчество'!$M15, NA())</f>
        <v>4.17</v>
      </c>
      <c r="P15" s="26" t="str">
        <f>IF('5.3. Творчество'!$R15 = "базовый", '5.3. Творчество'!$M15, NA())</f>
        <v>#N/A</v>
      </c>
      <c r="Q15" s="26" t="str">
        <f>IF('5.3. Творчество'!$R15 = "ниже базового", '5.3. Творчество'!$M15, NA())</f>
        <v>#N/A</v>
      </c>
      <c r="R15" s="9" t="str">
        <f t="array" ref="R15">INDEX({"ниже базового","базовый","средний","высокий"}, ROUND('5.3. Творчество'!$M15, 0) - 1)</f>
        <v>средний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>
      <c r="A16" s="9">
        <v>46.0</v>
      </c>
      <c r="B16" s="17" t="str">
        <f>COUNTIFS('2. Результаты'!$B$2:$B$1350, '5.3. Творчество'!$G16, '2. Результаты'!$X$2:$X$1350, B$1)</f>
        <v>10</v>
      </c>
      <c r="C16" s="18" t="str">
        <f>COUNTIFS('2. Результаты'!$B$2:$B$1350, '5.3. Творчество'!$G16, '2. Результаты'!$X$2:$X$1350, C$1)</f>
        <v>24</v>
      </c>
      <c r="D16" s="19" t="str">
        <f>COUNTIFS('2. Результаты'!$B$2:$B$1350, '5.3. Творчество'!$G16, '2. Результаты'!$X$2:$X$1350, D$1)</f>
        <v>4</v>
      </c>
      <c r="E16" s="20" t="str">
        <f>COUNTIFS('2. Результаты'!$B$2:$B$1350, '5.3. Творчество'!$G16, '2. Результаты'!$X$2:$X$1350, E$1)</f>
        <v>0</v>
      </c>
      <c r="F16" s="9" t="str">
        <f t="array" ref="F16">ROW() - ROW(TAKE('5.3. Творчество'!$A$2:$R$55, 1)) + 1</f>
        <v>#NAME?</v>
      </c>
      <c r="G16" s="21" t="s">
        <v>970</v>
      </c>
      <c r="H16" s="3" t="str">
        <f>SUM('5.3. Творчество'!$B16:$E16)</f>
        <v>38</v>
      </c>
      <c r="I16" s="22" t="str">
        <f>'5.3. Творчество'!$B16 / '5.3. Творчество'!$H16</f>
        <v>26%</v>
      </c>
      <c r="J16" s="23" t="str">
        <f>'5.3. Творчество'!$C16 / '5.3. Творчество'!$H16</f>
        <v>63%</v>
      </c>
      <c r="K16" s="24" t="str">
        <f>'5.3. Творчество'!$D16 / '5.3. Творчество'!$H16</f>
        <v>11%</v>
      </c>
      <c r="L16" s="25" t="str">
        <f>'5.3. Творчество'!$E16 / '5.3. Творчество'!$H16</f>
        <v>0%</v>
      </c>
      <c r="M16" s="26" t="str">
        <f>(5 * '5.3. Творчество'!$B16 + 4 * '5.3. Творчество'!$C16 + 3 * '5.3. Творчество'!$D16 + 2 * '5.3. Творчество'!$E16) / '5.3. Творчество'!$H16</f>
        <v>4.16</v>
      </c>
      <c r="N16" s="26" t="str">
        <f>IF('5.3. Творчество'!$R16 = "высокий", '5.3. Творчество'!$M16, NA())</f>
        <v>#N/A</v>
      </c>
      <c r="O16" s="26" t="str">
        <f>IF('5.3. Творчество'!$R16 = "средний", '5.3. Творчество'!$M16, NA())</f>
        <v>4.16</v>
      </c>
      <c r="P16" s="26" t="str">
        <f>IF('5.3. Творчество'!$R16 = "базовый", '5.3. Творчество'!$M16, NA())</f>
        <v>#N/A</v>
      </c>
      <c r="Q16" s="26" t="str">
        <f>IF('5.3. Творчество'!$R16 = "ниже базового", '5.3. Творчество'!$M16, NA())</f>
        <v>#N/A</v>
      </c>
      <c r="R16" s="9" t="str">
        <f t="array" ref="R16">INDEX({"ниже базового","базовый","средний","высокий"}, ROUND('5.3. Творчество'!$M16, 0) - 1)</f>
        <v>средний</v>
      </c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>
      <c r="A17" s="9">
        <v>18.0</v>
      </c>
      <c r="B17" s="17" t="str">
        <f>COUNTIFS('2. Результаты'!$B$2:$B$1350, '5.3. Творчество'!$G17, '2. Результаты'!$X$2:$X$1350, B$1)</f>
        <v>5</v>
      </c>
      <c r="C17" s="18" t="str">
        <f>COUNTIFS('2. Результаты'!$B$2:$B$1350, '5.3. Творчество'!$G17, '2. Результаты'!$X$2:$X$1350, C$1)</f>
        <v>12</v>
      </c>
      <c r="D17" s="19" t="str">
        <f>COUNTIFS('2. Результаты'!$B$2:$B$1350, '5.3. Творчество'!$G17, '2. Результаты'!$X$2:$X$1350, D$1)</f>
        <v>2</v>
      </c>
      <c r="E17" s="20" t="str">
        <f>COUNTIFS('2. Результаты'!$B$2:$B$1350, '5.3. Творчество'!$G17, '2. Результаты'!$X$2:$X$1350, E$1)</f>
        <v>0</v>
      </c>
      <c r="F17" s="9" t="str">
        <f t="array" ref="F17">ROW() - ROW(TAKE('5.3. Творчество'!$A$2:$R$55, 1)) + 1</f>
        <v>#NAME?</v>
      </c>
      <c r="G17" s="21" t="s">
        <v>407</v>
      </c>
      <c r="H17" s="3" t="str">
        <f>SUM('5.3. Творчество'!$B17:$E17)</f>
        <v>19</v>
      </c>
      <c r="I17" s="22" t="str">
        <f>'5.3. Творчество'!$B17 / '5.3. Творчество'!$H17</f>
        <v>26%</v>
      </c>
      <c r="J17" s="23" t="str">
        <f>'5.3. Творчество'!$C17 / '5.3. Творчество'!$H17</f>
        <v>63%</v>
      </c>
      <c r="K17" s="24" t="str">
        <f>'5.3. Творчество'!$D17 / '5.3. Творчество'!$H17</f>
        <v>11%</v>
      </c>
      <c r="L17" s="25" t="str">
        <f>'5.3. Творчество'!$E17 / '5.3. Творчество'!$H17</f>
        <v>0%</v>
      </c>
      <c r="M17" s="26" t="str">
        <f>(5 * '5.3. Творчество'!$B17 + 4 * '5.3. Творчество'!$C17 + 3 * '5.3. Творчество'!$D17 + 2 * '5.3. Творчество'!$E17) / '5.3. Творчество'!$H17</f>
        <v>4.16</v>
      </c>
      <c r="N17" s="26" t="str">
        <f>IF('5.3. Творчество'!$R17 = "высокий", '5.3. Творчество'!$M17, NA())</f>
        <v>#N/A</v>
      </c>
      <c r="O17" s="26" t="str">
        <f>IF('5.3. Творчество'!$R17 = "средний", '5.3. Творчество'!$M17, NA())</f>
        <v>4.16</v>
      </c>
      <c r="P17" s="26" t="str">
        <f>IF('5.3. Творчество'!$R17 = "базовый", '5.3. Творчество'!$M17, NA())</f>
        <v>#N/A</v>
      </c>
      <c r="Q17" s="26" t="str">
        <f>IF('5.3. Творчество'!$R17 = "ниже базового", '5.3. Творчество'!$M17, NA())</f>
        <v>#N/A</v>
      </c>
      <c r="R17" s="9" t="str">
        <f t="array" ref="R17">INDEX({"ниже базового","базовый","средний","высокий"}, ROUND('5.3. Творчество'!$M17, 0) - 1)</f>
        <v>средний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>
      <c r="A18" s="9">
        <v>9.0</v>
      </c>
      <c r="B18" s="17" t="str">
        <f>COUNTIFS('2. Результаты'!$B$2:$B$1350, '5.3. Творчество'!$G18, '2. Результаты'!$X$2:$X$1350, B$1)</f>
        <v>1</v>
      </c>
      <c r="C18" s="18" t="str">
        <f>COUNTIFS('2. Результаты'!$B$2:$B$1350, '5.3. Творчество'!$G18, '2. Результаты'!$X$2:$X$1350, C$1)</f>
        <v>10</v>
      </c>
      <c r="D18" s="19" t="str">
        <f>COUNTIFS('2. Результаты'!$B$2:$B$1350, '5.3. Творчество'!$G18, '2. Результаты'!$X$2:$X$1350, D$1)</f>
        <v>0</v>
      </c>
      <c r="E18" s="20" t="str">
        <f>COUNTIFS('2. Результаты'!$B$2:$B$1350, '5.3. Творчество'!$G18, '2. Результаты'!$X$2:$X$1350, E$1)</f>
        <v>0</v>
      </c>
      <c r="F18" s="9" t="str">
        <f t="array" ref="F18">ROW() - ROW(TAKE('5.3. Творчество'!$A$2:$R$55, 1)) + 1</f>
        <v>#NAME?</v>
      </c>
      <c r="G18" s="21" t="s">
        <v>199</v>
      </c>
      <c r="H18" s="3" t="str">
        <f>SUM('5.3. Творчество'!$B18:$E18)</f>
        <v>11</v>
      </c>
      <c r="I18" s="22" t="str">
        <f>'5.3. Творчество'!$B18 / '5.3. Творчество'!$H18</f>
        <v>9%</v>
      </c>
      <c r="J18" s="23" t="str">
        <f>'5.3. Творчество'!$C18 / '5.3. Творчество'!$H18</f>
        <v>91%</v>
      </c>
      <c r="K18" s="24" t="str">
        <f>'5.3. Творчество'!$D18 / '5.3. Творчество'!$H18</f>
        <v>0%</v>
      </c>
      <c r="L18" s="25" t="str">
        <f>'5.3. Творчество'!$E18 / '5.3. Творчество'!$H18</f>
        <v>0%</v>
      </c>
      <c r="M18" s="26" t="str">
        <f>(5 * '5.3. Творчество'!$B18 + 4 * '5.3. Творчество'!$C18 + 3 * '5.3. Творчество'!$D18 + 2 * '5.3. Творчество'!$E18) / '5.3. Творчество'!$H18</f>
        <v>4.09</v>
      </c>
      <c r="N18" s="26" t="str">
        <f>IF('5.3. Творчество'!$R18 = "высокий", '5.3. Творчество'!$M18, NA())</f>
        <v>#N/A</v>
      </c>
      <c r="O18" s="26" t="str">
        <f>IF('5.3. Творчество'!$R18 = "средний", '5.3. Творчество'!$M18, NA())</f>
        <v>4.09</v>
      </c>
      <c r="P18" s="26" t="str">
        <f>IF('5.3. Творчество'!$R18 = "базовый", '5.3. Творчество'!$M18, NA())</f>
        <v>#N/A</v>
      </c>
      <c r="Q18" s="26" t="str">
        <f>IF('5.3. Творчество'!$R18 = "ниже базового", '5.3. Творчество'!$M18, NA())</f>
        <v>#N/A</v>
      </c>
      <c r="R18" s="9" t="str">
        <f t="array" ref="R18">INDEX({"ниже базового","базовый","средний","высокий"}, ROUND('5.3. Творчество'!$M18, 0) - 1)</f>
        <v>средний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>
      <c r="A19" s="9">
        <v>25.0</v>
      </c>
      <c r="B19" s="17" t="str">
        <f>COUNTIFS('2. Результаты'!$B$2:$B$1350, '5.3. Творчество'!$G19, '2. Результаты'!$X$2:$X$1350, B$1)</f>
        <v>2</v>
      </c>
      <c r="C19" s="18" t="str">
        <f>COUNTIFS('2. Результаты'!$B$2:$B$1350, '5.3. Творчество'!$G19, '2. Результаты'!$X$2:$X$1350, C$1)</f>
        <v>12</v>
      </c>
      <c r="D19" s="19" t="str">
        <f>COUNTIFS('2. Результаты'!$B$2:$B$1350, '5.3. Творчество'!$G19, '2. Результаты'!$X$2:$X$1350, D$1)</f>
        <v>1</v>
      </c>
      <c r="E19" s="20" t="str">
        <f>COUNTIFS('2. Результаты'!$B$2:$B$1350, '5.3. Творчество'!$G19, '2. Результаты'!$X$2:$X$1350, E$1)</f>
        <v>0</v>
      </c>
      <c r="F19" s="9" t="str">
        <f t="array" ref="F19">ROW() - ROW(TAKE('5.3. Творчество'!$A$2:$R$55, 1)) + 1</f>
        <v>#NAME?</v>
      </c>
      <c r="G19" s="21" t="s">
        <v>5</v>
      </c>
      <c r="H19" s="3" t="str">
        <f>SUM('5.3. Творчество'!$B19:$E19)</f>
        <v>15</v>
      </c>
      <c r="I19" s="22" t="str">
        <f>'5.3. Творчество'!$B19 / '5.3. Творчество'!$H19</f>
        <v>13%</v>
      </c>
      <c r="J19" s="23" t="str">
        <f>'5.3. Творчество'!$C19 / '5.3. Творчество'!$H19</f>
        <v>80%</v>
      </c>
      <c r="K19" s="24" t="str">
        <f>'5.3. Творчество'!$D19 / '5.3. Творчество'!$H19</f>
        <v>7%</v>
      </c>
      <c r="L19" s="25" t="str">
        <f>'5.3. Творчество'!$E19 / '5.3. Творчество'!$H19</f>
        <v>0%</v>
      </c>
      <c r="M19" s="26" t="str">
        <f>(5 * '5.3. Творчество'!$B19 + 4 * '5.3. Творчество'!$C19 + 3 * '5.3. Творчество'!$D19 + 2 * '5.3. Творчество'!$E19) / '5.3. Творчество'!$H19</f>
        <v>4.07</v>
      </c>
      <c r="N19" s="26" t="str">
        <f>IF('5.3. Творчество'!$R19 = "высокий", '5.3. Творчество'!$M19, NA())</f>
        <v>#N/A</v>
      </c>
      <c r="O19" s="26" t="str">
        <f>IF('5.3. Творчество'!$R19 = "средний", '5.3. Творчество'!$M19, NA())</f>
        <v>4.07</v>
      </c>
      <c r="P19" s="26" t="str">
        <f>IF('5.3. Творчество'!$R19 = "базовый", '5.3. Творчество'!$M19, NA())</f>
        <v>#N/A</v>
      </c>
      <c r="Q19" s="26" t="str">
        <f>IF('5.3. Творчество'!$R19 = "ниже базового", '5.3. Творчество'!$M19, NA())</f>
        <v>#N/A</v>
      </c>
      <c r="R19" s="9" t="str">
        <f t="array" ref="R19">INDEX({"ниже базового","базовый","средний","высокий"}, ROUND('5.3. Творчество'!$M19, 0) - 1)</f>
        <v>средний</v>
      </c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>
      <c r="A20" s="9">
        <v>11.0</v>
      </c>
      <c r="B20" s="17" t="str">
        <f>COUNTIFS('2. Результаты'!$B$2:$B$1350, '5.3. Творчество'!$G20, '2. Результаты'!$X$2:$X$1350, B$1)</f>
        <v>4</v>
      </c>
      <c r="C20" s="18" t="str">
        <f>COUNTIFS('2. Результаты'!$B$2:$B$1350, '5.3. Творчество'!$G20, '2. Результаты'!$X$2:$X$1350, C$1)</f>
        <v>16</v>
      </c>
      <c r="D20" s="19" t="str">
        <f>COUNTIFS('2. Результаты'!$B$2:$B$1350, '5.3. Творчество'!$G20, '2. Результаты'!$X$2:$X$1350, D$1)</f>
        <v>3</v>
      </c>
      <c r="E20" s="20" t="str">
        <f>COUNTIFS('2. Результаты'!$B$2:$B$1350, '5.3. Творчество'!$G20, '2. Результаты'!$X$2:$X$1350, E$1)</f>
        <v>0</v>
      </c>
      <c r="F20" s="9" t="str">
        <f t="array" ref="F20">ROW() - ROW(TAKE('5.3. Творчество'!$A$2:$R$55, 1)) + 1</f>
        <v>#NAME?</v>
      </c>
      <c r="G20" s="21" t="s">
        <v>919</v>
      </c>
      <c r="H20" s="3" t="str">
        <f>SUM('5.3. Творчество'!$B20:$E20)</f>
        <v>23</v>
      </c>
      <c r="I20" s="22" t="str">
        <f>'5.3. Творчество'!$B20 / '5.3. Творчество'!$H20</f>
        <v>17%</v>
      </c>
      <c r="J20" s="23" t="str">
        <f>'5.3. Творчество'!$C20 / '5.3. Творчество'!$H20</f>
        <v>70%</v>
      </c>
      <c r="K20" s="24" t="str">
        <f>'5.3. Творчество'!$D20 / '5.3. Творчество'!$H20</f>
        <v>13%</v>
      </c>
      <c r="L20" s="25" t="str">
        <f>'5.3. Творчество'!$E20 / '5.3. Творчество'!$H20</f>
        <v>0%</v>
      </c>
      <c r="M20" s="26" t="str">
        <f>(5 * '5.3. Творчество'!$B20 + 4 * '5.3. Творчество'!$C20 + 3 * '5.3. Творчество'!$D20 + 2 * '5.3. Творчество'!$E20) / '5.3. Творчество'!$H20</f>
        <v>4.04</v>
      </c>
      <c r="N20" s="26" t="str">
        <f>IF('5.3. Творчество'!$R20 = "высокий", '5.3. Творчество'!$M20, NA())</f>
        <v>#N/A</v>
      </c>
      <c r="O20" s="26" t="str">
        <f>IF('5.3. Творчество'!$R20 = "средний", '5.3. Творчество'!$M20, NA())</f>
        <v>4.04</v>
      </c>
      <c r="P20" s="26" t="str">
        <f>IF('5.3. Творчество'!$R20 = "базовый", '5.3. Творчество'!$M20, NA())</f>
        <v>#N/A</v>
      </c>
      <c r="Q20" s="26" t="str">
        <f>IF('5.3. Творчество'!$R20 = "ниже базового", '5.3. Творчество'!$M20, NA())</f>
        <v>#N/A</v>
      </c>
      <c r="R20" s="9" t="str">
        <f t="array" ref="R20">INDEX({"ниже базового","базовый","средний","высокий"}, ROUND('5.3. Творчество'!$M20, 0) - 1)</f>
        <v>средний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ht="15.75" customHeight="1">
      <c r="A21" s="9">
        <v>36.0</v>
      </c>
      <c r="B21" s="17" t="str">
        <f>COUNTIFS('2. Результаты'!$B$2:$B$1350, '5.3. Творчество'!$G21, '2. Результаты'!$X$2:$X$1350, B$1)</f>
        <v>2</v>
      </c>
      <c r="C21" s="18" t="str">
        <f>COUNTIFS('2. Результаты'!$B$2:$B$1350, '5.3. Творчество'!$G21, '2. Результаты'!$X$2:$X$1350, C$1)</f>
        <v>20</v>
      </c>
      <c r="D21" s="19" t="str">
        <f>COUNTIFS('2. Результаты'!$B$2:$B$1350, '5.3. Творчество'!$G21, '2. Результаты'!$X$2:$X$1350, D$1)</f>
        <v>1</v>
      </c>
      <c r="E21" s="20" t="str">
        <f>COUNTIFS('2. Результаты'!$B$2:$B$1350, '5.3. Творчество'!$G21, '2. Результаты'!$X$2:$X$1350, E$1)</f>
        <v>0</v>
      </c>
      <c r="F21" s="9" t="str">
        <f t="array" ref="F21">ROW() - ROW(TAKE('5.3. Творчество'!$A$2:$R$55, 1)) + 1</f>
        <v>#NAME?</v>
      </c>
      <c r="G21" s="21" t="s">
        <v>862</v>
      </c>
      <c r="H21" s="3" t="str">
        <f>SUM('5.3. Творчество'!$B21:$E21)</f>
        <v>23</v>
      </c>
      <c r="I21" s="22" t="str">
        <f>'5.3. Творчество'!$B21 / '5.3. Творчество'!$H21</f>
        <v>9%</v>
      </c>
      <c r="J21" s="23" t="str">
        <f>'5.3. Творчество'!$C21 / '5.3. Творчество'!$H21</f>
        <v>87%</v>
      </c>
      <c r="K21" s="24" t="str">
        <f>'5.3. Творчество'!$D21 / '5.3. Творчество'!$H21</f>
        <v>4%</v>
      </c>
      <c r="L21" s="25" t="str">
        <f>'5.3. Творчество'!$E21 / '5.3. Творчество'!$H21</f>
        <v>0%</v>
      </c>
      <c r="M21" s="26" t="str">
        <f>(5 * '5.3. Творчество'!$B21 + 4 * '5.3. Творчество'!$C21 + 3 * '5.3. Творчество'!$D21 + 2 * '5.3. Творчество'!$E21) / '5.3. Творчество'!$H21</f>
        <v>4.04</v>
      </c>
      <c r="N21" s="26" t="str">
        <f>IF('5.3. Творчество'!$R21 = "высокий", '5.3. Творчество'!$M21, NA())</f>
        <v>#N/A</v>
      </c>
      <c r="O21" s="26" t="str">
        <f>IF('5.3. Творчество'!$R21 = "средний", '5.3. Творчество'!$M21, NA())</f>
        <v>4.04</v>
      </c>
      <c r="P21" s="26" t="str">
        <f>IF('5.3. Творчество'!$R21 = "базовый", '5.3. Творчество'!$M21, NA())</f>
        <v>#N/A</v>
      </c>
      <c r="Q21" s="26" t="str">
        <f>IF('5.3. Творчество'!$R21 = "ниже базового", '5.3. Творчество'!$M21, NA())</f>
        <v>#N/A</v>
      </c>
      <c r="R21" s="9" t="str">
        <f t="array" ref="R21">INDEX({"ниже базового","базовый","средний","высокий"}, ROUND('5.3. Творчество'!$M21, 0) - 1)</f>
        <v>средний</v>
      </c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ht="15.75" customHeight="1">
      <c r="A22" s="9">
        <v>19.0</v>
      </c>
      <c r="B22" s="17" t="str">
        <f>COUNTIFS('2. Результаты'!$B$2:$B$1350, '5.3. Творчество'!$G22, '2. Результаты'!$X$2:$X$1350, B$1)</f>
        <v>4</v>
      </c>
      <c r="C22" s="18" t="str">
        <f>COUNTIFS('2. Результаты'!$B$2:$B$1350, '5.3. Творчество'!$G22, '2. Результаты'!$X$2:$X$1350, C$1)</f>
        <v>13</v>
      </c>
      <c r="D22" s="19" t="str">
        <f>COUNTIFS('2. Результаты'!$B$2:$B$1350, '5.3. Творчество'!$G22, '2. Результаты'!$X$2:$X$1350, D$1)</f>
        <v>4</v>
      </c>
      <c r="E22" s="20" t="str">
        <f>COUNTIFS('2. Результаты'!$B$2:$B$1350, '5.3. Творчество'!$G22, '2. Результаты'!$X$2:$X$1350, E$1)</f>
        <v>0</v>
      </c>
      <c r="F22" s="9" t="str">
        <f t="array" ref="F22">ROW() - ROW(TAKE('5.3. Творчество'!$A$2:$R$55, 1)) + 1</f>
        <v>#NAME?</v>
      </c>
      <c r="G22" s="21" t="s">
        <v>104</v>
      </c>
      <c r="H22" s="3" t="str">
        <f>SUM('5.3. Творчество'!$B22:$E22)</f>
        <v>21</v>
      </c>
      <c r="I22" s="22" t="str">
        <f>'5.3. Творчество'!$B22 / '5.3. Творчество'!$H22</f>
        <v>19%</v>
      </c>
      <c r="J22" s="23" t="str">
        <f>'5.3. Творчество'!$C22 / '5.3. Творчество'!$H22</f>
        <v>62%</v>
      </c>
      <c r="K22" s="24" t="str">
        <f>'5.3. Творчество'!$D22 / '5.3. Творчество'!$H22</f>
        <v>19%</v>
      </c>
      <c r="L22" s="25" t="str">
        <f>'5.3. Творчество'!$E22 / '5.3. Творчество'!$H22</f>
        <v>0%</v>
      </c>
      <c r="M22" s="26" t="str">
        <f>(5 * '5.3. Творчество'!$B22 + 4 * '5.3. Творчество'!$C22 + 3 * '5.3. Творчество'!$D22 + 2 * '5.3. Творчество'!$E22) / '5.3. Творчество'!$H22</f>
        <v>4.00</v>
      </c>
      <c r="N22" s="26" t="str">
        <f>IF('5.3. Творчество'!$R22 = "высокий", '5.3. Творчество'!$M22, NA())</f>
        <v>#N/A</v>
      </c>
      <c r="O22" s="26" t="str">
        <f>IF('5.3. Творчество'!$R22 = "средний", '5.3. Творчество'!$M22, NA())</f>
        <v>4.00</v>
      </c>
      <c r="P22" s="26" t="str">
        <f>IF('5.3. Творчество'!$R22 = "базовый", '5.3. Творчество'!$M22, NA())</f>
        <v>#N/A</v>
      </c>
      <c r="Q22" s="26" t="str">
        <f>IF('5.3. Творчество'!$R22 = "ниже базового", '5.3. Творчество'!$M22, NA())</f>
        <v>#N/A</v>
      </c>
      <c r="R22" s="9" t="str">
        <f t="array" ref="R22">INDEX({"ниже базового","базовый","средний","высокий"}, ROUND('5.3. Творчество'!$M22, 0) - 1)</f>
        <v>средний</v>
      </c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ht="15.75" customHeight="1">
      <c r="A23" s="9">
        <v>3.0</v>
      </c>
      <c r="B23" s="17" t="str">
        <f>COUNTIFS('2. Результаты'!$B$2:$B$1350, '5.3. Творчество'!$G23, '2. Результаты'!$X$2:$X$1350, B$1)</f>
        <v>3</v>
      </c>
      <c r="C23" s="18" t="str">
        <f>COUNTIFS('2. Результаты'!$B$2:$B$1350, '5.3. Творчество'!$G23, '2. Результаты'!$X$2:$X$1350, C$1)</f>
        <v>12</v>
      </c>
      <c r="D23" s="19" t="str">
        <f>COUNTIFS('2. Результаты'!$B$2:$B$1350, '5.3. Творчество'!$G23, '2. Результаты'!$X$2:$X$1350, D$1)</f>
        <v>3</v>
      </c>
      <c r="E23" s="20" t="str">
        <f>COUNTIFS('2. Результаты'!$B$2:$B$1350, '5.3. Творчество'!$G23, '2. Результаты'!$X$2:$X$1350, E$1)</f>
        <v>0</v>
      </c>
      <c r="F23" s="9" t="str">
        <f t="array" ref="F23">ROW() - ROW(TAKE('5.3. Творчество'!$A$2:$R$55, 1)) + 1</f>
        <v>#NAME?</v>
      </c>
      <c r="G23" s="21" t="s">
        <v>83</v>
      </c>
      <c r="H23" s="3" t="str">
        <f>SUM('5.3. Творчество'!$B23:$E23)</f>
        <v>18</v>
      </c>
      <c r="I23" s="22" t="str">
        <f>'5.3. Творчество'!$B23 / '5.3. Творчество'!$H23</f>
        <v>17%</v>
      </c>
      <c r="J23" s="23" t="str">
        <f>'5.3. Творчество'!$C23 / '5.3. Творчество'!$H23</f>
        <v>67%</v>
      </c>
      <c r="K23" s="24" t="str">
        <f>'5.3. Творчество'!$D23 / '5.3. Творчество'!$H23</f>
        <v>17%</v>
      </c>
      <c r="L23" s="25" t="str">
        <f>'5.3. Творчество'!$E23 / '5.3. Творчество'!$H23</f>
        <v>0%</v>
      </c>
      <c r="M23" s="26" t="str">
        <f>(5 * '5.3. Творчество'!$B23 + 4 * '5.3. Творчество'!$C23 + 3 * '5.3. Творчество'!$D23 + 2 * '5.3. Творчество'!$E23) / '5.3. Творчество'!$H23</f>
        <v>4.00</v>
      </c>
      <c r="N23" s="26" t="str">
        <f>IF('5.3. Творчество'!$R23 = "высокий", '5.3. Творчество'!$M23, NA())</f>
        <v>#N/A</v>
      </c>
      <c r="O23" s="26" t="str">
        <f>IF('5.3. Творчество'!$R23 = "средний", '5.3. Творчество'!$M23, NA())</f>
        <v>4.00</v>
      </c>
      <c r="P23" s="26" t="str">
        <f>IF('5.3. Творчество'!$R23 = "базовый", '5.3. Творчество'!$M23, NA())</f>
        <v>#N/A</v>
      </c>
      <c r="Q23" s="26" t="str">
        <f>IF('5.3. Творчество'!$R23 = "ниже базового", '5.3. Творчество'!$M23, NA())</f>
        <v>#N/A</v>
      </c>
      <c r="R23" s="9" t="str">
        <f t="array" ref="R23">INDEX({"ниже базового","базовый","средний","высокий"}, ROUND('5.3. Творчество'!$M23, 0) - 1)</f>
        <v>средний</v>
      </c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ht="15.75" customHeight="1">
      <c r="A24" s="9">
        <v>51.0</v>
      </c>
      <c r="B24" s="17" t="str">
        <f>COUNTIFS('2. Результаты'!$B$2:$B$1350, '5.3. Творчество'!$G24, '2. Результаты'!$X$2:$X$1350, B$1)</f>
        <v>2</v>
      </c>
      <c r="C24" s="18" t="str">
        <f>COUNTIFS('2. Результаты'!$B$2:$B$1350, '5.3. Творчество'!$G24, '2. Результаты'!$X$2:$X$1350, C$1)</f>
        <v>11</v>
      </c>
      <c r="D24" s="19" t="str">
        <f>COUNTIFS('2. Результаты'!$B$2:$B$1350, '5.3. Творчество'!$G24, '2. Результаты'!$X$2:$X$1350, D$1)</f>
        <v>2</v>
      </c>
      <c r="E24" s="20" t="str">
        <f>COUNTIFS('2. Результаты'!$B$2:$B$1350, '5.3. Творчество'!$G24, '2. Результаты'!$X$2:$X$1350, E$1)</f>
        <v>0</v>
      </c>
      <c r="F24" s="9" t="str">
        <f t="array" ref="F24">ROW() - ROW(TAKE('5.3. Творчество'!$A$2:$R$55, 1)) + 1</f>
        <v>#NAME?</v>
      </c>
      <c r="G24" s="21" t="s">
        <v>773</v>
      </c>
      <c r="H24" s="3" t="str">
        <f>SUM('5.3. Творчество'!$B24:$E24)</f>
        <v>15</v>
      </c>
      <c r="I24" s="22" t="str">
        <f>'5.3. Творчество'!$B24 / '5.3. Творчество'!$H24</f>
        <v>13%</v>
      </c>
      <c r="J24" s="23" t="str">
        <f>'5.3. Творчество'!$C24 / '5.3. Творчество'!$H24</f>
        <v>73%</v>
      </c>
      <c r="K24" s="24" t="str">
        <f>'5.3. Творчество'!$D24 / '5.3. Творчество'!$H24</f>
        <v>13%</v>
      </c>
      <c r="L24" s="25" t="str">
        <f>'5.3. Творчество'!$E24 / '5.3. Творчество'!$H24</f>
        <v>0%</v>
      </c>
      <c r="M24" s="26" t="str">
        <f>(5 * '5.3. Творчество'!$B24 + 4 * '5.3. Творчество'!$C24 + 3 * '5.3. Творчество'!$D24 + 2 * '5.3. Творчество'!$E24) / '5.3. Творчество'!$H24</f>
        <v>4.00</v>
      </c>
      <c r="N24" s="26" t="str">
        <f>IF('5.3. Творчество'!$R24 = "высокий", '5.3. Творчество'!$M24, NA())</f>
        <v>#N/A</v>
      </c>
      <c r="O24" s="26" t="str">
        <f>IF('5.3. Творчество'!$R24 = "средний", '5.3. Творчество'!$M24, NA())</f>
        <v>4.00</v>
      </c>
      <c r="P24" s="26" t="str">
        <f>IF('5.3. Творчество'!$R24 = "базовый", '5.3. Творчество'!$M24, NA())</f>
        <v>#N/A</v>
      </c>
      <c r="Q24" s="26" t="str">
        <f>IF('5.3. Творчество'!$R24 = "ниже базового", '5.3. Творчество'!$M24, NA())</f>
        <v>#N/A</v>
      </c>
      <c r="R24" s="9" t="str">
        <f t="array" ref="R24">INDEX({"ниже базового","базовый","средний","высокий"}, ROUND('5.3. Творчество'!$M24, 0) - 1)</f>
        <v>средний</v>
      </c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ht="15.75" customHeight="1">
      <c r="A25" s="9">
        <v>34.0</v>
      </c>
      <c r="B25" s="17" t="str">
        <f>COUNTIFS('2. Результаты'!$B$2:$B$1350, '5.3. Творчество'!$G25, '2. Результаты'!$X$2:$X$1350, B$1)</f>
        <v>1</v>
      </c>
      <c r="C25" s="18" t="str">
        <f>COUNTIFS('2. Результаты'!$B$2:$B$1350, '5.3. Творчество'!$G25, '2. Результаты'!$X$2:$X$1350, C$1)</f>
        <v>8</v>
      </c>
      <c r="D25" s="19" t="str">
        <f>COUNTIFS('2. Результаты'!$B$2:$B$1350, '5.3. Творчество'!$G25, '2. Результаты'!$X$2:$X$1350, D$1)</f>
        <v>1</v>
      </c>
      <c r="E25" s="20" t="str">
        <f>COUNTIFS('2. Результаты'!$B$2:$B$1350, '5.3. Творчество'!$G25, '2. Результаты'!$X$2:$X$1350, E$1)</f>
        <v>0</v>
      </c>
      <c r="F25" s="9" t="str">
        <f t="array" ref="F25">ROW() - ROW(TAKE('5.3. Творчество'!$A$2:$R$55, 1)) + 1</f>
        <v>#NAME?</v>
      </c>
      <c r="G25" s="21" t="s">
        <v>281</v>
      </c>
      <c r="H25" s="3" t="str">
        <f>SUM('5.3. Творчество'!$B25:$E25)</f>
        <v>10</v>
      </c>
      <c r="I25" s="22" t="str">
        <f>'5.3. Творчество'!$B25 / '5.3. Творчество'!$H25</f>
        <v>10%</v>
      </c>
      <c r="J25" s="23" t="str">
        <f>'5.3. Творчество'!$C25 / '5.3. Творчество'!$H25</f>
        <v>80%</v>
      </c>
      <c r="K25" s="24" t="str">
        <f>'5.3. Творчество'!$D25 / '5.3. Творчество'!$H25</f>
        <v>10%</v>
      </c>
      <c r="L25" s="25" t="str">
        <f>'5.3. Творчество'!$E25 / '5.3. Творчество'!$H25</f>
        <v>0%</v>
      </c>
      <c r="M25" s="26" t="str">
        <f>(5 * '5.3. Творчество'!$B25 + 4 * '5.3. Творчество'!$C25 + 3 * '5.3. Творчество'!$D25 + 2 * '5.3. Творчество'!$E25) / '5.3. Творчество'!$H25</f>
        <v>4.00</v>
      </c>
      <c r="N25" s="26" t="str">
        <f>IF('5.3. Творчество'!$R25 = "высокий", '5.3. Творчество'!$M25, NA())</f>
        <v>#N/A</v>
      </c>
      <c r="O25" s="26" t="str">
        <f>IF('5.3. Творчество'!$R25 = "средний", '5.3. Творчество'!$M25, NA())</f>
        <v>4.00</v>
      </c>
      <c r="P25" s="26" t="str">
        <f>IF('5.3. Творчество'!$R25 = "базовый", '5.3. Творчество'!$M25, NA())</f>
        <v>#N/A</v>
      </c>
      <c r="Q25" s="26" t="str">
        <f>IF('5.3. Творчество'!$R25 = "ниже базового", '5.3. Творчество'!$M25, NA())</f>
        <v>#N/A</v>
      </c>
      <c r="R25" s="9" t="str">
        <f t="array" ref="R25">INDEX({"ниже базового","базовый","средний","высокий"}, ROUND('5.3. Творчество'!$M25, 0) - 1)</f>
        <v>средний</v>
      </c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ht="15.75" customHeight="1">
      <c r="A26" s="9">
        <v>13.0</v>
      </c>
      <c r="B26" s="17" t="str">
        <f>COUNTIFS('2. Результаты'!$B$2:$B$1350, '5.3. Творчество'!$G26, '2. Результаты'!$X$2:$X$1350, B$1)</f>
        <v>2</v>
      </c>
      <c r="C26" s="18" t="str">
        <f>COUNTIFS('2. Результаты'!$B$2:$B$1350, '5.3. Творчество'!$G26, '2. Результаты'!$X$2:$X$1350, C$1)</f>
        <v>19</v>
      </c>
      <c r="D26" s="19" t="str">
        <f>COUNTIFS('2. Результаты'!$B$2:$B$1350, '5.3. Творчество'!$G26, '2. Результаты'!$X$2:$X$1350, D$1)</f>
        <v>2</v>
      </c>
      <c r="E26" s="20" t="str">
        <f>COUNTIFS('2. Результаты'!$B$2:$B$1350, '5.3. Творчество'!$G26, '2. Результаты'!$X$2:$X$1350, E$1)</f>
        <v>0</v>
      </c>
      <c r="F26" s="9" t="str">
        <f t="array" ref="F26">ROW() - ROW(TAKE('5.3. Творчество'!$A$2:$R$55, 1)) + 1</f>
        <v>#NAME?</v>
      </c>
      <c r="G26" s="21" t="s">
        <v>367</v>
      </c>
      <c r="H26" s="3" t="str">
        <f>SUM('5.3. Творчество'!$B26:$E26)</f>
        <v>23</v>
      </c>
      <c r="I26" s="22" t="str">
        <f>'5.3. Творчество'!$B26 / '5.3. Творчество'!$H26</f>
        <v>9%</v>
      </c>
      <c r="J26" s="23" t="str">
        <f>'5.3. Творчество'!$C26 / '5.3. Творчество'!$H26</f>
        <v>83%</v>
      </c>
      <c r="K26" s="24" t="str">
        <f>'5.3. Творчество'!$D26 / '5.3. Творчество'!$H26</f>
        <v>9%</v>
      </c>
      <c r="L26" s="25" t="str">
        <f>'5.3. Творчество'!$E26 / '5.3. Творчество'!$H26</f>
        <v>0%</v>
      </c>
      <c r="M26" s="26" t="str">
        <f>(5 * '5.3. Творчество'!$B26 + 4 * '5.3. Творчество'!$C26 + 3 * '5.3. Творчество'!$D26 + 2 * '5.3. Творчество'!$E26) / '5.3. Творчество'!$H26</f>
        <v>4.00</v>
      </c>
      <c r="N26" s="26" t="str">
        <f>IF('5.3. Творчество'!$R26 = "высокий", '5.3. Творчество'!$M26, NA())</f>
        <v>#N/A</v>
      </c>
      <c r="O26" s="26" t="str">
        <f>IF('5.3. Творчество'!$R26 = "средний", '5.3. Творчество'!$M26, NA())</f>
        <v>4.00</v>
      </c>
      <c r="P26" s="26" t="str">
        <f>IF('5.3. Творчество'!$R26 = "базовый", '5.3. Творчество'!$M26, NA())</f>
        <v>#N/A</v>
      </c>
      <c r="Q26" s="26" t="str">
        <f>IF('5.3. Творчество'!$R26 = "ниже базового", '5.3. Творчество'!$M26, NA())</f>
        <v>#N/A</v>
      </c>
      <c r="R26" s="9" t="str">
        <f t="array" ref="R26">INDEX({"ниже базового","базовый","средний","высокий"}, ROUND('5.3. Творчество'!$M26, 0) - 1)</f>
        <v>средний</v>
      </c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ht="15.75" customHeight="1">
      <c r="A27" s="9">
        <v>50.0</v>
      </c>
      <c r="B27" s="17" t="str">
        <f>COUNTIFS('2. Результаты'!$B$2:$B$1350, '5.3. Творчество'!$G27, '2. Результаты'!$X$2:$X$1350, B$1)</f>
        <v>0</v>
      </c>
      <c r="C27" s="18" t="str">
        <f>COUNTIFS('2. Результаты'!$B$2:$B$1350, '5.3. Творчество'!$G27, '2. Результаты'!$X$2:$X$1350, C$1)</f>
        <v>4</v>
      </c>
      <c r="D27" s="19" t="str">
        <f>COUNTIFS('2. Результаты'!$B$2:$B$1350, '5.3. Творчество'!$G27, '2. Результаты'!$X$2:$X$1350, D$1)</f>
        <v>0</v>
      </c>
      <c r="E27" s="20" t="str">
        <f>COUNTIFS('2. Результаты'!$B$2:$B$1350, '5.3. Творчество'!$G27, '2. Результаты'!$X$2:$X$1350, E$1)</f>
        <v>0</v>
      </c>
      <c r="F27" s="9" t="str">
        <f t="array" ref="F27">ROW() - ROW(TAKE('5.3. Творчество'!$A$2:$R$55, 1)) + 1</f>
        <v>#NAME?</v>
      </c>
      <c r="G27" s="21" t="s">
        <v>391</v>
      </c>
      <c r="H27" s="3" t="str">
        <f>SUM('5.3. Творчество'!$B27:$E27)</f>
        <v>4</v>
      </c>
      <c r="I27" s="22" t="str">
        <f>'5.3. Творчество'!$B27 / '5.3. Творчество'!$H27</f>
        <v>0%</v>
      </c>
      <c r="J27" s="23" t="str">
        <f>'5.3. Творчество'!$C27 / '5.3. Творчество'!$H27</f>
        <v>100%</v>
      </c>
      <c r="K27" s="24" t="str">
        <f>'5.3. Творчество'!$D27 / '5.3. Творчество'!$H27</f>
        <v>0%</v>
      </c>
      <c r="L27" s="25" t="str">
        <f>'5.3. Творчество'!$E27 / '5.3. Творчество'!$H27</f>
        <v>0%</v>
      </c>
      <c r="M27" s="26" t="str">
        <f>(5 * '5.3. Творчество'!$B27 + 4 * '5.3. Творчество'!$C27 + 3 * '5.3. Творчество'!$D27 + 2 * '5.3. Творчество'!$E27) / '5.3. Творчество'!$H27</f>
        <v>4.00</v>
      </c>
      <c r="N27" s="26" t="str">
        <f>IF('5.3. Творчество'!$R27 = "высокий", '5.3. Творчество'!$M27, NA())</f>
        <v>#N/A</v>
      </c>
      <c r="O27" s="26" t="str">
        <f>IF('5.3. Творчество'!$R27 = "средний", '5.3. Творчество'!$M27, NA())</f>
        <v>4.00</v>
      </c>
      <c r="P27" s="26" t="str">
        <f>IF('5.3. Творчество'!$R27 = "базовый", '5.3. Творчество'!$M27, NA())</f>
        <v>#N/A</v>
      </c>
      <c r="Q27" s="26" t="str">
        <f>IF('5.3. Творчество'!$R27 = "ниже базового", '5.3. Творчество'!$M27, NA())</f>
        <v>#N/A</v>
      </c>
      <c r="R27" s="9" t="str">
        <f t="array" ref="R27">INDEX({"ниже базового","базовый","средний","высокий"}, ROUND('5.3. Творчество'!$M27, 0) - 1)</f>
        <v>средний</v>
      </c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ht="15.75" customHeight="1">
      <c r="A28" s="9">
        <v>49.0</v>
      </c>
      <c r="B28" s="17" t="str">
        <f>COUNTIFS('2. Результаты'!$B$2:$B$1350, '5.3. Творчество'!$G28, '2. Результаты'!$X$2:$X$1350, B$1)</f>
        <v>5</v>
      </c>
      <c r="C28" s="18" t="str">
        <f>COUNTIFS('2. Результаты'!$B$2:$B$1350, '5.3. Творчество'!$G28, '2. Результаты'!$X$2:$X$1350, C$1)</f>
        <v>46</v>
      </c>
      <c r="D28" s="19" t="str">
        <f>COUNTIFS('2. Результаты'!$B$2:$B$1350, '5.3. Творчество'!$G28, '2. Результаты'!$X$2:$X$1350, D$1)</f>
        <v>6</v>
      </c>
      <c r="E28" s="20" t="str">
        <f>COUNTIFS('2. Результаты'!$B$2:$B$1350, '5.3. Творчество'!$G28, '2. Результаты'!$X$2:$X$1350, E$1)</f>
        <v>0</v>
      </c>
      <c r="F28" s="9" t="str">
        <f t="array" ref="F28">ROW() - ROW(TAKE('5.3. Творчество'!$A$2:$R$55, 1)) + 1</f>
        <v>#NAME?</v>
      </c>
      <c r="G28" s="21" t="s">
        <v>1010</v>
      </c>
      <c r="H28" s="3" t="str">
        <f>SUM('5.3. Творчество'!$B28:$E28)</f>
        <v>57</v>
      </c>
      <c r="I28" s="22" t="str">
        <f>'5.3. Творчество'!$B28 / '5.3. Творчество'!$H28</f>
        <v>9%</v>
      </c>
      <c r="J28" s="23" t="str">
        <f>'5.3. Творчество'!$C28 / '5.3. Творчество'!$H28</f>
        <v>81%</v>
      </c>
      <c r="K28" s="24" t="str">
        <f>'5.3. Творчество'!$D28 / '5.3. Творчество'!$H28</f>
        <v>11%</v>
      </c>
      <c r="L28" s="25" t="str">
        <f>'5.3. Творчество'!$E28 / '5.3. Творчество'!$H28</f>
        <v>0%</v>
      </c>
      <c r="M28" s="26" t="str">
        <f>(5 * '5.3. Творчество'!$B28 + 4 * '5.3. Творчество'!$C28 + 3 * '5.3. Творчество'!$D28 + 2 * '5.3. Творчество'!$E28) / '5.3. Творчество'!$H28</f>
        <v>3.98</v>
      </c>
      <c r="N28" s="26" t="str">
        <f>IF('5.3. Творчество'!$R28 = "высокий", '5.3. Творчество'!$M28, NA())</f>
        <v>#N/A</v>
      </c>
      <c r="O28" s="26" t="str">
        <f>IF('5.3. Творчество'!$R28 = "средний", '5.3. Творчество'!$M28, NA())</f>
        <v>3.98</v>
      </c>
      <c r="P28" s="26" t="str">
        <f>IF('5.3. Творчество'!$R28 = "базовый", '5.3. Творчество'!$M28, NA())</f>
        <v>#N/A</v>
      </c>
      <c r="Q28" s="26" t="str">
        <f>IF('5.3. Творчество'!$R28 = "ниже базового", '5.3. Творчество'!$M28, NA())</f>
        <v>#N/A</v>
      </c>
      <c r="R28" s="9" t="str">
        <f t="array" ref="R28">INDEX({"ниже базового","базовый","средний","высокий"}, ROUND('5.3. Творчество'!$M28, 0) - 1)</f>
        <v>средний</v>
      </c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ht="15.75" customHeight="1">
      <c r="A29" s="9">
        <v>32.0</v>
      </c>
      <c r="B29" s="17" t="str">
        <f>COUNTIFS('2. Результаты'!$B$2:$B$1350, '5.3. Творчество'!$G29, '2. Результаты'!$X$2:$X$1350, B$1)</f>
        <v>4</v>
      </c>
      <c r="C29" s="18" t="str">
        <f>COUNTIFS('2. Результаты'!$B$2:$B$1350, '5.3. Творчество'!$G29, '2. Результаты'!$X$2:$X$1350, C$1)</f>
        <v>17</v>
      </c>
      <c r="D29" s="19" t="str">
        <f>COUNTIFS('2. Результаты'!$B$2:$B$1350, '5.3. Творчество'!$G29, '2. Результаты'!$X$2:$X$1350, D$1)</f>
        <v>5</v>
      </c>
      <c r="E29" s="20" t="str">
        <f>COUNTIFS('2. Результаты'!$B$2:$B$1350, '5.3. Творчество'!$G29, '2. Результаты'!$X$2:$X$1350, E$1)</f>
        <v>0</v>
      </c>
      <c r="F29" s="9" t="str">
        <f t="array" ref="F29">ROW() - ROW(TAKE('5.3. Творчество'!$A$2:$R$55, 1)) + 1</f>
        <v>#NAME?</v>
      </c>
      <c r="G29" s="21" t="s">
        <v>427</v>
      </c>
      <c r="H29" s="3" t="str">
        <f>SUM('5.3. Творчество'!$B29:$E29)</f>
        <v>26</v>
      </c>
      <c r="I29" s="22" t="str">
        <f>'5.3. Творчество'!$B29 / '5.3. Творчество'!$H29</f>
        <v>15%</v>
      </c>
      <c r="J29" s="23" t="str">
        <f>'5.3. Творчество'!$C29 / '5.3. Творчество'!$H29</f>
        <v>65%</v>
      </c>
      <c r="K29" s="24" t="str">
        <f>'5.3. Творчество'!$D29 / '5.3. Творчество'!$H29</f>
        <v>19%</v>
      </c>
      <c r="L29" s="25" t="str">
        <f>'5.3. Творчество'!$E29 / '5.3. Творчество'!$H29</f>
        <v>0%</v>
      </c>
      <c r="M29" s="26" t="str">
        <f>(5 * '5.3. Творчество'!$B29 + 4 * '5.3. Творчество'!$C29 + 3 * '5.3. Творчество'!$D29 + 2 * '5.3. Творчество'!$E29) / '5.3. Творчество'!$H29</f>
        <v>3.96</v>
      </c>
      <c r="N29" s="26" t="str">
        <f>IF('5.3. Творчество'!$R29 = "высокий", '5.3. Творчество'!$M29, NA())</f>
        <v>#N/A</v>
      </c>
      <c r="O29" s="26" t="str">
        <f>IF('5.3. Творчество'!$R29 = "средний", '5.3. Творчество'!$M29, NA())</f>
        <v>3.96</v>
      </c>
      <c r="P29" s="26" t="str">
        <f>IF('5.3. Творчество'!$R29 = "базовый", '5.3. Творчество'!$M29, NA())</f>
        <v>#N/A</v>
      </c>
      <c r="Q29" s="26" t="str">
        <f>IF('5.3. Творчество'!$R29 = "ниже базового", '5.3. Творчество'!$M29, NA())</f>
        <v>#N/A</v>
      </c>
      <c r="R29" s="9" t="str">
        <f t="array" ref="R29">INDEX({"ниже базового","базовый","средний","высокий"}, ROUND('5.3. Творчество'!$M29, 0) - 1)</f>
        <v>средний</v>
      </c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ht="15.75" customHeight="1">
      <c r="A30" s="9">
        <v>43.0</v>
      </c>
      <c r="B30" s="17" t="str">
        <f>COUNTIFS('2. Результаты'!$B$2:$B$1350, '5.3. Творчество'!$G30, '2. Результаты'!$X$2:$X$1350, B$1)</f>
        <v>12</v>
      </c>
      <c r="C30" s="18" t="str">
        <f>COUNTIFS('2. Результаты'!$B$2:$B$1350, '5.3. Творчество'!$G30, '2. Результаты'!$X$2:$X$1350, C$1)</f>
        <v>51</v>
      </c>
      <c r="D30" s="19" t="str">
        <f>COUNTIFS('2. Результаты'!$B$2:$B$1350, '5.3. Творчество'!$G30, '2. Результаты'!$X$2:$X$1350, D$1)</f>
        <v>13</v>
      </c>
      <c r="E30" s="20" t="str">
        <f>COUNTIFS('2. Результаты'!$B$2:$B$1350, '5.3. Творчество'!$G30, '2. Результаты'!$X$2:$X$1350, E$1)</f>
        <v>1</v>
      </c>
      <c r="F30" s="9" t="str">
        <f t="array" ref="F30">ROW() - ROW(TAKE('5.3. Творчество'!$A$2:$R$55, 1)) + 1</f>
        <v>#NAME?</v>
      </c>
      <c r="G30" s="21" t="s">
        <v>1254</v>
      </c>
      <c r="H30" s="3" t="str">
        <f>SUM('5.3. Творчество'!$B30:$E30)</f>
        <v>77</v>
      </c>
      <c r="I30" s="22" t="str">
        <f>'5.3. Творчество'!$B30 / '5.3. Творчество'!$H30</f>
        <v>16%</v>
      </c>
      <c r="J30" s="23" t="str">
        <f>'5.3. Творчество'!$C30 / '5.3. Творчество'!$H30</f>
        <v>66%</v>
      </c>
      <c r="K30" s="24" t="str">
        <f>'5.3. Творчество'!$D30 / '5.3. Творчество'!$H30</f>
        <v>17%</v>
      </c>
      <c r="L30" s="25" t="str">
        <f>'5.3. Творчество'!$E30 / '5.3. Творчество'!$H30</f>
        <v>1%</v>
      </c>
      <c r="M30" s="26" t="str">
        <f>(5 * '5.3. Творчество'!$B30 + 4 * '5.3. Творчество'!$C30 + 3 * '5.3. Творчество'!$D30 + 2 * '5.3. Творчество'!$E30) / '5.3. Творчество'!$H30</f>
        <v>3.96</v>
      </c>
      <c r="N30" s="26" t="str">
        <f>IF('5.3. Творчество'!$R30 = "высокий", '5.3. Творчество'!$M30, NA())</f>
        <v>#N/A</v>
      </c>
      <c r="O30" s="26" t="str">
        <f>IF('5.3. Творчество'!$R30 = "средний", '5.3. Творчество'!$M30, NA())</f>
        <v>3.96</v>
      </c>
      <c r="P30" s="26" t="str">
        <f>IF('5.3. Творчество'!$R30 = "базовый", '5.3. Творчество'!$M30, NA())</f>
        <v>#N/A</v>
      </c>
      <c r="Q30" s="26" t="str">
        <f>IF('5.3. Творчество'!$R30 = "ниже базового", '5.3. Творчество'!$M30, NA())</f>
        <v>#N/A</v>
      </c>
      <c r="R30" s="9" t="str">
        <f t="array" ref="R30">INDEX({"ниже базового","базовый","средний","высокий"}, ROUND('5.3. Творчество'!$M30, 0) - 1)</f>
        <v>средний</v>
      </c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ht="15.75" customHeight="1">
      <c r="A31" s="9">
        <v>21.0</v>
      </c>
      <c r="B31" s="17" t="str">
        <f>COUNTIFS('2. Результаты'!$B$2:$B$1350, '5.3. Творчество'!$G31, '2. Результаты'!$X$2:$X$1350, B$1)</f>
        <v>5</v>
      </c>
      <c r="C31" s="18" t="str">
        <f>COUNTIFS('2. Результаты'!$B$2:$B$1350, '5.3. Творчество'!$G31, '2. Результаты'!$X$2:$X$1350, C$1)</f>
        <v>14</v>
      </c>
      <c r="D31" s="19" t="str">
        <f>COUNTIFS('2. Результаты'!$B$2:$B$1350, '5.3. Творчество'!$G31, '2. Результаты'!$X$2:$X$1350, D$1)</f>
        <v>6</v>
      </c>
      <c r="E31" s="20" t="str">
        <f>COUNTIFS('2. Результаты'!$B$2:$B$1350, '5.3. Творчество'!$G31, '2. Результаты'!$X$2:$X$1350, E$1)</f>
        <v>0</v>
      </c>
      <c r="F31" s="9" t="str">
        <f t="array" ref="F31">ROW() - ROW(TAKE('5.3. Творчество'!$A$2:$R$55, 1)) + 1</f>
        <v>#NAME?</v>
      </c>
      <c r="G31" s="21" t="s">
        <v>1186</v>
      </c>
      <c r="H31" s="3" t="str">
        <f>SUM('5.3. Творчество'!$B31:$E31)</f>
        <v>25</v>
      </c>
      <c r="I31" s="22" t="str">
        <f>'5.3. Творчество'!$B31 / '5.3. Творчество'!$H31</f>
        <v>20%</v>
      </c>
      <c r="J31" s="23" t="str">
        <f>'5.3. Творчество'!$C31 / '5.3. Творчество'!$H31</f>
        <v>56%</v>
      </c>
      <c r="K31" s="24" t="str">
        <f>'5.3. Творчество'!$D31 / '5.3. Творчество'!$H31</f>
        <v>24%</v>
      </c>
      <c r="L31" s="25" t="str">
        <f>'5.3. Творчество'!$E31 / '5.3. Творчество'!$H31</f>
        <v>0%</v>
      </c>
      <c r="M31" s="26" t="str">
        <f>(5 * '5.3. Творчество'!$B31 + 4 * '5.3. Творчество'!$C31 + 3 * '5.3. Творчество'!$D31 + 2 * '5.3. Творчество'!$E31) / '5.3. Творчество'!$H31</f>
        <v>3.96</v>
      </c>
      <c r="N31" s="26" t="str">
        <f>IF('5.3. Творчество'!$R31 = "высокий", '5.3. Творчество'!$M31, NA())</f>
        <v>#N/A</v>
      </c>
      <c r="O31" s="26" t="str">
        <f>IF('5.3. Творчество'!$R31 = "средний", '5.3. Творчество'!$M31, NA())</f>
        <v>3.96</v>
      </c>
      <c r="P31" s="26" t="str">
        <f>IF('5.3. Творчество'!$R31 = "базовый", '5.3. Творчество'!$M31, NA())</f>
        <v>#N/A</v>
      </c>
      <c r="Q31" s="26" t="str">
        <f>IF('5.3. Творчество'!$R31 = "ниже базового", '5.3. Творчество'!$M31, NA())</f>
        <v>#N/A</v>
      </c>
      <c r="R31" s="9" t="str">
        <f t="array" ref="R31">INDEX({"ниже базового","базовый","средний","высокий"}, ROUND('5.3. Творчество'!$M31, 0) - 1)</f>
        <v>средний</v>
      </c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ht="15.75" customHeight="1">
      <c r="A32" s="9">
        <v>54.0</v>
      </c>
      <c r="B32" s="17" t="str">
        <f>COUNTIFS('2. Результаты'!$B$2:$B$1350, '5.3. Творчество'!$G32, '2. Результаты'!$X$2:$X$1350, B$1)</f>
        <v>6</v>
      </c>
      <c r="C32" s="18" t="str">
        <f>COUNTIFS('2. Результаты'!$B$2:$B$1350, '5.3. Творчество'!$G32, '2. Результаты'!$X$2:$X$1350, C$1)</f>
        <v>22</v>
      </c>
      <c r="D32" s="19" t="str">
        <f>COUNTIFS('2. Результаты'!$B$2:$B$1350, '5.3. Творчество'!$G32, '2. Результаты'!$X$2:$X$1350, D$1)</f>
        <v>8</v>
      </c>
      <c r="E32" s="20" t="str">
        <f>COUNTIFS('2. Результаты'!$B$2:$B$1350, '5.3. Творчество'!$G32, '2. Результаты'!$X$2:$X$1350, E$1)</f>
        <v>0</v>
      </c>
      <c r="F32" s="9" t="str">
        <f t="array" ref="F32">ROW() - ROW(TAKE('5.3. Творчество'!$A$2:$R$55, 1)) + 1</f>
        <v>#NAME?</v>
      </c>
      <c r="G32" s="21" t="s">
        <v>162</v>
      </c>
      <c r="H32" s="3" t="str">
        <f>SUM('5.3. Творчество'!$B32:$E32)</f>
        <v>36</v>
      </c>
      <c r="I32" s="22" t="str">
        <f>'5.3. Творчество'!$B32 / '5.3. Творчество'!$H32</f>
        <v>17%</v>
      </c>
      <c r="J32" s="23" t="str">
        <f>'5.3. Творчество'!$C32 / '5.3. Творчество'!$H32</f>
        <v>61%</v>
      </c>
      <c r="K32" s="24" t="str">
        <f>'5.3. Творчество'!$D32 / '5.3. Творчество'!$H32</f>
        <v>22%</v>
      </c>
      <c r="L32" s="25" t="str">
        <f>'5.3. Творчество'!$E32 / '5.3. Творчество'!$H32</f>
        <v>0%</v>
      </c>
      <c r="M32" s="26" t="str">
        <f>(5 * '5.3. Творчество'!$B32 + 4 * '5.3. Творчество'!$C32 + 3 * '5.3. Творчество'!$D32 + 2 * '5.3. Творчество'!$E32) / '5.3. Творчество'!$H32</f>
        <v>3.94</v>
      </c>
      <c r="N32" s="26" t="str">
        <f>IF('5.3. Творчество'!$R32 = "высокий", '5.3. Творчество'!$M32, NA())</f>
        <v>#N/A</v>
      </c>
      <c r="O32" s="26" t="str">
        <f>IF('5.3. Творчество'!$R32 = "средний", '5.3. Творчество'!$M32, NA())</f>
        <v>3.94</v>
      </c>
      <c r="P32" s="26" t="str">
        <f>IF('5.3. Творчество'!$R32 = "базовый", '5.3. Творчество'!$M32, NA())</f>
        <v>#N/A</v>
      </c>
      <c r="Q32" s="26" t="str">
        <f>IF('5.3. Творчество'!$R32 = "ниже базового", '5.3. Творчество'!$M32, NA())</f>
        <v>#N/A</v>
      </c>
      <c r="R32" s="9" t="str">
        <f t="array" ref="R32">INDEX({"ниже базового","базовый","средний","высокий"}, ROUND('5.3. Творчество'!$M32, 0) - 1)</f>
        <v>средний</v>
      </c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ht="15.75" customHeight="1">
      <c r="A33" s="9">
        <v>40.0</v>
      </c>
      <c r="B33" s="17" t="str">
        <f>COUNTIFS('2. Результаты'!$B$2:$B$1350, '5.3. Творчество'!$G33, '2. Результаты'!$X$2:$X$1350, B$1)</f>
        <v>4</v>
      </c>
      <c r="C33" s="18" t="str">
        <f>COUNTIFS('2. Результаты'!$B$2:$B$1350, '5.3. Творчество'!$G33, '2. Результаты'!$X$2:$X$1350, C$1)</f>
        <v>22</v>
      </c>
      <c r="D33" s="19" t="str">
        <f>COUNTIFS('2. Результаты'!$B$2:$B$1350, '5.3. Творчество'!$G33, '2. Результаты'!$X$2:$X$1350, D$1)</f>
        <v>6</v>
      </c>
      <c r="E33" s="20" t="str">
        <f>COUNTIFS('2. Результаты'!$B$2:$B$1350, '5.3. Творчество'!$G33, '2. Результаты'!$X$2:$X$1350, E$1)</f>
        <v>0</v>
      </c>
      <c r="F33" s="9" t="str">
        <f t="array" ref="F33">ROW() - ROW(TAKE('5.3. Творчество'!$A$2:$R$55, 1)) + 1</f>
        <v>#NAME?</v>
      </c>
      <c r="G33" s="21" t="s">
        <v>829</v>
      </c>
      <c r="H33" s="3" t="str">
        <f>SUM('5.3. Творчество'!$B33:$E33)</f>
        <v>32</v>
      </c>
      <c r="I33" s="22" t="str">
        <f>'5.3. Творчество'!$B33 / '5.3. Творчество'!$H33</f>
        <v>13%</v>
      </c>
      <c r="J33" s="23" t="str">
        <f>'5.3. Творчество'!$C33 / '5.3. Творчество'!$H33</f>
        <v>69%</v>
      </c>
      <c r="K33" s="24" t="str">
        <f>'5.3. Творчество'!$D33 / '5.3. Творчество'!$H33</f>
        <v>19%</v>
      </c>
      <c r="L33" s="25" t="str">
        <f>'5.3. Творчество'!$E33 / '5.3. Творчество'!$H33</f>
        <v>0%</v>
      </c>
      <c r="M33" s="26" t="str">
        <f>(5 * '5.3. Творчество'!$B33 + 4 * '5.3. Творчество'!$C33 + 3 * '5.3. Творчество'!$D33 + 2 * '5.3. Творчество'!$E33) / '5.3. Творчество'!$H33</f>
        <v>3.94</v>
      </c>
      <c r="N33" s="26" t="str">
        <f>IF('5.3. Творчество'!$R33 = "высокий", '5.3. Творчество'!$M33, NA())</f>
        <v>#N/A</v>
      </c>
      <c r="O33" s="26" t="str">
        <f>IF('5.3. Творчество'!$R33 = "средний", '5.3. Творчество'!$M33, NA())</f>
        <v>3.94</v>
      </c>
      <c r="P33" s="26" t="str">
        <f>IF('5.3. Творчество'!$R33 = "базовый", '5.3. Творчество'!$M33, NA())</f>
        <v>#N/A</v>
      </c>
      <c r="Q33" s="26" t="str">
        <f>IF('5.3. Творчество'!$R33 = "ниже базового", '5.3. Творчество'!$M33, NA())</f>
        <v>#N/A</v>
      </c>
      <c r="R33" s="9" t="str">
        <f t="array" ref="R33">INDEX({"ниже базового","базовый","средний","высокий"}, ROUND('5.3. Творчество'!$M33, 0) - 1)</f>
        <v>средний</v>
      </c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ht="15.75" customHeight="1">
      <c r="A34" s="9">
        <v>35.0</v>
      </c>
      <c r="B34" s="17" t="str">
        <f>COUNTIFS('2. Результаты'!$B$2:$B$1350, '5.3. Творчество'!$G34, '2. Результаты'!$X$2:$X$1350, B$1)</f>
        <v>2</v>
      </c>
      <c r="C34" s="18" t="str">
        <f>COUNTIFS('2. Результаты'!$B$2:$B$1350, '5.3. Творчество'!$G34, '2. Результаты'!$X$2:$X$1350, C$1)</f>
        <v>9</v>
      </c>
      <c r="D34" s="19" t="str">
        <f>COUNTIFS('2. Результаты'!$B$2:$B$1350, '5.3. Творчество'!$G34, '2. Результаты'!$X$2:$X$1350, D$1)</f>
        <v>3</v>
      </c>
      <c r="E34" s="20" t="str">
        <f>COUNTIFS('2. Результаты'!$B$2:$B$1350, '5.3. Творчество'!$G34, '2. Результаты'!$X$2:$X$1350, E$1)</f>
        <v>0</v>
      </c>
      <c r="F34" s="9" t="str">
        <f t="array" ref="F34">ROW() - ROW(TAKE('5.3. Творчество'!$A$2:$R$55, 1)) + 1</f>
        <v>#NAME?</v>
      </c>
      <c r="G34" s="21" t="s">
        <v>724</v>
      </c>
      <c r="H34" s="3" t="str">
        <f>SUM('5.3. Творчество'!$B34:$E34)</f>
        <v>14</v>
      </c>
      <c r="I34" s="22" t="str">
        <f>'5.3. Творчество'!$B34 / '5.3. Творчество'!$H34</f>
        <v>14%</v>
      </c>
      <c r="J34" s="23" t="str">
        <f>'5.3. Творчество'!$C34 / '5.3. Творчество'!$H34</f>
        <v>64%</v>
      </c>
      <c r="K34" s="24" t="str">
        <f>'5.3. Творчество'!$D34 / '5.3. Творчество'!$H34</f>
        <v>21%</v>
      </c>
      <c r="L34" s="25" t="str">
        <f>'5.3. Творчество'!$E34 / '5.3. Творчество'!$H34</f>
        <v>0%</v>
      </c>
      <c r="M34" s="26" t="str">
        <f>(5 * '5.3. Творчество'!$B34 + 4 * '5.3. Творчество'!$C34 + 3 * '5.3. Творчество'!$D34 + 2 * '5.3. Творчество'!$E34) / '5.3. Творчество'!$H34</f>
        <v>3.93</v>
      </c>
      <c r="N34" s="26" t="str">
        <f>IF('5.3. Творчество'!$R34 = "высокий", '5.3. Творчество'!$M34, NA())</f>
        <v>#N/A</v>
      </c>
      <c r="O34" s="26" t="str">
        <f>IF('5.3. Творчество'!$R34 = "средний", '5.3. Творчество'!$M34, NA())</f>
        <v>3.93</v>
      </c>
      <c r="P34" s="26" t="str">
        <f>IF('5.3. Творчество'!$R34 = "базовый", '5.3. Творчество'!$M34, NA())</f>
        <v>#N/A</v>
      </c>
      <c r="Q34" s="26" t="str">
        <f>IF('5.3. Творчество'!$R34 = "ниже базового", '5.3. Творчество'!$M34, NA())</f>
        <v>#N/A</v>
      </c>
      <c r="R34" s="9" t="str">
        <f t="array" ref="R34">INDEX({"ниже базового","базовый","средний","высокий"}, ROUND('5.3. Творчество'!$M34, 0) - 1)</f>
        <v>средний</v>
      </c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ht="15.75" customHeight="1">
      <c r="A35" s="9">
        <v>1.0</v>
      </c>
      <c r="B35" s="17" t="str">
        <f>COUNTIFS('2. Результаты'!$B$2:$B$1350, '5.3. Творчество'!$G35, '2. Результаты'!$X$2:$X$1350, B$1)</f>
        <v>1</v>
      </c>
      <c r="C35" s="18" t="str">
        <f>COUNTIFS('2. Результаты'!$B$2:$B$1350, '5.3. Творчество'!$G35, '2. Результаты'!$X$2:$X$1350, C$1)</f>
        <v>7</v>
      </c>
      <c r="D35" s="19" t="str">
        <f>COUNTIFS('2. Результаты'!$B$2:$B$1350, '5.3. Творчество'!$G35, '2. Результаты'!$X$2:$X$1350, D$1)</f>
        <v>2</v>
      </c>
      <c r="E35" s="20" t="str">
        <f>COUNTIFS('2. Результаты'!$B$2:$B$1350, '5.3. Творчество'!$G35, '2. Результаты'!$X$2:$X$1350, E$1)</f>
        <v>0</v>
      </c>
      <c r="F35" s="9" t="str">
        <f t="array" ref="F35">ROW() - ROW(TAKE('5.3. Творчество'!$A$2:$R$55, 1)) + 1</f>
        <v>#NAME?</v>
      </c>
      <c r="G35" s="21" t="s">
        <v>396</v>
      </c>
      <c r="H35" s="3" t="str">
        <f>SUM('5.3. Творчество'!$B35:$E35)</f>
        <v>10</v>
      </c>
      <c r="I35" s="22" t="str">
        <f>'5.3. Творчество'!$B35 / '5.3. Творчество'!$H35</f>
        <v>10%</v>
      </c>
      <c r="J35" s="23" t="str">
        <f>'5.3. Творчество'!$C35 / '5.3. Творчество'!$H35</f>
        <v>70%</v>
      </c>
      <c r="K35" s="24" t="str">
        <f>'5.3. Творчество'!$D35 / '5.3. Творчество'!$H35</f>
        <v>20%</v>
      </c>
      <c r="L35" s="25" t="str">
        <f>'5.3. Творчество'!$E35 / '5.3. Творчество'!$H35</f>
        <v>0%</v>
      </c>
      <c r="M35" s="26" t="str">
        <f>(5 * '5.3. Творчество'!$B35 + 4 * '5.3. Творчество'!$C35 + 3 * '5.3. Творчество'!$D35 + 2 * '5.3. Творчество'!$E35) / '5.3. Творчество'!$H35</f>
        <v>3.90</v>
      </c>
      <c r="N35" s="26" t="str">
        <f>IF('5.3. Творчество'!$R35 = "высокий", '5.3. Творчество'!$M35, NA())</f>
        <v>#N/A</v>
      </c>
      <c r="O35" s="26" t="str">
        <f>IF('5.3. Творчество'!$R35 = "средний", '5.3. Творчество'!$M35, NA())</f>
        <v>3.90</v>
      </c>
      <c r="P35" s="26" t="str">
        <f>IF('5.3. Творчество'!$R35 = "базовый", '5.3. Творчество'!$M35, NA())</f>
        <v>#N/A</v>
      </c>
      <c r="Q35" s="26" t="str">
        <f>IF('5.3. Творчество'!$R35 = "ниже базового", '5.3. Творчество'!$M35, NA())</f>
        <v>#N/A</v>
      </c>
      <c r="R35" s="9" t="str">
        <f t="array" ref="R35">INDEX({"ниже базового","базовый","средний","высокий"}, ROUND('5.3. Творчество'!$M35, 0) - 1)</f>
        <v>средний</v>
      </c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ht="15.75" customHeight="1">
      <c r="A36" s="9">
        <v>28.0</v>
      </c>
      <c r="B36" s="17" t="str">
        <f>COUNTIFS('2. Результаты'!$B$2:$B$1350, '5.3. Творчество'!$G36, '2. Результаты'!$X$2:$X$1350, B$1)</f>
        <v>1</v>
      </c>
      <c r="C36" s="18" t="str">
        <f>COUNTIFS('2. Результаты'!$B$2:$B$1350, '5.3. Творчество'!$G36, '2. Результаты'!$X$2:$X$1350, C$1)</f>
        <v>7</v>
      </c>
      <c r="D36" s="19" t="str">
        <f>COUNTIFS('2. Результаты'!$B$2:$B$1350, '5.3. Творчество'!$G36, '2. Результаты'!$X$2:$X$1350, D$1)</f>
        <v>2</v>
      </c>
      <c r="E36" s="20" t="str">
        <f>COUNTIFS('2. Результаты'!$B$2:$B$1350, '5.3. Творчество'!$G36, '2. Результаты'!$X$2:$X$1350, E$1)</f>
        <v>0</v>
      </c>
      <c r="F36" s="9" t="str">
        <f t="array" ref="F36">ROW() - ROW(TAKE('5.3. Творчество'!$A$2:$R$55, 1)) + 1</f>
        <v>#NAME?</v>
      </c>
      <c r="G36" s="21" t="s">
        <v>545</v>
      </c>
      <c r="H36" s="3" t="str">
        <f>SUM('5.3. Творчество'!$B36:$E36)</f>
        <v>10</v>
      </c>
      <c r="I36" s="22" t="str">
        <f>'5.3. Творчество'!$B36 / '5.3. Творчество'!$H36</f>
        <v>10%</v>
      </c>
      <c r="J36" s="23" t="str">
        <f>'5.3. Творчество'!$C36 / '5.3. Творчество'!$H36</f>
        <v>70%</v>
      </c>
      <c r="K36" s="24" t="str">
        <f>'5.3. Творчество'!$D36 / '5.3. Творчество'!$H36</f>
        <v>20%</v>
      </c>
      <c r="L36" s="25" t="str">
        <f>'5.3. Творчество'!$E36 / '5.3. Творчество'!$H36</f>
        <v>0%</v>
      </c>
      <c r="M36" s="26" t="str">
        <f>(5 * '5.3. Творчество'!$B36 + 4 * '5.3. Творчество'!$C36 + 3 * '5.3. Творчество'!$D36 + 2 * '5.3. Творчество'!$E36) / '5.3. Творчество'!$H36</f>
        <v>3.90</v>
      </c>
      <c r="N36" s="26" t="str">
        <f>IF('5.3. Творчество'!$R36 = "высокий", '5.3. Творчество'!$M36, NA())</f>
        <v>#N/A</v>
      </c>
      <c r="O36" s="26" t="str">
        <f>IF('5.3. Творчество'!$R36 = "средний", '5.3. Творчество'!$M36, NA())</f>
        <v>3.90</v>
      </c>
      <c r="P36" s="26" t="str">
        <f>IF('5.3. Творчество'!$R36 = "базовый", '5.3. Творчество'!$M36, NA())</f>
        <v>#N/A</v>
      </c>
      <c r="Q36" s="26" t="str">
        <f>IF('5.3. Творчество'!$R36 = "ниже базового", '5.3. Творчество'!$M36, NA())</f>
        <v>#N/A</v>
      </c>
      <c r="R36" s="9" t="str">
        <f t="array" ref="R36">INDEX({"ниже базового","базовый","средний","высокий"}, ROUND('5.3. Творчество'!$M36, 0) - 1)</f>
        <v>средний</v>
      </c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ht="15.75" customHeight="1">
      <c r="A37" s="9">
        <v>7.0</v>
      </c>
      <c r="B37" s="17" t="str">
        <f>COUNTIFS('2. Результаты'!$B$2:$B$1350, '5.3. Творчество'!$G37, '2. Результаты'!$X$2:$X$1350, B$1)</f>
        <v>4</v>
      </c>
      <c r="C37" s="18" t="str">
        <f>COUNTIFS('2. Результаты'!$B$2:$B$1350, '5.3. Творчество'!$G37, '2. Результаты'!$X$2:$X$1350, C$1)</f>
        <v>32</v>
      </c>
      <c r="D37" s="19" t="str">
        <f>COUNTIFS('2. Результаты'!$B$2:$B$1350, '5.3. Творчество'!$G37, '2. Результаты'!$X$2:$X$1350, D$1)</f>
        <v>9</v>
      </c>
      <c r="E37" s="20" t="str">
        <f>COUNTIFS('2. Результаты'!$B$2:$B$1350, '5.3. Творчество'!$G37, '2. Результаты'!$X$2:$X$1350, E$1)</f>
        <v>0</v>
      </c>
      <c r="F37" s="9" t="str">
        <f t="array" ref="F37">ROW() - ROW(TAKE('5.3. Творчество'!$A$2:$R$55, 1)) + 1</f>
        <v>#NAME?</v>
      </c>
      <c r="G37" s="21" t="s">
        <v>499</v>
      </c>
      <c r="H37" s="3" t="str">
        <f>SUM('5.3. Творчество'!$B37:$E37)</f>
        <v>45</v>
      </c>
      <c r="I37" s="22" t="str">
        <f>'5.3. Творчество'!$B37 / '5.3. Творчество'!$H37</f>
        <v>9%</v>
      </c>
      <c r="J37" s="23" t="str">
        <f>'5.3. Творчество'!$C37 / '5.3. Творчество'!$H37</f>
        <v>71%</v>
      </c>
      <c r="K37" s="24" t="str">
        <f>'5.3. Творчество'!$D37 / '5.3. Творчество'!$H37</f>
        <v>20%</v>
      </c>
      <c r="L37" s="25" t="str">
        <f>'5.3. Творчество'!$E37 / '5.3. Творчество'!$H37</f>
        <v>0%</v>
      </c>
      <c r="M37" s="26" t="str">
        <f>(5 * '5.3. Творчество'!$B37 + 4 * '5.3. Творчество'!$C37 + 3 * '5.3. Творчество'!$D37 + 2 * '5.3. Творчество'!$E37) / '5.3. Творчество'!$H37</f>
        <v>3.89</v>
      </c>
      <c r="N37" s="26" t="str">
        <f>IF('5.3. Творчество'!$R37 = "высокий", '5.3. Творчество'!$M37, NA())</f>
        <v>#N/A</v>
      </c>
      <c r="O37" s="26" t="str">
        <f>IF('5.3. Творчество'!$R37 = "средний", '5.3. Творчество'!$M37, NA())</f>
        <v>3.89</v>
      </c>
      <c r="P37" s="26" t="str">
        <f>IF('5.3. Творчество'!$R37 = "базовый", '5.3. Творчество'!$M37, NA())</f>
        <v>#N/A</v>
      </c>
      <c r="Q37" s="26" t="str">
        <f>IF('5.3. Творчество'!$R37 = "ниже базового", '5.3. Творчество'!$M37, NA())</f>
        <v>#N/A</v>
      </c>
      <c r="R37" s="9" t="str">
        <f t="array" ref="R37">INDEX({"ниже базового","базовый","средний","высокий"}, ROUND('5.3. Творчество'!$M37, 0) - 1)</f>
        <v>средний</v>
      </c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ht="15.75" customHeight="1">
      <c r="A38" s="9">
        <v>29.0</v>
      </c>
      <c r="B38" s="17" t="str">
        <f>COUNTIFS('2. Результаты'!$B$2:$B$1350, '5.3. Творчество'!$G38, '2. Результаты'!$X$2:$X$1350, B$1)</f>
        <v>1</v>
      </c>
      <c r="C38" s="18" t="str">
        <f>COUNTIFS('2. Результаты'!$B$2:$B$1350, '5.3. Творчество'!$G38, '2. Результаты'!$X$2:$X$1350, C$1)</f>
        <v>5</v>
      </c>
      <c r="D38" s="19" t="str">
        <f>COUNTIFS('2. Результаты'!$B$2:$B$1350, '5.3. Творчество'!$G38, '2. Результаты'!$X$2:$X$1350, D$1)</f>
        <v>2</v>
      </c>
      <c r="E38" s="20" t="str">
        <f>COUNTIFS('2. Результаты'!$B$2:$B$1350, '5.3. Творчество'!$G38, '2. Результаты'!$X$2:$X$1350, E$1)</f>
        <v>0</v>
      </c>
      <c r="F38" s="9" t="str">
        <f t="array" ref="F38">ROW() - ROW(TAKE('5.3. Творчество'!$A$2:$R$55, 1)) + 1</f>
        <v>#NAME?</v>
      </c>
      <c r="G38" s="21" t="s">
        <v>211</v>
      </c>
      <c r="H38" s="3" t="str">
        <f>SUM('5.3. Творчество'!$B38:$E38)</f>
        <v>8</v>
      </c>
      <c r="I38" s="22" t="str">
        <f>'5.3. Творчество'!$B38 / '5.3. Творчество'!$H38</f>
        <v>13%</v>
      </c>
      <c r="J38" s="23" t="str">
        <f>'5.3. Творчество'!$C38 / '5.3. Творчество'!$H38</f>
        <v>63%</v>
      </c>
      <c r="K38" s="24" t="str">
        <f>'5.3. Творчество'!$D38 / '5.3. Творчество'!$H38</f>
        <v>25%</v>
      </c>
      <c r="L38" s="25" t="str">
        <f>'5.3. Творчество'!$E38 / '5.3. Творчество'!$H38</f>
        <v>0%</v>
      </c>
      <c r="M38" s="26" t="str">
        <f>(5 * '5.3. Творчество'!$B38 + 4 * '5.3. Творчество'!$C38 + 3 * '5.3. Творчество'!$D38 + 2 * '5.3. Творчество'!$E38) / '5.3. Творчество'!$H38</f>
        <v>3.88</v>
      </c>
      <c r="N38" s="26" t="str">
        <f>IF('5.3. Творчество'!$R38 = "высокий", '5.3. Творчество'!$M38, NA())</f>
        <v>#N/A</v>
      </c>
      <c r="O38" s="26" t="str">
        <f>IF('5.3. Творчество'!$R38 = "средний", '5.3. Творчество'!$M38, NA())</f>
        <v>3.88</v>
      </c>
      <c r="P38" s="26" t="str">
        <f>IF('5.3. Творчество'!$R38 = "базовый", '5.3. Творчество'!$M38, NA())</f>
        <v>#N/A</v>
      </c>
      <c r="Q38" s="26" t="str">
        <f>IF('5.3. Творчество'!$R38 = "ниже базового", '5.3. Творчество'!$M38, NA())</f>
        <v>#N/A</v>
      </c>
      <c r="R38" s="9" t="str">
        <f t="array" ref="R38">INDEX({"ниже базового","базовый","средний","высокий"}, ROUND('5.3. Творчество'!$M38, 0) - 1)</f>
        <v>средний</v>
      </c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ht="15.75" customHeight="1">
      <c r="A39" s="9">
        <v>42.0</v>
      </c>
      <c r="B39" s="17" t="str">
        <f>COUNTIFS('2. Результаты'!$B$2:$B$1350, '5.3. Творчество'!$G39, '2. Результаты'!$X$2:$X$1350, B$1)</f>
        <v>1</v>
      </c>
      <c r="C39" s="18" t="str">
        <f>COUNTIFS('2. Результаты'!$B$2:$B$1350, '5.3. Творчество'!$G39, '2. Результаты'!$X$2:$X$1350, C$1)</f>
        <v>11</v>
      </c>
      <c r="D39" s="19" t="str">
        <f>COUNTIFS('2. Результаты'!$B$2:$B$1350, '5.3. Творчество'!$G39, '2. Результаты'!$X$2:$X$1350, D$1)</f>
        <v>3</v>
      </c>
      <c r="E39" s="20" t="str">
        <f>COUNTIFS('2. Результаты'!$B$2:$B$1350, '5.3. Творчество'!$G39, '2. Результаты'!$X$2:$X$1350, E$1)</f>
        <v>0</v>
      </c>
      <c r="F39" s="9" t="str">
        <f t="array" ref="F39">ROW() - ROW(TAKE('5.3. Творчество'!$A$2:$R$55, 1)) + 1</f>
        <v>#NAME?</v>
      </c>
      <c r="G39" s="21" t="s">
        <v>556</v>
      </c>
      <c r="H39" s="3" t="str">
        <f>SUM('5.3. Творчество'!$B39:$E39)</f>
        <v>15</v>
      </c>
      <c r="I39" s="22" t="str">
        <f>'5.3. Творчество'!$B39 / '5.3. Творчество'!$H39</f>
        <v>7%</v>
      </c>
      <c r="J39" s="23" t="str">
        <f>'5.3. Творчество'!$C39 / '5.3. Творчество'!$H39</f>
        <v>73%</v>
      </c>
      <c r="K39" s="24" t="str">
        <f>'5.3. Творчество'!$D39 / '5.3. Творчество'!$H39</f>
        <v>20%</v>
      </c>
      <c r="L39" s="25" t="str">
        <f>'5.3. Творчество'!$E39 / '5.3. Творчество'!$H39</f>
        <v>0%</v>
      </c>
      <c r="M39" s="26" t="str">
        <f>(5 * '5.3. Творчество'!$B39 + 4 * '5.3. Творчество'!$C39 + 3 * '5.3. Творчество'!$D39 + 2 * '5.3. Творчество'!$E39) / '5.3. Творчество'!$H39</f>
        <v>3.87</v>
      </c>
      <c r="N39" s="26" t="str">
        <f>IF('5.3. Творчество'!$R39 = "высокий", '5.3. Творчество'!$M39, NA())</f>
        <v>#N/A</v>
      </c>
      <c r="O39" s="26" t="str">
        <f>IF('5.3. Творчество'!$R39 = "средний", '5.3. Творчество'!$M39, NA())</f>
        <v>3.87</v>
      </c>
      <c r="P39" s="26" t="str">
        <f>IF('5.3. Творчество'!$R39 = "базовый", '5.3. Творчество'!$M39, NA())</f>
        <v>#N/A</v>
      </c>
      <c r="Q39" s="26" t="str">
        <f>IF('5.3. Творчество'!$R39 = "ниже базового", '5.3. Творчество'!$M39, NA())</f>
        <v>#N/A</v>
      </c>
      <c r="R39" s="9" t="str">
        <f t="array" ref="R39">INDEX({"ниже базового","базовый","средний","высокий"}, ROUND('5.3. Творчество'!$M39, 0) - 1)</f>
        <v>средний</v>
      </c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ht="15.75" customHeight="1">
      <c r="A40" s="9">
        <v>41.0</v>
      </c>
      <c r="B40" s="17" t="str">
        <f>COUNTIFS('2. Результаты'!$B$2:$B$1350, '5.3. Творчество'!$G40, '2. Результаты'!$X$2:$X$1350, B$1)</f>
        <v>3</v>
      </c>
      <c r="C40" s="18" t="str">
        <f>COUNTIFS('2. Результаты'!$B$2:$B$1350, '5.3. Творчество'!$G40, '2. Результаты'!$X$2:$X$1350, C$1)</f>
        <v>8</v>
      </c>
      <c r="D40" s="19" t="str">
        <f>COUNTIFS('2. Результаты'!$B$2:$B$1350, '5.3. Творчество'!$G40, '2. Результаты'!$X$2:$X$1350, D$1)</f>
        <v>3</v>
      </c>
      <c r="E40" s="20" t="str">
        <f>COUNTIFS('2. Результаты'!$B$2:$B$1350, '5.3. Творчество'!$G40, '2. Результаты'!$X$2:$X$1350, E$1)</f>
        <v>1</v>
      </c>
      <c r="F40" s="9" t="str">
        <f t="array" ref="F40">ROW() - ROW(TAKE('5.3. Творчество'!$A$2:$R$55, 1)) + 1</f>
        <v>#NAME?</v>
      </c>
      <c r="G40" s="21" t="s">
        <v>1114</v>
      </c>
      <c r="H40" s="3" t="str">
        <f>SUM('5.3. Творчество'!$B40:$E40)</f>
        <v>15</v>
      </c>
      <c r="I40" s="22" t="str">
        <f>'5.3. Творчество'!$B40 / '5.3. Творчество'!$H40</f>
        <v>20%</v>
      </c>
      <c r="J40" s="23" t="str">
        <f>'5.3. Творчество'!$C40 / '5.3. Творчество'!$H40</f>
        <v>53%</v>
      </c>
      <c r="K40" s="24" t="str">
        <f>'5.3. Творчество'!$D40 / '5.3. Творчество'!$H40</f>
        <v>20%</v>
      </c>
      <c r="L40" s="25" t="str">
        <f>'5.3. Творчество'!$E40 / '5.3. Творчество'!$H40</f>
        <v>7%</v>
      </c>
      <c r="M40" s="26" t="str">
        <f>(5 * '5.3. Творчество'!$B40 + 4 * '5.3. Творчество'!$C40 + 3 * '5.3. Творчество'!$D40 + 2 * '5.3. Творчество'!$E40) / '5.3. Творчество'!$H40</f>
        <v>3.87</v>
      </c>
      <c r="N40" s="26" t="str">
        <f>IF('5.3. Творчество'!$R40 = "высокий", '5.3. Творчество'!$M40, NA())</f>
        <v>#N/A</v>
      </c>
      <c r="O40" s="26" t="str">
        <f>IF('5.3. Творчество'!$R40 = "средний", '5.3. Творчество'!$M40, NA())</f>
        <v>3.87</v>
      </c>
      <c r="P40" s="26" t="str">
        <f>IF('5.3. Творчество'!$R40 = "базовый", '5.3. Творчество'!$M40, NA())</f>
        <v>#N/A</v>
      </c>
      <c r="Q40" s="26" t="str">
        <f>IF('5.3. Творчество'!$R40 = "ниже базового", '5.3. Творчество'!$M40, NA())</f>
        <v>#N/A</v>
      </c>
      <c r="R40" s="9" t="str">
        <f t="array" ref="R40">INDEX({"ниже базового","базовый","средний","высокий"}, ROUND('5.3. Творчество'!$M40, 0) - 1)</f>
        <v>средний</v>
      </c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ht="15.75" customHeight="1">
      <c r="A41" s="9">
        <v>37.0</v>
      </c>
      <c r="B41" s="17" t="str">
        <f>COUNTIFS('2. Результаты'!$B$2:$B$1350, '5.3. Творчество'!$G41, '2. Результаты'!$X$2:$X$1350, B$1)</f>
        <v>1</v>
      </c>
      <c r="C41" s="18" t="str">
        <f>COUNTIFS('2. Результаты'!$B$2:$B$1350, '5.3. Творчество'!$G41, '2. Результаты'!$X$2:$X$1350, C$1)</f>
        <v>18</v>
      </c>
      <c r="D41" s="19" t="str">
        <f>COUNTIFS('2. Результаты'!$B$2:$B$1350, '5.3. Творчество'!$G41, '2. Результаты'!$X$2:$X$1350, D$1)</f>
        <v>2</v>
      </c>
      <c r="E41" s="20" t="str">
        <f>COUNTIFS('2. Результаты'!$B$2:$B$1350, '5.3. Творчество'!$G41, '2. Результаты'!$X$2:$X$1350, E$1)</f>
        <v>1</v>
      </c>
      <c r="F41" s="9" t="str">
        <f t="array" ref="F41">ROW() - ROW(TAKE('5.3. Творчество'!$A$2:$R$55, 1)) + 1</f>
        <v>#NAME?</v>
      </c>
      <c r="G41" s="21" t="s">
        <v>1333</v>
      </c>
      <c r="H41" s="3" t="str">
        <f>SUM('5.3. Творчество'!$B41:$E41)</f>
        <v>22</v>
      </c>
      <c r="I41" s="22" t="str">
        <f>'5.3. Творчество'!$B41 / '5.3. Творчество'!$H41</f>
        <v>5%</v>
      </c>
      <c r="J41" s="23" t="str">
        <f>'5.3. Творчество'!$C41 / '5.3. Творчество'!$H41</f>
        <v>82%</v>
      </c>
      <c r="K41" s="24" t="str">
        <f>'5.3. Творчество'!$D41 / '5.3. Творчество'!$H41</f>
        <v>9%</v>
      </c>
      <c r="L41" s="25" t="str">
        <f>'5.3. Творчество'!$E41 / '5.3. Творчество'!$H41</f>
        <v>5%</v>
      </c>
      <c r="M41" s="26" t="str">
        <f>(5 * '5.3. Творчество'!$B41 + 4 * '5.3. Творчество'!$C41 + 3 * '5.3. Творчество'!$D41 + 2 * '5.3. Творчество'!$E41) / '5.3. Творчество'!$H41</f>
        <v>3.86</v>
      </c>
      <c r="N41" s="26" t="str">
        <f>IF('5.3. Творчество'!$R41 = "высокий", '5.3. Творчество'!$M41, NA())</f>
        <v>#N/A</v>
      </c>
      <c r="O41" s="26" t="str">
        <f>IF('5.3. Творчество'!$R41 = "средний", '5.3. Творчество'!$M41, NA())</f>
        <v>3.86</v>
      </c>
      <c r="P41" s="26" t="str">
        <f>IF('5.3. Творчество'!$R41 = "базовый", '5.3. Творчество'!$M41, NA())</f>
        <v>#N/A</v>
      </c>
      <c r="Q41" s="26" t="str">
        <f>IF('5.3. Творчество'!$R41 = "ниже базового", '5.3. Творчество'!$M41, NA())</f>
        <v>#N/A</v>
      </c>
      <c r="R41" s="9" t="str">
        <f t="array" ref="R41">INDEX({"ниже базового","базовый","средний","высокий"}, ROUND('5.3. Творчество'!$M41, 0) - 1)</f>
        <v>средний</v>
      </c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ht="15.75" customHeight="1">
      <c r="A42" s="9">
        <v>10.0</v>
      </c>
      <c r="B42" s="17" t="str">
        <f>COUNTIFS('2. Результаты'!$B$2:$B$1350, '5.3. Творчество'!$G42, '2. Результаты'!$X$2:$X$1350, B$1)</f>
        <v>1</v>
      </c>
      <c r="C42" s="18" t="str">
        <f>COUNTIFS('2. Результаты'!$B$2:$B$1350, '5.3. Творчество'!$G42, '2. Результаты'!$X$2:$X$1350, C$1)</f>
        <v>17</v>
      </c>
      <c r="D42" s="19" t="str">
        <f>COUNTIFS('2. Результаты'!$B$2:$B$1350, '5.3. Творчество'!$G42, '2. Результаты'!$X$2:$X$1350, D$1)</f>
        <v>4</v>
      </c>
      <c r="E42" s="20" t="str">
        <f>COUNTIFS('2. Результаты'!$B$2:$B$1350, '5.3. Творчество'!$G42, '2. Результаты'!$X$2:$X$1350, E$1)</f>
        <v>0</v>
      </c>
      <c r="F42" s="9" t="str">
        <f t="array" ref="F42">ROW() - ROW(TAKE('5.3. Творчество'!$A$2:$R$55, 1)) + 1</f>
        <v>#NAME?</v>
      </c>
      <c r="G42" s="21" t="s">
        <v>947</v>
      </c>
      <c r="H42" s="3" t="str">
        <f>SUM('5.3. Творчество'!$B42:$E42)</f>
        <v>22</v>
      </c>
      <c r="I42" s="22" t="str">
        <f>'5.3. Творчество'!$B42 / '5.3. Творчество'!$H42</f>
        <v>5%</v>
      </c>
      <c r="J42" s="23" t="str">
        <f>'5.3. Творчество'!$C42 / '5.3. Творчество'!$H42</f>
        <v>77%</v>
      </c>
      <c r="K42" s="24" t="str">
        <f>'5.3. Творчество'!$D42 / '5.3. Творчество'!$H42</f>
        <v>18%</v>
      </c>
      <c r="L42" s="25" t="str">
        <f>'5.3. Творчество'!$E42 / '5.3. Творчество'!$H42</f>
        <v>0%</v>
      </c>
      <c r="M42" s="26" t="str">
        <f>(5 * '5.3. Творчество'!$B42 + 4 * '5.3. Творчество'!$C42 + 3 * '5.3. Творчество'!$D42 + 2 * '5.3. Творчество'!$E42) / '5.3. Творчество'!$H42</f>
        <v>3.86</v>
      </c>
      <c r="N42" s="26" t="str">
        <f>IF('5.3. Творчество'!$R42 = "высокий", '5.3. Творчество'!$M42, NA())</f>
        <v>#N/A</v>
      </c>
      <c r="O42" s="26" t="str">
        <f>IF('5.3. Творчество'!$R42 = "средний", '5.3. Творчество'!$M42, NA())</f>
        <v>3.86</v>
      </c>
      <c r="P42" s="26" t="str">
        <f>IF('5.3. Творчество'!$R42 = "базовый", '5.3. Творчество'!$M42, NA())</f>
        <v>#N/A</v>
      </c>
      <c r="Q42" s="26" t="str">
        <f>IF('5.3. Творчество'!$R42 = "ниже базового", '5.3. Творчество'!$M42, NA())</f>
        <v>#N/A</v>
      </c>
      <c r="R42" s="9" t="str">
        <f t="array" ref="R42">INDEX({"ниже базового","базовый","средний","высокий"}, ROUND('5.3. Творчество'!$M42, 0) - 1)</f>
        <v>средний</v>
      </c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</row>
    <row r="43" ht="15.75" customHeight="1">
      <c r="A43" s="9">
        <v>39.0</v>
      </c>
      <c r="B43" s="17" t="str">
        <f>COUNTIFS('2. Результаты'!$B$2:$B$1350, '5.3. Творчество'!$G43, '2. Результаты'!$X$2:$X$1350, B$1)</f>
        <v>5</v>
      </c>
      <c r="C43" s="18" t="str">
        <f>COUNTIFS('2. Результаты'!$B$2:$B$1350, '5.3. Творчество'!$G43, '2. Результаты'!$X$2:$X$1350, C$1)</f>
        <v>28</v>
      </c>
      <c r="D43" s="19" t="str">
        <f>COUNTIFS('2. Результаты'!$B$2:$B$1350, '5.3. Творчество'!$G43, '2. Результаты'!$X$2:$X$1350, D$1)</f>
        <v>9</v>
      </c>
      <c r="E43" s="20" t="str">
        <f>COUNTIFS('2. Результаты'!$B$2:$B$1350, '5.3. Творчество'!$G43, '2. Результаты'!$X$2:$X$1350, E$1)</f>
        <v>1</v>
      </c>
      <c r="F43" s="9" t="str">
        <f t="array" ref="F43">ROW() - ROW(TAKE('5.3. Творчество'!$A$2:$R$55, 1)) + 1</f>
        <v>#NAME?</v>
      </c>
      <c r="G43" s="21" t="s">
        <v>454</v>
      </c>
      <c r="H43" s="3" t="str">
        <f>SUM('5.3. Творчество'!$B43:$E43)</f>
        <v>43</v>
      </c>
      <c r="I43" s="22" t="str">
        <f>'5.3. Творчество'!$B43 / '5.3. Творчество'!$H43</f>
        <v>12%</v>
      </c>
      <c r="J43" s="23" t="str">
        <f>'5.3. Творчество'!$C43 / '5.3. Творчество'!$H43</f>
        <v>65%</v>
      </c>
      <c r="K43" s="24" t="str">
        <f>'5.3. Творчество'!$D43 / '5.3. Творчество'!$H43</f>
        <v>21%</v>
      </c>
      <c r="L43" s="25" t="str">
        <f>'5.3. Творчество'!$E43 / '5.3. Творчество'!$H43</f>
        <v>2%</v>
      </c>
      <c r="M43" s="26" t="str">
        <f>(5 * '5.3. Творчество'!$B43 + 4 * '5.3. Творчество'!$C43 + 3 * '5.3. Творчество'!$D43 + 2 * '5.3. Творчество'!$E43) / '5.3. Творчество'!$H43</f>
        <v>3.86</v>
      </c>
      <c r="N43" s="26" t="str">
        <f>IF('5.3. Творчество'!$R43 = "высокий", '5.3. Творчество'!$M43, NA())</f>
        <v>#N/A</v>
      </c>
      <c r="O43" s="26" t="str">
        <f>IF('5.3. Творчество'!$R43 = "средний", '5.3. Творчество'!$M43, NA())</f>
        <v>3.86</v>
      </c>
      <c r="P43" s="26" t="str">
        <f>IF('5.3. Творчество'!$R43 = "базовый", '5.3. Творчество'!$M43, NA())</f>
        <v>#N/A</v>
      </c>
      <c r="Q43" s="26" t="str">
        <f>IF('5.3. Творчество'!$R43 = "ниже базового", '5.3. Творчество'!$M43, NA())</f>
        <v>#N/A</v>
      </c>
      <c r="R43" s="9" t="str">
        <f t="array" ref="R43">INDEX({"ниже базового","базовый","средний","высокий"}, ROUND('5.3. Творчество'!$M43, 0) - 1)</f>
        <v>средний</v>
      </c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</row>
    <row r="44" ht="15.75" customHeight="1">
      <c r="A44" s="9">
        <v>47.0</v>
      </c>
      <c r="B44" s="17" t="str">
        <f>COUNTIFS('2. Результаты'!$B$2:$B$1350, '5.3. Творчество'!$G44, '2. Результаты'!$X$2:$X$1350, B$1)</f>
        <v>4</v>
      </c>
      <c r="C44" s="18" t="str">
        <f>COUNTIFS('2. Результаты'!$B$2:$B$1350, '5.3. Творчество'!$G44, '2. Результаты'!$X$2:$X$1350, C$1)</f>
        <v>11</v>
      </c>
      <c r="D44" s="19" t="str">
        <f>COUNTIFS('2. Результаты'!$B$2:$B$1350, '5.3. Творчество'!$G44, '2. Результаты'!$X$2:$X$1350, D$1)</f>
        <v>2</v>
      </c>
      <c r="E44" s="20" t="str">
        <f>COUNTIFS('2. Результаты'!$B$2:$B$1350, '5.3. Творчество'!$G44, '2. Результаты'!$X$2:$X$1350, E$1)</f>
        <v>3</v>
      </c>
      <c r="F44" s="9" t="str">
        <f t="array" ref="F44">ROW() - ROW(TAKE('5.3. Творчество'!$A$2:$R$55, 1)) + 1</f>
        <v>#NAME?</v>
      </c>
      <c r="G44" s="21" t="s">
        <v>1356</v>
      </c>
      <c r="H44" s="3" t="str">
        <f>SUM('5.3. Творчество'!$B44:$E44)</f>
        <v>20</v>
      </c>
      <c r="I44" s="22" t="str">
        <f>'5.3. Творчество'!$B44 / '5.3. Творчество'!$H44</f>
        <v>20%</v>
      </c>
      <c r="J44" s="23" t="str">
        <f>'5.3. Творчество'!$C44 / '5.3. Творчество'!$H44</f>
        <v>55%</v>
      </c>
      <c r="K44" s="24" t="str">
        <f>'5.3. Творчество'!$D44 / '5.3. Творчество'!$H44</f>
        <v>10%</v>
      </c>
      <c r="L44" s="25" t="str">
        <f>'5.3. Творчество'!$E44 / '5.3. Творчество'!$H44</f>
        <v>15%</v>
      </c>
      <c r="M44" s="26" t="str">
        <f>(5 * '5.3. Творчество'!$B44 + 4 * '5.3. Творчество'!$C44 + 3 * '5.3. Творчество'!$D44 + 2 * '5.3. Творчество'!$E44) / '5.3. Творчество'!$H44</f>
        <v>3.80</v>
      </c>
      <c r="N44" s="26" t="str">
        <f>IF('5.3. Творчество'!$R44 = "высокий", '5.3. Творчество'!$M44, NA())</f>
        <v>#N/A</v>
      </c>
      <c r="O44" s="26" t="str">
        <f>IF('5.3. Творчество'!$R44 = "средний", '5.3. Творчество'!$M44, NA())</f>
        <v>3.80</v>
      </c>
      <c r="P44" s="26" t="str">
        <f>IF('5.3. Творчество'!$R44 = "базовый", '5.3. Творчество'!$M44, NA())</f>
        <v>#N/A</v>
      </c>
      <c r="Q44" s="26" t="str">
        <f>IF('5.3. Творчество'!$R44 = "ниже базового", '5.3. Творчество'!$M44, NA())</f>
        <v>#N/A</v>
      </c>
      <c r="R44" s="9" t="str">
        <f t="array" ref="R44">INDEX({"ниже базового","базовый","средний","высокий"}, ROUND('5.3. Творчество'!$M44, 0) - 1)</f>
        <v>средний</v>
      </c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</row>
    <row r="45" ht="15.75" customHeight="1">
      <c r="A45" s="9">
        <v>48.0</v>
      </c>
      <c r="B45" s="17" t="str">
        <f>COUNTIFS('2. Результаты'!$B$2:$B$1350, '5.3. Творчество'!$G45, '2. Результаты'!$X$2:$X$1350, B$1)</f>
        <v>1</v>
      </c>
      <c r="C45" s="18" t="str">
        <f>COUNTIFS('2. Результаты'!$B$2:$B$1350, '5.3. Творчество'!$G45, '2. Результаты'!$X$2:$X$1350, C$1)</f>
        <v>5</v>
      </c>
      <c r="D45" s="19" t="str">
        <f>COUNTIFS('2. Результаты'!$B$2:$B$1350, '5.3. Творчество'!$G45, '2. Результаты'!$X$2:$X$1350, D$1)</f>
        <v>3</v>
      </c>
      <c r="E45" s="20" t="str">
        <f>COUNTIFS('2. Результаты'!$B$2:$B$1350, '5.3. Творчество'!$G45, '2. Результаты'!$X$2:$X$1350, E$1)</f>
        <v>0</v>
      </c>
      <c r="F45" s="9" t="str">
        <f t="array" ref="F45">ROW() - ROW(TAKE('5.3. Творчество'!$A$2:$R$55, 1)) + 1</f>
        <v>#NAME?</v>
      </c>
      <c r="G45" s="21" t="s">
        <v>1377</v>
      </c>
      <c r="H45" s="3" t="str">
        <f>SUM('5.3. Творчество'!$B45:$E45)</f>
        <v>9</v>
      </c>
      <c r="I45" s="22" t="str">
        <f>'5.3. Творчество'!$B45 / '5.3. Творчество'!$H45</f>
        <v>11%</v>
      </c>
      <c r="J45" s="23" t="str">
        <f>'5.3. Творчество'!$C45 / '5.3. Творчество'!$H45</f>
        <v>56%</v>
      </c>
      <c r="K45" s="24" t="str">
        <f>'5.3. Творчество'!$D45 / '5.3. Творчество'!$H45</f>
        <v>33%</v>
      </c>
      <c r="L45" s="25" t="str">
        <f>'5.3. Творчество'!$E45 / '5.3. Творчество'!$H45</f>
        <v>0%</v>
      </c>
      <c r="M45" s="26" t="str">
        <f>(5 * '5.3. Творчество'!$B45 + 4 * '5.3. Творчество'!$C45 + 3 * '5.3. Творчество'!$D45 + 2 * '5.3. Творчество'!$E45) / '5.3. Творчество'!$H45</f>
        <v>3.78</v>
      </c>
      <c r="N45" s="26" t="str">
        <f>IF('5.3. Творчество'!$R45 = "высокий", '5.3. Творчество'!$M45, NA())</f>
        <v>#N/A</v>
      </c>
      <c r="O45" s="26" t="str">
        <f>IF('5.3. Творчество'!$R45 = "средний", '5.3. Творчество'!$M45, NA())</f>
        <v>3.78</v>
      </c>
      <c r="P45" s="26" t="str">
        <f>IF('5.3. Творчество'!$R45 = "базовый", '5.3. Творчество'!$M45, NA())</f>
        <v>#N/A</v>
      </c>
      <c r="Q45" s="26" t="str">
        <f>IF('5.3. Творчество'!$R45 = "ниже базового", '5.3. Творчество'!$M45, NA())</f>
        <v>#N/A</v>
      </c>
      <c r="R45" s="9" t="str">
        <f t="array" ref="R45">INDEX({"ниже базового","базовый","средний","высокий"}, ROUND('5.3. Творчество'!$M45, 0) - 1)</f>
        <v>средний</v>
      </c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</row>
    <row r="46" ht="15.75" customHeight="1">
      <c r="A46" s="9">
        <v>23.0</v>
      </c>
      <c r="B46" s="17" t="str">
        <f>COUNTIFS('2. Результаты'!$B$2:$B$1350, '5.3. Творчество'!$G46, '2. Результаты'!$X$2:$X$1350, B$1)</f>
        <v>0</v>
      </c>
      <c r="C46" s="18" t="str">
        <f>COUNTIFS('2. Результаты'!$B$2:$B$1350, '5.3. Творчество'!$G46, '2. Результаты'!$X$2:$X$1350, C$1)</f>
        <v>15</v>
      </c>
      <c r="D46" s="19" t="str">
        <f>COUNTIFS('2. Результаты'!$B$2:$B$1350, '5.3. Творчество'!$G46, '2. Результаты'!$X$2:$X$1350, D$1)</f>
        <v>5</v>
      </c>
      <c r="E46" s="20" t="str">
        <f>COUNTIFS('2. Результаты'!$B$2:$B$1350, '5.3. Творчество'!$G46, '2. Результаты'!$X$2:$X$1350, E$1)</f>
        <v>0</v>
      </c>
      <c r="F46" s="9" t="str">
        <f t="array" ref="F46">ROW() - ROW(TAKE('5.3. Творчество'!$A$2:$R$55, 1)) + 1</f>
        <v>#NAME?</v>
      </c>
      <c r="G46" s="21" t="s">
        <v>635</v>
      </c>
      <c r="H46" s="3" t="str">
        <f>SUM('5.3. Творчество'!$B46:$E46)</f>
        <v>20</v>
      </c>
      <c r="I46" s="22" t="str">
        <f>'5.3. Творчество'!$B46 / '5.3. Творчество'!$H46</f>
        <v>0%</v>
      </c>
      <c r="J46" s="23" t="str">
        <f>'5.3. Творчество'!$C46 / '5.3. Творчество'!$H46</f>
        <v>75%</v>
      </c>
      <c r="K46" s="24" t="str">
        <f>'5.3. Творчество'!$D46 / '5.3. Творчество'!$H46</f>
        <v>25%</v>
      </c>
      <c r="L46" s="25" t="str">
        <f>'5.3. Творчество'!$E46 / '5.3. Творчество'!$H46</f>
        <v>0%</v>
      </c>
      <c r="M46" s="26" t="str">
        <f>(5 * '5.3. Творчество'!$B46 + 4 * '5.3. Творчество'!$C46 + 3 * '5.3. Творчество'!$D46 + 2 * '5.3. Творчество'!$E46) / '5.3. Творчество'!$H46</f>
        <v>3.75</v>
      </c>
      <c r="N46" s="26" t="str">
        <f>IF('5.3. Творчество'!$R46 = "высокий", '5.3. Творчество'!$M46, NA())</f>
        <v>#N/A</v>
      </c>
      <c r="O46" s="26" t="str">
        <f>IF('5.3. Творчество'!$R46 = "средний", '5.3. Творчество'!$M46, NA())</f>
        <v>3.75</v>
      </c>
      <c r="P46" s="26" t="str">
        <f>IF('5.3. Творчество'!$R46 = "базовый", '5.3. Творчество'!$M46, NA())</f>
        <v>#N/A</v>
      </c>
      <c r="Q46" s="26" t="str">
        <f>IF('5.3. Творчество'!$R46 = "ниже базового", '5.3. Творчество'!$M46, NA())</f>
        <v>#N/A</v>
      </c>
      <c r="R46" s="9" t="str">
        <f t="array" ref="R46">INDEX({"ниже базового","базовый","средний","высокий"}, ROUND('5.3. Творчество'!$M46, 0) - 1)</f>
        <v>средний</v>
      </c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</row>
    <row r="47" ht="15.75" customHeight="1">
      <c r="A47" s="9">
        <v>30.0</v>
      </c>
      <c r="B47" s="17" t="str">
        <f>COUNTIFS('2. Результаты'!$B$2:$B$1350, '5.3. Творчество'!$G47, '2. Результаты'!$X$2:$X$1350, B$1)</f>
        <v>2</v>
      </c>
      <c r="C47" s="18" t="str">
        <f>COUNTIFS('2. Результаты'!$B$2:$B$1350, '5.3. Творчество'!$G47, '2. Результаты'!$X$2:$X$1350, C$1)</f>
        <v>31</v>
      </c>
      <c r="D47" s="19" t="str">
        <f>COUNTIFS('2. Результаты'!$B$2:$B$1350, '5.3. Творчество'!$G47, '2. Результаты'!$X$2:$X$1350, D$1)</f>
        <v>9</v>
      </c>
      <c r="E47" s="20" t="str">
        <f>COUNTIFS('2. Результаты'!$B$2:$B$1350, '5.3. Творчество'!$G47, '2. Результаты'!$X$2:$X$1350, E$1)</f>
        <v>3</v>
      </c>
      <c r="F47" s="9" t="str">
        <f t="array" ref="F47">ROW() - ROW(TAKE('5.3. Творчество'!$A$2:$R$55, 1)) + 1</f>
        <v>#NAME?</v>
      </c>
      <c r="G47" s="21" t="s">
        <v>21</v>
      </c>
      <c r="H47" s="3" t="str">
        <f>SUM('5.3. Творчество'!$B47:$E47)</f>
        <v>45</v>
      </c>
      <c r="I47" s="22" t="str">
        <f>'5.3. Творчество'!$B47 / '5.3. Творчество'!$H47</f>
        <v>4%</v>
      </c>
      <c r="J47" s="23" t="str">
        <f>'5.3. Творчество'!$C47 / '5.3. Творчество'!$H47</f>
        <v>69%</v>
      </c>
      <c r="K47" s="24" t="str">
        <f>'5.3. Творчество'!$D47 / '5.3. Творчество'!$H47</f>
        <v>20%</v>
      </c>
      <c r="L47" s="25" t="str">
        <f>'5.3. Творчество'!$E47 / '5.3. Творчество'!$H47</f>
        <v>7%</v>
      </c>
      <c r="M47" s="26" t="str">
        <f>(5 * '5.3. Творчество'!$B47 + 4 * '5.3. Творчество'!$C47 + 3 * '5.3. Творчество'!$D47 + 2 * '5.3. Творчество'!$E47) / '5.3. Творчество'!$H47</f>
        <v>3.71</v>
      </c>
      <c r="N47" s="26" t="str">
        <f>IF('5.3. Творчество'!$R47 = "высокий", '5.3. Творчество'!$M47, NA())</f>
        <v>#N/A</v>
      </c>
      <c r="O47" s="26" t="str">
        <f>IF('5.3. Творчество'!$R47 = "средний", '5.3. Творчество'!$M47, NA())</f>
        <v>3.71</v>
      </c>
      <c r="P47" s="26" t="str">
        <f>IF('5.3. Творчество'!$R47 = "базовый", '5.3. Творчество'!$M47, NA())</f>
        <v>#N/A</v>
      </c>
      <c r="Q47" s="26" t="str">
        <f>IF('5.3. Творчество'!$R47 = "ниже базового", '5.3. Творчество'!$M47, NA())</f>
        <v>#N/A</v>
      </c>
      <c r="R47" s="9" t="str">
        <f t="array" ref="R47">INDEX({"ниже базового","базовый","средний","высокий"}, ROUND('5.3. Творчество'!$M47, 0) - 1)</f>
        <v>средний</v>
      </c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</row>
    <row r="48" ht="15.75" customHeight="1">
      <c r="A48" s="9">
        <v>12.0</v>
      </c>
      <c r="B48" s="17" t="str">
        <f>COUNTIFS('2. Результаты'!$B$2:$B$1350, '5.3. Творчество'!$G48, '2. Результаты'!$X$2:$X$1350, B$1)</f>
        <v>2</v>
      </c>
      <c r="C48" s="18" t="str">
        <f>COUNTIFS('2. Результаты'!$B$2:$B$1350, '5.3. Творчество'!$G48, '2. Результаты'!$X$2:$X$1350, C$1)</f>
        <v>25</v>
      </c>
      <c r="D48" s="19" t="str">
        <f>COUNTIFS('2. Результаты'!$B$2:$B$1350, '5.3. Творчество'!$G48, '2. Результаты'!$X$2:$X$1350, D$1)</f>
        <v>16</v>
      </c>
      <c r="E48" s="20" t="str">
        <f>COUNTIFS('2. Результаты'!$B$2:$B$1350, '5.3. Творчество'!$G48, '2. Результаты'!$X$2:$X$1350, E$1)</f>
        <v>0</v>
      </c>
      <c r="F48" s="9" t="str">
        <f t="array" ref="F48">ROW() - ROW(TAKE('5.3. Творчество'!$A$2:$R$55, 1)) + 1</f>
        <v>#NAME?</v>
      </c>
      <c r="G48" s="21" t="s">
        <v>680</v>
      </c>
      <c r="H48" s="3" t="str">
        <f>SUM('5.3. Творчество'!$B48:$E48)</f>
        <v>43</v>
      </c>
      <c r="I48" s="22" t="str">
        <f>'5.3. Творчество'!$B48 / '5.3. Творчество'!$H48</f>
        <v>5%</v>
      </c>
      <c r="J48" s="23" t="str">
        <f>'5.3. Творчество'!$C48 / '5.3. Творчество'!$H48</f>
        <v>58%</v>
      </c>
      <c r="K48" s="24" t="str">
        <f>'5.3. Творчество'!$D48 / '5.3. Творчество'!$H48</f>
        <v>37%</v>
      </c>
      <c r="L48" s="25" t="str">
        <f>'5.3. Творчество'!$E48 / '5.3. Творчество'!$H48</f>
        <v>0%</v>
      </c>
      <c r="M48" s="26" t="str">
        <f>(5 * '5.3. Творчество'!$B48 + 4 * '5.3. Творчество'!$C48 + 3 * '5.3. Творчество'!$D48 + 2 * '5.3. Творчество'!$E48) / '5.3. Творчество'!$H48</f>
        <v>3.67</v>
      </c>
      <c r="N48" s="26" t="str">
        <f>IF('5.3. Творчество'!$R48 = "высокий", '5.3. Творчество'!$M48, NA())</f>
        <v>#N/A</v>
      </c>
      <c r="O48" s="26" t="str">
        <f>IF('5.3. Творчество'!$R48 = "средний", '5.3. Творчество'!$M48, NA())</f>
        <v>3.67</v>
      </c>
      <c r="P48" s="26" t="str">
        <f>IF('5.3. Творчество'!$R48 = "базовый", '5.3. Творчество'!$M48, NA())</f>
        <v>#N/A</v>
      </c>
      <c r="Q48" s="26" t="str">
        <f>IF('5.3. Творчество'!$R48 = "ниже базового", '5.3. Творчество'!$M48, NA())</f>
        <v>#N/A</v>
      </c>
      <c r="R48" s="9" t="str">
        <f t="array" ref="R48">INDEX({"ниже базового","базовый","средний","высокий"}, ROUND('5.3. Творчество'!$M48, 0) - 1)</f>
        <v>средний</v>
      </c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</row>
    <row r="49" ht="15.75" customHeight="1">
      <c r="A49" s="9">
        <v>17.0</v>
      </c>
      <c r="B49" s="17" t="str">
        <f>COUNTIFS('2. Результаты'!$B$2:$B$1350, '5.3. Творчество'!$G49, '2. Результаты'!$X$2:$X$1350, B$1)</f>
        <v>2</v>
      </c>
      <c r="C49" s="18" t="str">
        <f>COUNTIFS('2. Результаты'!$B$2:$B$1350, '5.3. Творчество'!$G49, '2. Результаты'!$X$2:$X$1350, C$1)</f>
        <v>22</v>
      </c>
      <c r="D49" s="19" t="str">
        <f>COUNTIFS('2. Результаты'!$B$2:$B$1350, '5.3. Творчество'!$G49, '2. Результаты'!$X$2:$X$1350, D$1)</f>
        <v>15</v>
      </c>
      <c r="E49" s="20" t="str">
        <f>COUNTIFS('2. Результаты'!$B$2:$B$1350, '5.3. Творчество'!$G49, '2. Результаты'!$X$2:$X$1350, E$1)</f>
        <v>0</v>
      </c>
      <c r="F49" s="9" t="str">
        <f t="array" ref="F49">ROW() - ROW(TAKE('5.3. Творчество'!$A$2:$R$55, 1)) + 1</f>
        <v>#NAME?</v>
      </c>
      <c r="G49" s="21" t="s">
        <v>789</v>
      </c>
      <c r="H49" s="3" t="str">
        <f>SUM('5.3. Творчество'!$B49:$E49)</f>
        <v>39</v>
      </c>
      <c r="I49" s="22" t="str">
        <f>'5.3. Творчество'!$B49 / '5.3. Творчество'!$H49</f>
        <v>5%</v>
      </c>
      <c r="J49" s="23" t="str">
        <f>'5.3. Творчество'!$C49 / '5.3. Творчество'!$H49</f>
        <v>56%</v>
      </c>
      <c r="K49" s="24" t="str">
        <f>'5.3. Творчество'!$D49 / '5.3. Творчество'!$H49</f>
        <v>38%</v>
      </c>
      <c r="L49" s="25" t="str">
        <f>'5.3. Творчество'!$E49 / '5.3. Творчество'!$H49</f>
        <v>0%</v>
      </c>
      <c r="M49" s="26" t="str">
        <f>(5 * '5.3. Творчество'!$B49 + 4 * '5.3. Творчество'!$C49 + 3 * '5.3. Творчество'!$D49 + 2 * '5.3. Творчество'!$E49) / '5.3. Творчество'!$H49</f>
        <v>3.67</v>
      </c>
      <c r="N49" s="26" t="str">
        <f>IF('5.3. Творчество'!$R49 = "высокий", '5.3. Творчество'!$M49, NA())</f>
        <v>#N/A</v>
      </c>
      <c r="O49" s="26" t="str">
        <f>IF('5.3. Творчество'!$R49 = "средний", '5.3. Творчество'!$M49, NA())</f>
        <v>3.67</v>
      </c>
      <c r="P49" s="26" t="str">
        <f>IF('5.3. Творчество'!$R49 = "базовый", '5.3. Творчество'!$M49, NA())</f>
        <v>#N/A</v>
      </c>
      <c r="Q49" s="26" t="str">
        <f>IF('5.3. Творчество'!$R49 = "ниже базового", '5.3. Творчество'!$M49, NA())</f>
        <v>#N/A</v>
      </c>
      <c r="R49" s="9" t="str">
        <f t="array" ref="R49">INDEX({"ниже базового","базовый","средний","высокий"}, ROUND('5.3. Творчество'!$M49, 0) - 1)</f>
        <v>средний</v>
      </c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</row>
    <row r="50" ht="15.75" customHeight="1">
      <c r="A50" s="9">
        <v>22.0</v>
      </c>
      <c r="B50" s="17" t="str">
        <f>COUNTIFS('2. Результаты'!$B$2:$B$1350, '5.3. Творчество'!$G50, '2. Результаты'!$X$2:$X$1350, B$1)</f>
        <v>0</v>
      </c>
      <c r="C50" s="18" t="str">
        <f>COUNTIFS('2. Результаты'!$B$2:$B$1350, '5.3. Творчество'!$G50, '2. Результаты'!$X$2:$X$1350, C$1)</f>
        <v>17</v>
      </c>
      <c r="D50" s="19" t="str">
        <f>COUNTIFS('2. Результаты'!$B$2:$B$1350, '5.3. Творчество'!$G50, '2. Результаты'!$X$2:$X$1350, D$1)</f>
        <v>9</v>
      </c>
      <c r="E50" s="20" t="str">
        <f>COUNTIFS('2. Результаты'!$B$2:$B$1350, '5.3. Творчество'!$G50, '2. Результаты'!$X$2:$X$1350, E$1)</f>
        <v>0</v>
      </c>
      <c r="F50" s="9" t="str">
        <f t="array" ref="F50">ROW() - ROW(TAKE('5.3. Творчество'!$A$2:$R$55, 1)) + 1</f>
        <v>#NAME?</v>
      </c>
      <c r="G50" s="21" t="s">
        <v>134</v>
      </c>
      <c r="H50" s="3" t="str">
        <f>SUM('5.3. Творчество'!$B50:$E50)</f>
        <v>26</v>
      </c>
      <c r="I50" s="22" t="str">
        <f>'5.3. Творчество'!$B50 / '5.3. Творчество'!$H50</f>
        <v>0%</v>
      </c>
      <c r="J50" s="23" t="str">
        <f>'5.3. Творчество'!$C50 / '5.3. Творчество'!$H50</f>
        <v>65%</v>
      </c>
      <c r="K50" s="24" t="str">
        <f>'5.3. Творчество'!$D50 / '5.3. Творчество'!$H50</f>
        <v>35%</v>
      </c>
      <c r="L50" s="25" t="str">
        <f>'5.3. Творчество'!$E50 / '5.3. Творчество'!$H50</f>
        <v>0%</v>
      </c>
      <c r="M50" s="26" t="str">
        <f>(5 * '5.3. Творчество'!$B50 + 4 * '5.3. Творчество'!$C50 + 3 * '5.3. Творчество'!$D50 + 2 * '5.3. Творчество'!$E50) / '5.3. Творчество'!$H50</f>
        <v>3.65</v>
      </c>
      <c r="N50" s="26" t="str">
        <f>IF('5.3. Творчество'!$R50 = "высокий", '5.3. Творчество'!$M50, NA())</f>
        <v>#N/A</v>
      </c>
      <c r="O50" s="26" t="str">
        <f>IF('5.3. Творчество'!$R50 = "средний", '5.3. Творчество'!$M50, NA())</f>
        <v>3.65</v>
      </c>
      <c r="P50" s="26" t="str">
        <f>IF('5.3. Творчество'!$R50 = "базовый", '5.3. Творчество'!$M50, NA())</f>
        <v>#N/A</v>
      </c>
      <c r="Q50" s="26" t="str">
        <f>IF('5.3. Творчество'!$R50 = "ниже базового", '5.3. Творчество'!$M50, NA())</f>
        <v>#N/A</v>
      </c>
      <c r="R50" s="9" t="str">
        <f t="array" ref="R50">INDEX({"ниже базового","базовый","средний","высокий"}, ROUND('5.3. Творчество'!$M50, 0) - 1)</f>
        <v>средний</v>
      </c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</row>
    <row r="51" ht="15.75" customHeight="1">
      <c r="A51" s="9">
        <v>24.0</v>
      </c>
      <c r="B51" s="17" t="str">
        <f>COUNTIFS('2. Результаты'!$B$2:$B$1350, '5.3. Творчество'!$G51, '2. Результаты'!$X$2:$X$1350, B$1)</f>
        <v>0</v>
      </c>
      <c r="C51" s="18" t="str">
        <f>COUNTIFS('2. Результаты'!$B$2:$B$1350, '5.3. Творчество'!$G51, '2. Результаты'!$X$2:$X$1350, C$1)</f>
        <v>8</v>
      </c>
      <c r="D51" s="19" t="str">
        <f>COUNTIFS('2. Результаты'!$B$2:$B$1350, '5.3. Творчество'!$G51, '2. Результаты'!$X$2:$X$1350, D$1)</f>
        <v>6</v>
      </c>
      <c r="E51" s="20" t="str">
        <f>COUNTIFS('2. Результаты'!$B$2:$B$1350, '5.3. Творчество'!$G51, '2. Результаты'!$X$2:$X$1350, E$1)</f>
        <v>0</v>
      </c>
      <c r="F51" s="9" t="str">
        <f t="array" ref="F51">ROW() - ROW(TAKE('5.3. Творчество'!$A$2:$R$55, 1)) + 1</f>
        <v>#NAME?</v>
      </c>
      <c r="G51" s="21" t="s">
        <v>67</v>
      </c>
      <c r="H51" s="3" t="str">
        <f>SUM('5.3. Творчество'!$B51:$E51)</f>
        <v>14</v>
      </c>
      <c r="I51" s="22" t="str">
        <f>'5.3. Творчество'!$B51 / '5.3. Творчество'!$H51</f>
        <v>0%</v>
      </c>
      <c r="J51" s="23" t="str">
        <f>'5.3. Творчество'!$C51 / '5.3. Творчество'!$H51</f>
        <v>57%</v>
      </c>
      <c r="K51" s="24" t="str">
        <f>'5.3. Творчество'!$D51 / '5.3. Творчество'!$H51</f>
        <v>43%</v>
      </c>
      <c r="L51" s="25" t="str">
        <f>'5.3. Творчество'!$E51 / '5.3. Творчество'!$H51</f>
        <v>0%</v>
      </c>
      <c r="M51" s="26" t="str">
        <f>(5 * '5.3. Творчество'!$B51 + 4 * '5.3. Творчество'!$C51 + 3 * '5.3. Творчество'!$D51 + 2 * '5.3. Творчество'!$E51) / '5.3. Творчество'!$H51</f>
        <v>3.57</v>
      </c>
      <c r="N51" s="26" t="str">
        <f>IF('5.3. Творчество'!$R51 = "высокий", '5.3. Творчество'!$M51, NA())</f>
        <v>#N/A</v>
      </c>
      <c r="O51" s="26" t="str">
        <f>IF('5.3. Творчество'!$R51 = "средний", '5.3. Творчество'!$M51, NA())</f>
        <v>3.57</v>
      </c>
      <c r="P51" s="26" t="str">
        <f>IF('5.3. Творчество'!$R51 = "базовый", '5.3. Творчество'!$M51, NA())</f>
        <v>#N/A</v>
      </c>
      <c r="Q51" s="26" t="str">
        <f>IF('5.3. Творчество'!$R51 = "ниже базового", '5.3. Творчество'!$M51, NA())</f>
        <v>#N/A</v>
      </c>
      <c r="R51" s="9" t="str">
        <f t="array" ref="R51">INDEX({"ниже базового","базовый","средний","высокий"}, ROUND('5.3. Творчество'!$M51, 0) - 1)</f>
        <v>средний</v>
      </c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</row>
    <row r="52" ht="15.75" customHeight="1">
      <c r="A52" s="9">
        <v>52.0</v>
      </c>
      <c r="B52" s="17" t="str">
        <f>COUNTIFS('2. Результаты'!$B$2:$B$1350, '5.3. Творчество'!$G52, '2. Результаты'!$X$2:$X$1350, B$1)</f>
        <v>1</v>
      </c>
      <c r="C52" s="18" t="str">
        <f>COUNTIFS('2. Результаты'!$B$2:$B$1350, '5.3. Творчество'!$G52, '2. Результаты'!$X$2:$X$1350, C$1)</f>
        <v>21</v>
      </c>
      <c r="D52" s="19" t="str">
        <f>COUNTIFS('2. Результаты'!$B$2:$B$1350, '5.3. Творчество'!$G52, '2. Результаты'!$X$2:$X$1350, D$1)</f>
        <v>13</v>
      </c>
      <c r="E52" s="20" t="str">
        <f>COUNTIFS('2. Результаты'!$B$2:$B$1350, '5.3. Творчество'!$G52, '2. Результаты'!$X$2:$X$1350, E$1)</f>
        <v>2</v>
      </c>
      <c r="F52" s="9" t="str">
        <f t="array" ref="F52">ROW() - ROW(TAKE('5.3. Творчество'!$A$2:$R$55, 1)) + 1</f>
        <v>#NAME?</v>
      </c>
      <c r="G52" s="21" t="s">
        <v>1213</v>
      </c>
      <c r="H52" s="3" t="str">
        <f>SUM('5.3. Творчество'!$B52:$E52)</f>
        <v>37</v>
      </c>
      <c r="I52" s="22" t="str">
        <f>'5.3. Творчество'!$B52 / '5.3. Творчество'!$H52</f>
        <v>3%</v>
      </c>
      <c r="J52" s="23" t="str">
        <f>'5.3. Творчество'!$C52 / '5.3. Творчество'!$H52</f>
        <v>57%</v>
      </c>
      <c r="K52" s="24" t="str">
        <f>'5.3. Творчество'!$D52 / '5.3. Творчество'!$H52</f>
        <v>35%</v>
      </c>
      <c r="L52" s="25" t="str">
        <f>'5.3. Творчество'!$E52 / '5.3. Творчество'!$H52</f>
        <v>5%</v>
      </c>
      <c r="M52" s="26" t="str">
        <f>(5 * '5.3. Творчество'!$B52 + 4 * '5.3. Творчество'!$C52 + 3 * '5.3. Творчество'!$D52 + 2 * '5.3. Творчество'!$E52) / '5.3. Творчество'!$H52</f>
        <v>3.57</v>
      </c>
      <c r="N52" s="26" t="str">
        <f>IF('5.3. Творчество'!$R52 = "высокий", '5.3. Творчество'!$M52, NA())</f>
        <v>#N/A</v>
      </c>
      <c r="O52" s="26" t="str">
        <f>IF('5.3. Творчество'!$R52 = "средний", '5.3. Творчество'!$M52, NA())</f>
        <v>3.57</v>
      </c>
      <c r="P52" s="26" t="str">
        <f>IF('5.3. Творчество'!$R52 = "базовый", '5.3. Творчество'!$M52, NA())</f>
        <v>#N/A</v>
      </c>
      <c r="Q52" s="26" t="str">
        <f>IF('5.3. Творчество'!$R52 = "ниже базового", '5.3. Творчество'!$M52, NA())</f>
        <v>#N/A</v>
      </c>
      <c r="R52" s="9" t="str">
        <f t="array" ref="R52">INDEX({"ниже базового","базовый","средний","высокий"}, ROUND('5.3. Творчество'!$M52, 0) - 1)</f>
        <v>средний</v>
      </c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</row>
    <row r="53" ht="15.75" customHeight="1">
      <c r="A53" s="9">
        <v>31.0</v>
      </c>
      <c r="B53" s="17" t="str">
        <f>COUNTIFS('2. Результаты'!$B$2:$B$1350, '5.3. Творчество'!$G53, '2. Результаты'!$X$2:$X$1350, B$1)</f>
        <v>2</v>
      </c>
      <c r="C53" s="18" t="str">
        <f>COUNTIFS('2. Результаты'!$B$2:$B$1350, '5.3. Творчество'!$G53, '2. Результаты'!$X$2:$X$1350, C$1)</f>
        <v>16</v>
      </c>
      <c r="D53" s="19" t="str">
        <f>COUNTIFS('2. Результаты'!$B$2:$B$1350, '5.3. Творчество'!$G53, '2. Результаты'!$X$2:$X$1350, D$1)</f>
        <v>15</v>
      </c>
      <c r="E53" s="20" t="str">
        <f>COUNTIFS('2. Результаты'!$B$2:$B$1350, '5.3. Творчество'!$G53, '2. Результаты'!$X$2:$X$1350, E$1)</f>
        <v>6</v>
      </c>
      <c r="F53" s="9" t="str">
        <f t="array" ref="F53">ROW() - ROW(TAKE('5.3. Творчество'!$A$2:$R$55, 1)) + 1</f>
        <v>#NAME?</v>
      </c>
      <c r="G53" s="21" t="s">
        <v>1409</v>
      </c>
      <c r="H53" s="3" t="str">
        <f>SUM('5.3. Творчество'!$B53:$E53)</f>
        <v>39</v>
      </c>
      <c r="I53" s="22" t="str">
        <f>'5.3. Творчество'!$B53 / '5.3. Творчество'!$H53</f>
        <v>5%</v>
      </c>
      <c r="J53" s="23" t="str">
        <f>'5.3. Творчество'!$C53 / '5.3. Творчество'!$H53</f>
        <v>41%</v>
      </c>
      <c r="K53" s="24" t="str">
        <f>'5.3. Творчество'!$D53 / '5.3. Творчество'!$H53</f>
        <v>38%</v>
      </c>
      <c r="L53" s="25" t="str">
        <f>'5.3. Творчество'!$E53 / '5.3. Творчество'!$H53</f>
        <v>15%</v>
      </c>
      <c r="M53" s="26" t="str">
        <f>(5 * '5.3. Творчество'!$B53 + 4 * '5.3. Творчество'!$C53 + 3 * '5.3. Творчество'!$D53 + 2 * '5.3. Творчество'!$E53) / '5.3. Творчество'!$H53</f>
        <v>3.36</v>
      </c>
      <c r="N53" s="26" t="str">
        <f>IF('5.3. Творчество'!$R53 = "высокий", '5.3. Творчество'!$M53, NA())</f>
        <v>#N/A</v>
      </c>
      <c r="O53" s="26" t="str">
        <f>IF('5.3. Творчество'!$R53 = "средний", '5.3. Творчество'!$M53, NA())</f>
        <v>#N/A</v>
      </c>
      <c r="P53" s="26" t="str">
        <f>IF('5.3. Творчество'!$R53 = "базовый", '5.3. Творчество'!$M53, NA())</f>
        <v>3.36</v>
      </c>
      <c r="Q53" s="26" t="str">
        <f>IF('5.3. Творчество'!$R53 = "ниже базового", '5.3. Творчество'!$M53, NA())</f>
        <v>#N/A</v>
      </c>
      <c r="R53" s="9" t="str">
        <f t="array" ref="R53">INDEX({"ниже базового","базовый","средний","высокий"}, ROUND('5.3. Творчество'!$M53, 0) - 1)</f>
        <v>базовый</v>
      </c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</row>
    <row r="54" ht="15.75" customHeight="1">
      <c r="A54" s="9">
        <v>33.0</v>
      </c>
      <c r="B54" s="17" t="str">
        <f>COUNTIFS('2. Результаты'!$B$2:$B$1350, '5.3. Творчество'!$G54, '2. Результаты'!$X$2:$X$1350, B$1)</f>
        <v>1</v>
      </c>
      <c r="C54" s="18" t="str">
        <f>COUNTIFS('2. Результаты'!$B$2:$B$1350, '5.3. Творчество'!$G54, '2. Результаты'!$X$2:$X$1350, C$1)</f>
        <v>12</v>
      </c>
      <c r="D54" s="19" t="str">
        <f>COUNTIFS('2. Результаты'!$B$2:$B$1350, '5.3. Творчество'!$G54, '2. Результаты'!$X$2:$X$1350, D$1)</f>
        <v>2</v>
      </c>
      <c r="E54" s="20" t="str">
        <f>COUNTIFS('2. Результаты'!$B$2:$B$1350, '5.3. Творчество'!$G54, '2. Результаты'!$X$2:$X$1350, E$1)</f>
        <v>8</v>
      </c>
      <c r="F54" s="9" t="str">
        <f t="array" ref="F54">ROW() - ROW(TAKE('5.3. Творчество'!$A$2:$R$55, 1)) + 1</f>
        <v>#NAME?</v>
      </c>
      <c r="G54" s="21" t="s">
        <v>749</v>
      </c>
      <c r="H54" s="3" t="str">
        <f>SUM('5.3. Творчество'!$B54:$E54)</f>
        <v>23</v>
      </c>
      <c r="I54" s="22" t="str">
        <f>'5.3. Творчество'!$B54 / '5.3. Творчество'!$H54</f>
        <v>4%</v>
      </c>
      <c r="J54" s="23" t="str">
        <f>'5.3. Творчество'!$C54 / '5.3. Творчество'!$H54</f>
        <v>52%</v>
      </c>
      <c r="K54" s="24" t="str">
        <f>'5.3. Творчество'!$D54 / '5.3. Творчество'!$H54</f>
        <v>9%</v>
      </c>
      <c r="L54" s="25" t="str">
        <f>'5.3. Творчество'!$E54 / '5.3. Творчество'!$H54</f>
        <v>35%</v>
      </c>
      <c r="M54" s="26" t="str">
        <f>(5 * '5.3. Творчество'!$B54 + 4 * '5.3. Творчество'!$C54 + 3 * '5.3. Творчество'!$D54 + 2 * '5.3. Творчество'!$E54) / '5.3. Творчество'!$H54</f>
        <v>3.26</v>
      </c>
      <c r="N54" s="26" t="str">
        <f>IF('5.3. Творчество'!$R54 = "высокий", '5.3. Творчество'!$M54, NA())</f>
        <v>#N/A</v>
      </c>
      <c r="O54" s="26" t="str">
        <f>IF('5.3. Творчество'!$R54 = "средний", '5.3. Творчество'!$M54, NA())</f>
        <v>#N/A</v>
      </c>
      <c r="P54" s="26" t="str">
        <f>IF('5.3. Творчество'!$R54 = "базовый", '5.3. Творчество'!$M54, NA())</f>
        <v>3.26</v>
      </c>
      <c r="Q54" s="26" t="str">
        <f>IF('5.3. Творчество'!$R54 = "ниже базового", '5.3. Творчество'!$M54, NA())</f>
        <v>#N/A</v>
      </c>
      <c r="R54" s="9" t="str">
        <f t="array" ref="R54">INDEX({"ниже базового","базовый","средний","высокий"}, ROUND('5.3. Творчество'!$M54, 0) - 1)</f>
        <v>базовый</v>
      </c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</row>
    <row r="55" ht="15.75" customHeight="1">
      <c r="A55" s="9">
        <v>44.0</v>
      </c>
      <c r="B55" s="17" t="str">
        <f>COUNTIFS('2. Результаты'!$B$2:$B$1350, '5.3. Творчество'!$G55, '2. Результаты'!$X$2:$X$1350, B$1)</f>
        <v>0</v>
      </c>
      <c r="C55" s="18" t="str">
        <f>COUNTIFS('2. Результаты'!$B$2:$B$1350, '5.3. Творчество'!$G55, '2. Результаты'!$X$2:$X$1350, C$1)</f>
        <v>8</v>
      </c>
      <c r="D55" s="19" t="str">
        <f>COUNTIFS('2. Результаты'!$B$2:$B$1350, '5.3. Творчество'!$G55, '2. Результаты'!$X$2:$X$1350, D$1)</f>
        <v>14</v>
      </c>
      <c r="E55" s="20" t="str">
        <f>COUNTIFS('2. Результаты'!$B$2:$B$1350, '5.3. Творчество'!$G55, '2. Результаты'!$X$2:$X$1350, E$1)</f>
        <v>4</v>
      </c>
      <c r="F55" s="9" t="str">
        <f t="array" ref="F55">ROW() - ROW(TAKE('5.3. Творчество'!$A$2:$R$55, 1)) + 1</f>
        <v>#NAME?</v>
      </c>
      <c r="G55" s="21" t="s">
        <v>1087</v>
      </c>
      <c r="H55" s="3" t="str">
        <f>SUM('5.3. Творчество'!$B55:$E55)</f>
        <v>26</v>
      </c>
      <c r="I55" s="22" t="str">
        <f>'5.3. Творчество'!$B55 / '5.3. Творчество'!$H55</f>
        <v>0%</v>
      </c>
      <c r="J55" s="23" t="str">
        <f>'5.3. Творчество'!$C55 / '5.3. Творчество'!$H55</f>
        <v>31%</v>
      </c>
      <c r="K55" s="24" t="str">
        <f>'5.3. Творчество'!$D55 / '5.3. Творчество'!$H55</f>
        <v>54%</v>
      </c>
      <c r="L55" s="25" t="str">
        <f>'5.3. Творчество'!$E55 / '5.3. Творчество'!$H55</f>
        <v>15%</v>
      </c>
      <c r="M55" s="26" t="str">
        <f>(5 * '5.3. Творчество'!$B55 + 4 * '5.3. Творчество'!$C55 + 3 * '5.3. Творчество'!$D55 + 2 * '5.3. Творчество'!$E55) / '5.3. Творчество'!$H55</f>
        <v>3.15</v>
      </c>
      <c r="N55" s="26" t="str">
        <f>IF('5.3. Творчество'!$R55 = "высокий", '5.3. Творчество'!$M55, NA())</f>
        <v>#N/A</v>
      </c>
      <c r="O55" s="26" t="str">
        <f>IF('5.3. Творчество'!$R55 = "средний", '5.3. Творчество'!$M55, NA())</f>
        <v>#N/A</v>
      </c>
      <c r="P55" s="26" t="str">
        <f>IF('5.3. Творчество'!$R55 = "базовый", '5.3. Творчество'!$M55, NA())</f>
        <v>3.15</v>
      </c>
      <c r="Q55" s="26" t="str">
        <f>IF('5.3. Творчество'!$R55 = "ниже базового", '5.3. Творчество'!$M55, NA())</f>
        <v>#N/A</v>
      </c>
      <c r="R55" s="9" t="str">
        <f t="array" ref="R55">INDEX({"ниже базового","базовый","средний","высокий"}, ROUND('5.3. Творчество'!$M55, 0) - 1)</f>
        <v>базовый</v>
      </c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</row>
    <row r="56" ht="15.75" customHeight="1">
      <c r="A56" s="9"/>
      <c r="B56" s="28" t="str">
        <f>SUM('5.3. Творчество'!$B$2:$B$55)</f>
        <v>214</v>
      </c>
      <c r="C56" s="29" t="str">
        <f>SUM('5.3. Творчество'!$C$2:$C$55)</f>
        <v>874</v>
      </c>
      <c r="D56" s="30" t="str">
        <f>SUM('5.3. Творчество'!$D$2:$D$55)</f>
        <v>230</v>
      </c>
      <c r="E56" s="31" t="str">
        <f>SUM('5.3. Творчество'!$E$2:$E$55)</f>
        <v>31</v>
      </c>
      <c r="F56" s="32"/>
      <c r="G56" s="32" t="s">
        <v>1491</v>
      </c>
      <c r="H56" s="33" t="str">
        <f>SUM('5.3. Творчество'!$H$2:$H$55)</f>
        <v>1349</v>
      </c>
      <c r="I56" s="34" t="str">
        <f>'5.3. Творчество'!$B$56 / '5.3. Творчество'!$H$56</f>
        <v>15.86%</v>
      </c>
      <c r="J56" s="35" t="str">
        <f>'5.3. Творчество'!$C$56 / '5.3. Творчество'!$H$56</f>
        <v>64.79%</v>
      </c>
      <c r="K56" s="36" t="str">
        <f>'5.3. Творчество'!$D$56 / '5.3. Творчество'!$H$56</f>
        <v>17.05%</v>
      </c>
      <c r="L56" s="37" t="str">
        <f>'5.3. Творчество'!$E$56 / '5.3. Творчество'!$H$56</f>
        <v>2.30%</v>
      </c>
      <c r="M56" s="26" t="str">
        <f>(5 * '5.3. Творчество'!$B$56 + 4 * '5.3. Творчество'!$C$56 + 3 * '5.3. Творчество'!$D$56 + 2 * '5.3. Творчество'!$E$56) / '5.3. Творчество'!$H$56</f>
        <v>3.94</v>
      </c>
      <c r="N56" s="26"/>
      <c r="O56" s="26"/>
      <c r="P56" s="26"/>
      <c r="Q56" s="26"/>
      <c r="R56" s="9" t="str">
        <f t="array" ref="R56">INDEX({"ниже базового","базовый","средний","высокий"}, ROUND('5.3. Творчество'!$M$56, 0) - 1)</f>
        <v>средний</v>
      </c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</sheetData>
  <conditionalFormatting sqref="R2:R56">
    <cfRule type="cellIs" dxfId="6" priority="1" operator="equal">
      <formula>"Высокий"</formula>
    </cfRule>
  </conditionalFormatting>
  <conditionalFormatting sqref="R2:R56">
    <cfRule type="cellIs" dxfId="7" priority="2" operator="equal">
      <formula>"Средний"</formula>
    </cfRule>
  </conditionalFormatting>
  <conditionalFormatting sqref="R2:R56">
    <cfRule type="cellIs" dxfId="8" priority="3" operator="equal">
      <formula>"Базовый"</formula>
    </cfRule>
  </conditionalFormatting>
  <conditionalFormatting sqref="R2:R56">
    <cfRule type="cellIs" dxfId="9" priority="4" operator="equal">
      <formula>"Ниже базового"</formula>
    </cfRule>
  </conditionalFormatting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Col="1"/>
  <cols>
    <col customWidth="1" min="1" max="1" width="4.0"/>
    <col customWidth="1" min="2" max="2" width="9.29"/>
    <col customWidth="1" min="3" max="4" width="9.14"/>
    <col customWidth="1" min="5" max="5" width="10.0"/>
    <col customWidth="1" min="6" max="6" width="4.14"/>
    <col customWidth="1" min="7" max="7" width="22.57"/>
    <col customWidth="1" min="8" max="8" width="8.43"/>
    <col customWidth="1" min="9" max="9" width="9.29"/>
    <col customWidth="1" min="10" max="11" width="9.14"/>
    <col customWidth="1" min="12" max="12" width="10.0"/>
    <col customWidth="1" min="13" max="13" width="11.0"/>
    <col customWidth="1" hidden="1" min="14" max="14" width="11.0" outlineLevel="1"/>
    <col customWidth="1" hidden="1" min="15" max="16" width="9.43" outlineLevel="1"/>
    <col customWidth="1" hidden="1" min="17" max="17" width="12.43" outlineLevel="1"/>
    <col customWidth="1" min="18" max="18" width="13.29"/>
    <col customWidth="1" min="19" max="31" width="9.71"/>
    <col customWidth="1" min="32" max="32" width="17.86"/>
    <col customWidth="1" min="33" max="33" width="9.43"/>
    <col customWidth="1" min="34" max="34" width="11.43"/>
    <col customWidth="1" min="35" max="35" width="8.71"/>
    <col customWidth="1" min="36" max="36" width="17.71"/>
    <col customWidth="1" min="37" max="37" width="11.29"/>
    <col customWidth="1" min="38" max="38" width="13.0"/>
    <col customWidth="1" min="39" max="59" width="8.71"/>
  </cols>
  <sheetData>
    <row r="1" ht="45.75" customHeight="1">
      <c r="A1" s="2" t="s">
        <v>0</v>
      </c>
      <c r="B1" s="11" t="s">
        <v>1466</v>
      </c>
      <c r="C1" s="12" t="s">
        <v>1465</v>
      </c>
      <c r="D1" s="13" t="s">
        <v>1467</v>
      </c>
      <c r="E1" s="14" t="s">
        <v>1468</v>
      </c>
      <c r="F1" s="2" t="s">
        <v>1478</v>
      </c>
      <c r="G1" s="2" t="s">
        <v>1479</v>
      </c>
      <c r="H1" s="2" t="s">
        <v>1480</v>
      </c>
      <c r="I1" s="11" t="s">
        <v>1501</v>
      </c>
      <c r="J1" s="12" t="s">
        <v>1482</v>
      </c>
      <c r="K1" s="13" t="s">
        <v>1483</v>
      </c>
      <c r="L1" s="15" t="s">
        <v>1484</v>
      </c>
      <c r="M1" s="1" t="s">
        <v>1485</v>
      </c>
      <c r="N1" s="1" t="s">
        <v>1481</v>
      </c>
      <c r="O1" s="1" t="s">
        <v>1486</v>
      </c>
      <c r="P1" s="1" t="s">
        <v>1487</v>
      </c>
      <c r="Q1" s="1" t="s">
        <v>1488</v>
      </c>
      <c r="R1" s="1" t="s">
        <v>1489</v>
      </c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BG1" t="s">
        <v>1490</v>
      </c>
    </row>
    <row r="2">
      <c r="A2" s="9">
        <v>11.0</v>
      </c>
      <c r="B2" s="17" t="str">
        <f>COUNTIFS('2. Результаты'!$B$2:$B$1350, '5.4. Воспитание'!$G2, '2. Результаты'!$P$2:$P$1350, B$1)</f>
        <v>19</v>
      </c>
      <c r="C2" s="18" t="str">
        <f>COUNTIFS('2. Результаты'!$B$2:$B$1350, '5.4. Воспитание'!$G2, '2. Результаты'!$P$2:$P$1350, C$1)</f>
        <v>3</v>
      </c>
      <c r="D2" s="19" t="str">
        <f>COUNTIFS('2. Результаты'!$B$2:$B$1350, '5.4. Воспитание'!$G2, '2. Результаты'!$P$2:$P$1350, D$1)</f>
        <v>1</v>
      </c>
      <c r="E2" s="20" t="str">
        <f>COUNTIFS('2. Результаты'!$B$2:$B$1350, '5.4. Воспитание'!$G2, '2. Результаты'!$P$2:$P$1350, E$1)</f>
        <v>0</v>
      </c>
      <c r="F2" s="9" t="str">
        <f t="array" ref="F2">ROW() - ROW(TAKE('5.4. Воспитание'!$A$2:$R$55, 1)) + 1</f>
        <v>#NAME?</v>
      </c>
      <c r="G2" s="21" t="s">
        <v>919</v>
      </c>
      <c r="H2" s="3" t="str">
        <f>SUM('5.4. Воспитание'!$B2:$E2)</f>
        <v>23</v>
      </c>
      <c r="I2" s="22" t="str">
        <f>'5.4. Воспитание'!$B2 / '5.4. Воспитание'!$H2</f>
        <v>83%</v>
      </c>
      <c r="J2" s="23" t="str">
        <f>'5.4. Воспитание'!$C2 / '5.4. Воспитание'!$H2</f>
        <v>13%</v>
      </c>
      <c r="K2" s="24" t="str">
        <f>'5.4. Воспитание'!$D2 / '5.4. Воспитание'!$H2</f>
        <v>4%</v>
      </c>
      <c r="L2" s="25" t="str">
        <f>'5.4. Воспитание'!$E2 / '5.4. Воспитание'!$H2</f>
        <v>0%</v>
      </c>
      <c r="M2" s="26" t="str">
        <f>(5 * '5.4. Воспитание'!$B2 + 4 * '5.4. Воспитание'!$C2 + 3 * '5.4. Воспитание'!$D2 + 2 * '5.4. Воспитание'!$E2) / '5.4. Воспитание'!$H2</f>
        <v>4.78</v>
      </c>
      <c r="N2" s="26" t="str">
        <f>IF('5.4. Воспитание'!$R2 = "высокий", '5.4. Воспитание'!$M2, NA())</f>
        <v>4.78</v>
      </c>
      <c r="O2" s="26" t="str">
        <f>IF('5.4. Воспитание'!$R2 = "средний", '5.4. Воспитание'!$M2, NA())</f>
        <v>#N/A</v>
      </c>
      <c r="P2" s="26" t="str">
        <f>IF('5.4. Воспитание'!$R2 = "базовый", '5.4. Воспитание'!$M2, NA())</f>
        <v>#N/A</v>
      </c>
      <c r="Q2" s="26" t="str">
        <f>IF('5.4. Воспитание'!$R2 = "ниже базового", '5.4. Воспитание'!$M2, NA())</f>
        <v>#N/A</v>
      </c>
      <c r="R2" s="9" t="str">
        <f t="array" ref="R2">INDEX({"ниже базового","базовый","средний","высокий"}, ROUND('5.4. Воспитание'!$M2, 0) - 1)</f>
        <v>высокий</v>
      </c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</row>
    <row r="3">
      <c r="A3" s="9">
        <v>16.0</v>
      </c>
      <c r="B3" s="17" t="str">
        <f>COUNTIFS('2. Результаты'!$B$2:$B$1350, '5.4. Воспитание'!$G3, '2. Результаты'!$P$2:$P$1350, B$1)</f>
        <v>5</v>
      </c>
      <c r="C3" s="18" t="str">
        <f>COUNTIFS('2. Результаты'!$B$2:$B$1350, '5.4. Воспитание'!$G3, '2. Результаты'!$P$2:$P$1350, C$1)</f>
        <v>2</v>
      </c>
      <c r="D3" s="19" t="str">
        <f>COUNTIFS('2. Результаты'!$B$2:$B$1350, '5.4. Воспитание'!$G3, '2. Результаты'!$P$2:$P$1350, D$1)</f>
        <v>0</v>
      </c>
      <c r="E3" s="20" t="str">
        <f>COUNTIFS('2. Результаты'!$B$2:$B$1350, '5.4. Воспитание'!$G3, '2. Результаты'!$P$2:$P$1350, E$1)</f>
        <v>0</v>
      </c>
      <c r="F3" s="9" t="str">
        <f t="array" ref="F3">ROW() - ROW(TAKE('5.4. Воспитание'!$A$2:$R$55, 1)) + 1</f>
        <v>#NAME?</v>
      </c>
      <c r="G3" s="21" t="s">
        <v>126</v>
      </c>
      <c r="H3" s="3" t="str">
        <f>SUM('5.4. Воспитание'!$B3:$E3)</f>
        <v>7</v>
      </c>
      <c r="I3" s="22" t="str">
        <f>'5.4. Воспитание'!$B3 / '5.4. Воспитание'!$H3</f>
        <v>71%</v>
      </c>
      <c r="J3" s="23" t="str">
        <f>'5.4. Воспитание'!$C3 / '5.4. Воспитание'!$H3</f>
        <v>29%</v>
      </c>
      <c r="K3" s="24" t="str">
        <f>'5.4. Воспитание'!$D3 / '5.4. Воспитание'!$H3</f>
        <v>0%</v>
      </c>
      <c r="L3" s="25" t="str">
        <f>'5.4. Воспитание'!$E3 / '5.4. Воспитание'!$H3</f>
        <v>0%</v>
      </c>
      <c r="M3" s="26" t="str">
        <f>(5 * '5.4. Воспитание'!$B3 + 4 * '5.4. Воспитание'!$C3 + 3 * '5.4. Воспитание'!$D3 + 2 * '5.4. Воспитание'!$E3) / '5.4. Воспитание'!$H3</f>
        <v>4.71</v>
      </c>
      <c r="N3" s="26" t="str">
        <f>IF('5.4. Воспитание'!$R3 = "высокий", '5.4. Воспитание'!$M3, NA())</f>
        <v>4.71</v>
      </c>
      <c r="O3" s="26" t="str">
        <f>IF('5.4. Воспитание'!$R3 = "средний", '5.4. Воспитание'!$M3, NA())</f>
        <v>#N/A</v>
      </c>
      <c r="P3" s="26" t="str">
        <f>IF('5.4. Воспитание'!$R3 = "базовый", '5.4. Воспитание'!$M3, NA())</f>
        <v>#N/A</v>
      </c>
      <c r="Q3" s="26" t="str">
        <f>IF('5.4. Воспитание'!$R3 = "ниже базового", '5.4. Воспитание'!$M3, NA())</f>
        <v>#N/A</v>
      </c>
      <c r="R3" s="9" t="str">
        <f t="array" ref="R3">INDEX({"ниже базового","базовый","средний","высокий"}, ROUND('5.4. Воспитание'!$M3, 0) - 1)</f>
        <v>высокий</v>
      </c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>
      <c r="A4" s="9">
        <v>4.0</v>
      </c>
      <c r="B4" s="17" t="str">
        <f>COUNTIFS('2. Результаты'!$B$2:$B$1350, '5.4. Воспитание'!$G4, '2. Результаты'!$P$2:$P$1350, B$1)</f>
        <v>9</v>
      </c>
      <c r="C4" s="18" t="str">
        <f>COUNTIFS('2. Результаты'!$B$2:$B$1350, '5.4. Воспитание'!$G4, '2. Результаты'!$P$2:$P$1350, C$1)</f>
        <v>7</v>
      </c>
      <c r="D4" s="19" t="str">
        <f>COUNTIFS('2. Результаты'!$B$2:$B$1350, '5.4. Воспитание'!$G4, '2. Результаты'!$P$2:$P$1350, D$1)</f>
        <v>0</v>
      </c>
      <c r="E4" s="20" t="str">
        <f>COUNTIFS('2. Результаты'!$B$2:$B$1350, '5.4. Воспитание'!$G4, '2. Результаты'!$P$2:$P$1350, E$1)</f>
        <v>0</v>
      </c>
      <c r="F4" s="9" t="str">
        <f t="array" ref="F4">ROW() - ROW(TAKE('5.4. Воспитание'!$A$2:$R$55, 1)) + 1</f>
        <v>#NAME?</v>
      </c>
      <c r="G4" s="21" t="s">
        <v>886</v>
      </c>
      <c r="H4" s="3" t="str">
        <f>SUM('5.4. Воспитание'!$B4:$E4)</f>
        <v>16</v>
      </c>
      <c r="I4" s="22" t="str">
        <f>'5.4. Воспитание'!$B4 / '5.4. Воспитание'!$H4</f>
        <v>56%</v>
      </c>
      <c r="J4" s="23" t="str">
        <f>'5.4. Воспитание'!$C4 / '5.4. Воспитание'!$H4</f>
        <v>44%</v>
      </c>
      <c r="K4" s="24" t="str">
        <f>'5.4. Воспитание'!$D4 / '5.4. Воспитание'!$H4</f>
        <v>0%</v>
      </c>
      <c r="L4" s="25" t="str">
        <f>'5.4. Воспитание'!$E4 / '5.4. Воспитание'!$H4</f>
        <v>0%</v>
      </c>
      <c r="M4" s="26" t="str">
        <f>(5 * '5.4. Воспитание'!$B4 + 4 * '5.4. Воспитание'!$C4 + 3 * '5.4. Воспитание'!$D4 + 2 * '5.4. Воспитание'!$E4) / '5.4. Воспитание'!$H4</f>
        <v>4.56</v>
      </c>
      <c r="N4" s="26" t="str">
        <f>IF('5.4. Воспитание'!$R4 = "высокий", '5.4. Воспитание'!$M4, NA())</f>
        <v>4.56</v>
      </c>
      <c r="O4" s="26" t="str">
        <f>IF('5.4. Воспитание'!$R4 = "средний", '5.4. Воспитание'!$M4, NA())</f>
        <v>#N/A</v>
      </c>
      <c r="P4" s="26" t="str">
        <f>IF('5.4. Воспитание'!$R4 = "базовый", '5.4. Воспитание'!$M4, NA())</f>
        <v>#N/A</v>
      </c>
      <c r="Q4" s="26" t="str">
        <f>IF('5.4. Воспитание'!$R4 = "ниже базового", '5.4. Воспитание'!$M4, NA())</f>
        <v>#N/A</v>
      </c>
      <c r="R4" s="9" t="str">
        <f t="array" ref="R4">INDEX({"ниже базового","базовый","средний","высокий"}, ROUND('5.4. Воспитание'!$M4, 0) - 1)</f>
        <v>высокий</v>
      </c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</row>
    <row r="5">
      <c r="A5" s="9">
        <v>37.0</v>
      </c>
      <c r="B5" s="17" t="str">
        <f>COUNTIFS('2. Результаты'!$B$2:$B$1350, '5.4. Воспитание'!$G5, '2. Результаты'!$P$2:$P$1350, B$1)</f>
        <v>11</v>
      </c>
      <c r="C5" s="18" t="str">
        <f>COUNTIFS('2. Результаты'!$B$2:$B$1350, '5.4. Воспитание'!$G5, '2. Результаты'!$P$2:$P$1350, C$1)</f>
        <v>10</v>
      </c>
      <c r="D5" s="19" t="str">
        <f>COUNTIFS('2. Результаты'!$B$2:$B$1350, '5.4. Воспитание'!$G5, '2. Результаты'!$P$2:$P$1350, D$1)</f>
        <v>1</v>
      </c>
      <c r="E5" s="20" t="str">
        <f>COUNTIFS('2. Результаты'!$B$2:$B$1350, '5.4. Воспитание'!$G5, '2. Результаты'!$P$2:$P$1350, E$1)</f>
        <v>0</v>
      </c>
      <c r="F5" s="9" t="str">
        <f t="array" ref="F5">ROW() - ROW(TAKE('5.4. Воспитание'!$A$2:$R$55, 1)) + 1</f>
        <v>#NAME?</v>
      </c>
      <c r="G5" s="21" t="s">
        <v>1333</v>
      </c>
      <c r="H5" s="3" t="str">
        <f>SUM('5.4. Воспитание'!$B5:$E5)</f>
        <v>22</v>
      </c>
      <c r="I5" s="22" t="str">
        <f>'5.4. Воспитание'!$B5 / '5.4. Воспитание'!$H5</f>
        <v>50%</v>
      </c>
      <c r="J5" s="23" t="str">
        <f>'5.4. Воспитание'!$C5 / '5.4. Воспитание'!$H5</f>
        <v>45%</v>
      </c>
      <c r="K5" s="24" t="str">
        <f>'5.4. Воспитание'!$D5 / '5.4. Воспитание'!$H5</f>
        <v>5%</v>
      </c>
      <c r="L5" s="25" t="str">
        <f>'5.4. Воспитание'!$E5 / '5.4. Воспитание'!$H5</f>
        <v>0%</v>
      </c>
      <c r="M5" s="26" t="str">
        <f>(5 * '5.4. Воспитание'!$B5 + 4 * '5.4. Воспитание'!$C5 + 3 * '5.4. Воспитание'!$D5 + 2 * '5.4. Воспитание'!$E5) / '5.4. Воспитание'!$H5</f>
        <v>4.45</v>
      </c>
      <c r="N5" s="26" t="str">
        <f>IF('5.4. Воспитание'!$R5 = "высокий", '5.4. Воспитание'!$M5, NA())</f>
        <v>#N/A</v>
      </c>
      <c r="O5" s="26" t="str">
        <f>IF('5.4. Воспитание'!$R5 = "средний", '5.4. Воспитание'!$M5, NA())</f>
        <v>4.45</v>
      </c>
      <c r="P5" s="26" t="str">
        <f>IF('5.4. Воспитание'!$R5 = "базовый", '5.4. Воспитание'!$M5, NA())</f>
        <v>#N/A</v>
      </c>
      <c r="Q5" s="26" t="str">
        <f>IF('5.4. Воспитание'!$R5 = "ниже базового", '5.4. Воспитание'!$M5, NA())</f>
        <v>#N/A</v>
      </c>
      <c r="R5" s="9" t="str">
        <f t="array" ref="R5">INDEX({"ниже базового","базовый","средний","высокий"}, ROUND('5.4. Воспитание'!$M5, 0) - 1)</f>
        <v>средний</v>
      </c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</row>
    <row r="6">
      <c r="A6" s="9">
        <v>26.0</v>
      </c>
      <c r="B6" s="17" t="str">
        <f>COUNTIFS('2. Результаты'!$B$2:$B$1350, '5.4. Воспитание'!$G6, '2. Результаты'!$P$2:$P$1350, B$1)</f>
        <v>6</v>
      </c>
      <c r="C6" s="18" t="str">
        <f>COUNTIFS('2. Результаты'!$B$2:$B$1350, '5.4. Воспитание'!$G6, '2. Результаты'!$P$2:$P$1350, C$1)</f>
        <v>9</v>
      </c>
      <c r="D6" s="19" t="str">
        <f>COUNTIFS('2. Результаты'!$B$2:$B$1350, '5.4. Воспитание'!$G6, '2. Результаты'!$P$2:$P$1350, D$1)</f>
        <v>1</v>
      </c>
      <c r="E6" s="20" t="str">
        <f>COUNTIFS('2. Результаты'!$B$2:$B$1350, '5.4. Воспитание'!$G6, '2. Результаты'!$P$2:$P$1350, E$1)</f>
        <v>0</v>
      </c>
      <c r="F6" s="9" t="str">
        <f t="array" ref="F6">ROW() - ROW(TAKE('5.4. Воспитание'!$A$2:$R$55, 1)) + 1</f>
        <v>#NAME?</v>
      </c>
      <c r="G6" s="21" t="s">
        <v>255</v>
      </c>
      <c r="H6" s="3" t="str">
        <f>SUM('5.4. Воспитание'!$B6:$E6)</f>
        <v>16</v>
      </c>
      <c r="I6" s="22" t="str">
        <f>'5.4. Воспитание'!$B6 / '5.4. Воспитание'!$H6</f>
        <v>38%</v>
      </c>
      <c r="J6" s="23" t="str">
        <f>'5.4. Воспитание'!$C6 / '5.4. Воспитание'!$H6</f>
        <v>56%</v>
      </c>
      <c r="K6" s="24" t="str">
        <f>'5.4. Воспитание'!$D6 / '5.4. Воспитание'!$H6</f>
        <v>6%</v>
      </c>
      <c r="L6" s="25" t="str">
        <f>'5.4. Воспитание'!$E6 / '5.4. Воспитание'!$H6</f>
        <v>0%</v>
      </c>
      <c r="M6" s="26" t="str">
        <f>(5 * '5.4. Воспитание'!$B6 + 4 * '5.4. Воспитание'!$C6 + 3 * '5.4. Воспитание'!$D6 + 2 * '5.4. Воспитание'!$E6) / '5.4. Воспитание'!$H6</f>
        <v>4.31</v>
      </c>
      <c r="N6" s="26" t="str">
        <f>IF('5.4. Воспитание'!$R6 = "высокий", '5.4. Воспитание'!$M6, NA())</f>
        <v>#N/A</v>
      </c>
      <c r="O6" s="26" t="str">
        <f>IF('5.4. Воспитание'!$R6 = "средний", '5.4. Воспитание'!$M6, NA())</f>
        <v>4.31</v>
      </c>
      <c r="P6" s="26" t="str">
        <f>IF('5.4. Воспитание'!$R6 = "базовый", '5.4. Воспитание'!$M6, NA())</f>
        <v>#N/A</v>
      </c>
      <c r="Q6" s="26" t="str">
        <f>IF('5.4. Воспитание'!$R6 = "ниже базового", '5.4. Воспитание'!$M6, NA())</f>
        <v>#N/A</v>
      </c>
      <c r="R6" s="9" t="str">
        <f t="array" ref="R6">INDEX({"ниже базового","базовый","средний","высокий"}, ROUND('5.4. Воспитание'!$M6, 0) - 1)</f>
        <v>средний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>
      <c r="A7" s="9">
        <v>20.0</v>
      </c>
      <c r="B7" s="17" t="str">
        <f>COUNTIFS('2. Результаты'!$B$2:$B$1350, '5.4. Воспитание'!$G7, '2. Результаты'!$P$2:$P$1350, B$1)</f>
        <v>7</v>
      </c>
      <c r="C7" s="18" t="str">
        <f>COUNTIFS('2. Результаты'!$B$2:$B$1350, '5.4. Воспитание'!$G7, '2. Результаты'!$P$2:$P$1350, C$1)</f>
        <v>16</v>
      </c>
      <c r="D7" s="19" t="str">
        <f>COUNTIFS('2. Результаты'!$B$2:$B$1350, '5.4. Воспитание'!$G7, '2. Результаты'!$P$2:$P$1350, D$1)</f>
        <v>0</v>
      </c>
      <c r="E7" s="20" t="str">
        <f>COUNTIFS('2. Результаты'!$B$2:$B$1350, '5.4. Воспитание'!$G7, '2. Результаты'!$P$2:$P$1350, E$1)</f>
        <v>0</v>
      </c>
      <c r="F7" s="9" t="str">
        <f t="array" ref="F7">ROW() - ROW(TAKE('5.4. Воспитание'!$A$2:$R$55, 1)) + 1</f>
        <v>#NAME?</v>
      </c>
      <c r="G7" s="21" t="s">
        <v>656</v>
      </c>
      <c r="H7" s="3" t="str">
        <f>SUM('5.4. Воспитание'!$B7:$E7)</f>
        <v>23</v>
      </c>
      <c r="I7" s="22" t="str">
        <f>'5.4. Воспитание'!$B7 / '5.4. Воспитание'!$H7</f>
        <v>30%</v>
      </c>
      <c r="J7" s="23" t="str">
        <f>'5.4. Воспитание'!$C7 / '5.4. Воспитание'!$H7</f>
        <v>70%</v>
      </c>
      <c r="K7" s="24" t="str">
        <f>'5.4. Воспитание'!$D7 / '5.4. Воспитание'!$H7</f>
        <v>0%</v>
      </c>
      <c r="L7" s="25" t="str">
        <f>'5.4. Воспитание'!$E7 / '5.4. Воспитание'!$H7</f>
        <v>0%</v>
      </c>
      <c r="M7" s="26" t="str">
        <f>(5 * '5.4. Воспитание'!$B7 + 4 * '5.4. Воспитание'!$C7 + 3 * '5.4. Воспитание'!$D7 + 2 * '5.4. Воспитание'!$E7) / '5.4. Воспитание'!$H7</f>
        <v>4.30</v>
      </c>
      <c r="N7" s="26" t="str">
        <f>IF('5.4. Воспитание'!$R7 = "высокий", '5.4. Воспитание'!$M7, NA())</f>
        <v>#N/A</v>
      </c>
      <c r="O7" s="26" t="str">
        <f>IF('5.4. Воспитание'!$R7 = "средний", '5.4. Воспитание'!$M7, NA())</f>
        <v>4.30</v>
      </c>
      <c r="P7" s="26" t="str">
        <f>IF('5.4. Воспитание'!$R7 = "базовый", '5.4. Воспитание'!$M7, NA())</f>
        <v>#N/A</v>
      </c>
      <c r="Q7" s="26" t="str">
        <f>IF('5.4. Воспитание'!$R7 = "ниже базового", '5.4. Воспитание'!$M7, NA())</f>
        <v>#N/A</v>
      </c>
      <c r="R7" s="9" t="str">
        <f t="array" ref="R7">INDEX({"ниже базового","базовый","средний","высокий"}, ROUND('5.4. Воспитание'!$M7, 0) - 1)</f>
        <v>средний</v>
      </c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>
      <c r="A8" s="9">
        <v>47.0</v>
      </c>
      <c r="B8" s="17" t="str">
        <f>COUNTIFS('2. Результаты'!$B$2:$B$1350, '5.4. Воспитание'!$G8, '2. Результаты'!$P$2:$P$1350, B$1)</f>
        <v>10</v>
      </c>
      <c r="C8" s="18" t="str">
        <f>COUNTIFS('2. Результаты'!$B$2:$B$1350, '5.4. Воспитание'!$G8, '2. Результаты'!$P$2:$P$1350, C$1)</f>
        <v>7</v>
      </c>
      <c r="D8" s="19" t="str">
        <f>COUNTIFS('2. Результаты'!$B$2:$B$1350, '5.4. Воспитание'!$G8, '2. Результаты'!$P$2:$P$1350, D$1)</f>
        <v>2</v>
      </c>
      <c r="E8" s="20" t="str">
        <f>COUNTIFS('2. Результаты'!$B$2:$B$1350, '5.4. Воспитание'!$G8, '2. Результаты'!$P$2:$P$1350, E$1)</f>
        <v>1</v>
      </c>
      <c r="F8" s="9" t="str">
        <f t="array" ref="F8">ROW() - ROW(TAKE('5.4. Воспитание'!$A$2:$R$55, 1)) + 1</f>
        <v>#NAME?</v>
      </c>
      <c r="G8" s="21" t="s">
        <v>1356</v>
      </c>
      <c r="H8" s="3" t="str">
        <f>SUM('5.4. Воспитание'!$B8:$E8)</f>
        <v>20</v>
      </c>
      <c r="I8" s="22" t="str">
        <f>'5.4. Воспитание'!$B8 / '5.4. Воспитание'!$H8</f>
        <v>50%</v>
      </c>
      <c r="J8" s="23" t="str">
        <f>'5.4. Воспитание'!$C8 / '5.4. Воспитание'!$H8</f>
        <v>35%</v>
      </c>
      <c r="K8" s="24" t="str">
        <f>'5.4. Воспитание'!$D8 / '5.4. Воспитание'!$H8</f>
        <v>10%</v>
      </c>
      <c r="L8" s="25" t="str">
        <f>'5.4. Воспитание'!$E8 / '5.4. Воспитание'!$H8</f>
        <v>5%</v>
      </c>
      <c r="M8" s="26" t="str">
        <f>(5 * '5.4. Воспитание'!$B8 + 4 * '5.4. Воспитание'!$C8 + 3 * '5.4. Воспитание'!$D8 + 2 * '5.4. Воспитание'!$E8) / '5.4. Воспитание'!$H8</f>
        <v>4.30</v>
      </c>
      <c r="N8" s="26" t="str">
        <f>IF('5.4. Воспитание'!$R8 = "высокий", '5.4. Воспитание'!$M8, NA())</f>
        <v>#N/A</v>
      </c>
      <c r="O8" s="26" t="str">
        <f>IF('5.4. Воспитание'!$R8 = "средний", '5.4. Воспитание'!$M8, NA())</f>
        <v>4.30</v>
      </c>
      <c r="P8" s="26" t="str">
        <f>IF('5.4. Воспитание'!$R8 = "базовый", '5.4. Воспитание'!$M8, NA())</f>
        <v>#N/A</v>
      </c>
      <c r="Q8" s="26" t="str">
        <f>IF('5.4. Воспитание'!$R8 = "ниже базового", '5.4. Воспитание'!$M8, NA())</f>
        <v>#N/A</v>
      </c>
      <c r="R8" s="9" t="str">
        <f t="array" ref="R8">INDEX({"ниже базового","базовый","средний","высокий"}, ROUND('5.4. Воспитание'!$M8, 0) - 1)</f>
        <v>средний</v>
      </c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>
      <c r="A9" s="9">
        <v>53.0</v>
      </c>
      <c r="B9" s="17" t="str">
        <f>COUNTIFS('2. Результаты'!$B$2:$B$1350, '5.4. Воспитание'!$G9, '2. Результаты'!$P$2:$P$1350, B$1)</f>
        <v>2</v>
      </c>
      <c r="C9" s="18" t="str">
        <f>COUNTIFS('2. Результаты'!$B$2:$B$1350, '5.4. Воспитание'!$G9, '2. Результаты'!$P$2:$P$1350, C$1)</f>
        <v>6</v>
      </c>
      <c r="D9" s="19" t="str">
        <f>COUNTIFS('2. Результаты'!$B$2:$B$1350, '5.4. Воспитание'!$G9, '2. Результаты'!$P$2:$P$1350, D$1)</f>
        <v>0</v>
      </c>
      <c r="E9" s="20" t="str">
        <f>COUNTIFS('2. Результаты'!$B$2:$B$1350, '5.4. Воспитание'!$G9, '2. Результаты'!$P$2:$P$1350, E$1)</f>
        <v>0</v>
      </c>
      <c r="F9" s="9" t="str">
        <f t="array" ref="F9">ROW() - ROW(TAKE('5.4. Воспитание'!$A$2:$R$55, 1)) + 1</f>
        <v>#NAME?</v>
      </c>
      <c r="G9" s="21" t="s">
        <v>272</v>
      </c>
      <c r="H9" s="3" t="str">
        <f>SUM('5.4. Воспитание'!$B9:$E9)</f>
        <v>8</v>
      </c>
      <c r="I9" s="22" t="str">
        <f>'5.4. Воспитание'!$B9 / '5.4. Воспитание'!$H9</f>
        <v>25%</v>
      </c>
      <c r="J9" s="23" t="str">
        <f>'5.4. Воспитание'!$C9 / '5.4. Воспитание'!$H9</f>
        <v>75%</v>
      </c>
      <c r="K9" s="24" t="str">
        <f>'5.4. Воспитание'!$D9 / '5.4. Воспитание'!$H9</f>
        <v>0%</v>
      </c>
      <c r="L9" s="25" t="str">
        <f>'5.4. Воспитание'!$E9 / '5.4. Воспитание'!$H9</f>
        <v>0%</v>
      </c>
      <c r="M9" s="26" t="str">
        <f>(5 * '5.4. Воспитание'!$B9 + 4 * '5.4. Воспитание'!$C9 + 3 * '5.4. Воспитание'!$D9 + 2 * '5.4. Воспитание'!$E9) / '5.4. Воспитание'!$H9</f>
        <v>4.25</v>
      </c>
      <c r="N9" s="26" t="str">
        <f>IF('5.4. Воспитание'!$R9 = "высокий", '5.4. Воспитание'!$M9, NA())</f>
        <v>#N/A</v>
      </c>
      <c r="O9" s="26" t="str">
        <f>IF('5.4. Воспитание'!$R9 = "средний", '5.4. Воспитание'!$M9, NA())</f>
        <v>4.25</v>
      </c>
      <c r="P9" s="26" t="str">
        <f>IF('5.4. Воспитание'!$R9 = "базовый", '5.4. Воспитание'!$M9, NA())</f>
        <v>#N/A</v>
      </c>
      <c r="Q9" s="26" t="str">
        <f>IF('5.4. Воспитание'!$R9 = "ниже базового", '5.4. Воспитание'!$M9, NA())</f>
        <v>#N/A</v>
      </c>
      <c r="R9" s="9" t="str">
        <f t="array" ref="R9">INDEX({"ниже базового","базовый","средний","высокий"}, ROUND('5.4. Воспитание'!$M9, 0) - 1)</f>
        <v>средний</v>
      </c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>
      <c r="A10" s="9">
        <v>14.0</v>
      </c>
      <c r="B10" s="17" t="str">
        <f>COUNTIFS('2. Результаты'!$B$2:$B$1350, '5.4. Воспитание'!$G10, '2. Результаты'!$P$2:$P$1350, B$1)</f>
        <v>2</v>
      </c>
      <c r="C10" s="18" t="str">
        <f>COUNTIFS('2. Результаты'!$B$2:$B$1350, '5.4. Воспитание'!$G10, '2. Результаты'!$P$2:$P$1350, C$1)</f>
        <v>6</v>
      </c>
      <c r="D10" s="19" t="str">
        <f>COUNTIFS('2. Результаты'!$B$2:$B$1350, '5.4. Воспитание'!$G10, '2. Результаты'!$P$2:$P$1350, D$1)</f>
        <v>0</v>
      </c>
      <c r="E10" s="20" t="str">
        <f>COUNTIFS('2. Результаты'!$B$2:$B$1350, '5.4. Воспитание'!$G10, '2. Результаты'!$P$2:$P$1350, E$1)</f>
        <v>0</v>
      </c>
      <c r="F10" s="9" t="str">
        <f t="array" ref="F10">ROW() - ROW(TAKE('5.4. Воспитание'!$A$2:$R$55, 1)) + 1</f>
        <v>#NAME?</v>
      </c>
      <c r="G10" s="21" t="s">
        <v>246</v>
      </c>
      <c r="H10" s="3" t="str">
        <f>SUM('5.4. Воспитание'!$B10:$E10)</f>
        <v>8</v>
      </c>
      <c r="I10" s="22" t="str">
        <f>'5.4. Воспитание'!$B10 / '5.4. Воспитание'!$H10</f>
        <v>25%</v>
      </c>
      <c r="J10" s="23" t="str">
        <f>'5.4. Воспитание'!$C10 / '5.4. Воспитание'!$H10</f>
        <v>75%</v>
      </c>
      <c r="K10" s="24" t="str">
        <f>'5.4. Воспитание'!$D10 / '5.4. Воспитание'!$H10</f>
        <v>0%</v>
      </c>
      <c r="L10" s="25" t="str">
        <f>'5.4. Воспитание'!$E10 / '5.4. Воспитание'!$H10</f>
        <v>0%</v>
      </c>
      <c r="M10" s="26" t="str">
        <f>(5 * '5.4. Воспитание'!$B10 + 4 * '5.4. Воспитание'!$C10 + 3 * '5.4. Воспитание'!$D10 + 2 * '5.4. Воспитание'!$E10) / '5.4. Воспитание'!$H10</f>
        <v>4.25</v>
      </c>
      <c r="N10" s="26" t="str">
        <f>IF('5.4. Воспитание'!$R10 = "высокий", '5.4. Воспитание'!$M10, NA())</f>
        <v>#N/A</v>
      </c>
      <c r="O10" s="26" t="str">
        <f>IF('5.4. Воспитание'!$R10 = "средний", '5.4. Воспитание'!$M10, NA())</f>
        <v>4.25</v>
      </c>
      <c r="P10" s="26" t="str">
        <f>IF('5.4. Воспитание'!$R10 = "базовый", '5.4. Воспитание'!$M10, NA())</f>
        <v>#N/A</v>
      </c>
      <c r="Q10" s="26" t="str">
        <f>IF('5.4. Воспитание'!$R10 = "ниже базового", '5.4. Воспитание'!$M10, NA())</f>
        <v>#N/A</v>
      </c>
      <c r="R10" s="9" t="str">
        <f t="array" ref="R10">INDEX({"ниже базового","базовый","средний","высокий"}, ROUND('5.4. Воспитание'!$M10, 0) - 1)</f>
        <v>средний</v>
      </c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>
      <c r="A11" s="9">
        <v>45.0</v>
      </c>
      <c r="B11" s="17" t="str">
        <f>COUNTIFS('2. Результаты'!$B$2:$B$1350, '5.4. Воспитание'!$G11, '2. Результаты'!$P$2:$P$1350, B$1)</f>
        <v>7</v>
      </c>
      <c r="C11" s="18" t="str">
        <f>COUNTIFS('2. Результаты'!$B$2:$B$1350, '5.4. Воспитание'!$G11, '2. Результаты'!$P$2:$P$1350, C$1)</f>
        <v>21</v>
      </c>
      <c r="D11" s="19" t="str">
        <f>COUNTIFS('2. Результаты'!$B$2:$B$1350, '5.4. Воспитание'!$G11, '2. Результаты'!$P$2:$P$1350, D$1)</f>
        <v>0</v>
      </c>
      <c r="E11" s="20" t="str">
        <f>COUNTIFS('2. Результаты'!$B$2:$B$1350, '5.4. Воспитание'!$G11, '2. Результаты'!$P$2:$P$1350, E$1)</f>
        <v>0</v>
      </c>
      <c r="F11" s="9" t="str">
        <f t="array" ref="F11">ROW() - ROW(TAKE('5.4. Воспитание'!$A$2:$R$55, 1)) + 1</f>
        <v>#NAME?</v>
      </c>
      <c r="G11" s="21" t="s">
        <v>606</v>
      </c>
      <c r="H11" s="3" t="str">
        <f>SUM('5.4. Воспитание'!$B11:$E11)</f>
        <v>28</v>
      </c>
      <c r="I11" s="22" t="str">
        <f>'5.4. Воспитание'!$B11 / '5.4. Воспитание'!$H11</f>
        <v>25%</v>
      </c>
      <c r="J11" s="23" t="str">
        <f>'5.4. Воспитание'!$C11 / '5.4. Воспитание'!$H11</f>
        <v>75%</v>
      </c>
      <c r="K11" s="24" t="str">
        <f>'5.4. Воспитание'!$D11 / '5.4. Воспитание'!$H11</f>
        <v>0%</v>
      </c>
      <c r="L11" s="25" t="str">
        <f>'5.4. Воспитание'!$E11 / '5.4. Воспитание'!$H11</f>
        <v>0%</v>
      </c>
      <c r="M11" s="26" t="str">
        <f>(5 * '5.4. Воспитание'!$B11 + 4 * '5.4. Воспитание'!$C11 + 3 * '5.4. Воспитание'!$D11 + 2 * '5.4. Воспитание'!$E11) / '5.4. Воспитание'!$H11</f>
        <v>4.25</v>
      </c>
      <c r="N11" s="26" t="str">
        <f>IF('5.4. Воспитание'!$R11 = "высокий", '5.4. Воспитание'!$M11, NA())</f>
        <v>#N/A</v>
      </c>
      <c r="O11" s="26" t="str">
        <f>IF('5.4. Воспитание'!$R11 = "средний", '5.4. Воспитание'!$M11, NA())</f>
        <v>4.25</v>
      </c>
      <c r="P11" s="26" t="str">
        <f>IF('5.4. Воспитание'!$R11 = "базовый", '5.4. Воспитание'!$M11, NA())</f>
        <v>#N/A</v>
      </c>
      <c r="Q11" s="26" t="str">
        <f>IF('5.4. Воспитание'!$R11 = "ниже базового", '5.4. Воспитание'!$M11, NA())</f>
        <v>#N/A</v>
      </c>
      <c r="R11" s="9" t="str">
        <f t="array" ref="R11">INDEX({"ниже базового","базовый","средний","высокий"}, ROUND('5.4. Воспитание'!$M11, 0) - 1)</f>
        <v>средний</v>
      </c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>
      <c r="A12" s="9">
        <v>46.0</v>
      </c>
      <c r="B12" s="17" t="str">
        <f>COUNTIFS('2. Результаты'!$B$2:$B$1350, '5.4. Воспитание'!$G12, '2. Результаты'!$P$2:$P$1350, B$1)</f>
        <v>11</v>
      </c>
      <c r="C12" s="18" t="str">
        <f>COUNTIFS('2. Результаты'!$B$2:$B$1350, '5.4. Воспитание'!$G12, '2. Результаты'!$P$2:$P$1350, C$1)</f>
        <v>25</v>
      </c>
      <c r="D12" s="19" t="str">
        <f>COUNTIFS('2. Результаты'!$B$2:$B$1350, '5.4. Воспитание'!$G12, '2. Результаты'!$P$2:$P$1350, D$1)</f>
        <v>2</v>
      </c>
      <c r="E12" s="20" t="str">
        <f>COUNTIFS('2. Результаты'!$B$2:$B$1350, '5.4. Воспитание'!$G12, '2. Результаты'!$P$2:$P$1350, E$1)</f>
        <v>0</v>
      </c>
      <c r="F12" s="9" t="str">
        <f t="array" ref="F12">ROW() - ROW(TAKE('5.4. Воспитание'!$A$2:$R$55, 1)) + 1</f>
        <v>#NAME?</v>
      </c>
      <c r="G12" s="21" t="s">
        <v>970</v>
      </c>
      <c r="H12" s="3" t="str">
        <f>SUM('5.4. Воспитание'!$B12:$E12)</f>
        <v>38</v>
      </c>
      <c r="I12" s="22" t="str">
        <f>'5.4. Воспитание'!$B12 / '5.4. Воспитание'!$H12</f>
        <v>29%</v>
      </c>
      <c r="J12" s="23" t="str">
        <f>'5.4. Воспитание'!$C12 / '5.4. Воспитание'!$H12</f>
        <v>66%</v>
      </c>
      <c r="K12" s="24" t="str">
        <f>'5.4. Воспитание'!$D12 / '5.4. Воспитание'!$H12</f>
        <v>5%</v>
      </c>
      <c r="L12" s="25" t="str">
        <f>'5.4. Воспитание'!$E12 / '5.4. Воспитание'!$H12</f>
        <v>0%</v>
      </c>
      <c r="M12" s="26" t="str">
        <f>(5 * '5.4. Воспитание'!$B12 + 4 * '5.4. Воспитание'!$C12 + 3 * '5.4. Воспитание'!$D12 + 2 * '5.4. Воспитание'!$E12) / '5.4. Воспитание'!$H12</f>
        <v>4.24</v>
      </c>
      <c r="N12" s="26" t="str">
        <f>IF('5.4. Воспитание'!$R12 = "высокий", '5.4. Воспитание'!$M12, NA())</f>
        <v>#N/A</v>
      </c>
      <c r="O12" s="26" t="str">
        <f>IF('5.4. Воспитание'!$R12 = "средний", '5.4. Воспитание'!$M12, NA())</f>
        <v>4.24</v>
      </c>
      <c r="P12" s="26" t="str">
        <f>IF('5.4. Воспитание'!$R12 = "базовый", '5.4. Воспитание'!$M12, NA())</f>
        <v>#N/A</v>
      </c>
      <c r="Q12" s="26" t="str">
        <f>IF('5.4. Воспитание'!$R12 = "ниже базового", '5.4. Воспитание'!$M12, NA())</f>
        <v>#N/A</v>
      </c>
      <c r="R12" s="9" t="str">
        <f t="array" ref="R12">INDEX({"ниже базового","базовый","средний","высокий"}, ROUND('5.4. Воспитание'!$M12, 0) - 1)</f>
        <v>средний</v>
      </c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>
      <c r="A13" s="9">
        <v>6.0</v>
      </c>
      <c r="B13" s="17" t="str">
        <f>COUNTIFS('2. Результаты'!$B$2:$B$1350, '5.4. Воспитание'!$G13, '2. Результаты'!$P$2:$P$1350, B$1)</f>
        <v>25</v>
      </c>
      <c r="C13" s="18" t="str">
        <f>COUNTIFS('2. Результаты'!$B$2:$B$1350, '5.4. Воспитание'!$G13, '2. Результаты'!$P$2:$P$1350, C$1)</f>
        <v>40</v>
      </c>
      <c r="D13" s="19" t="str">
        <f>COUNTIFS('2. Результаты'!$B$2:$B$1350, '5.4. Воспитание'!$G13, '2. Результаты'!$P$2:$P$1350, D$1)</f>
        <v>5</v>
      </c>
      <c r="E13" s="20" t="str">
        <f>COUNTIFS('2. Результаты'!$B$2:$B$1350, '5.4. Воспитание'!$G13, '2. Результаты'!$P$2:$P$1350, E$1)</f>
        <v>2</v>
      </c>
      <c r="F13" s="9" t="str">
        <f t="array" ref="F13">ROW() - ROW(TAKE('5.4. Воспитание'!$A$2:$R$55, 1)) + 1</f>
        <v>#NAME?</v>
      </c>
      <c r="G13" s="21" t="s">
        <v>293</v>
      </c>
      <c r="H13" s="3" t="str">
        <f>SUM('5.4. Воспитание'!$B13:$E13)</f>
        <v>72</v>
      </c>
      <c r="I13" s="22" t="str">
        <f>'5.4. Воспитание'!$B13 / '5.4. Воспитание'!$H13</f>
        <v>35%</v>
      </c>
      <c r="J13" s="23" t="str">
        <f>'5.4. Воспитание'!$C13 / '5.4. Воспитание'!$H13</f>
        <v>56%</v>
      </c>
      <c r="K13" s="24" t="str">
        <f>'5.4. Воспитание'!$D13 / '5.4. Воспитание'!$H13</f>
        <v>7%</v>
      </c>
      <c r="L13" s="25" t="str">
        <f>'5.4. Воспитание'!$E13 / '5.4. Воспитание'!$H13</f>
        <v>3%</v>
      </c>
      <c r="M13" s="26" t="str">
        <f>(5 * '5.4. Воспитание'!$B13 + 4 * '5.4. Воспитание'!$C13 + 3 * '5.4. Воспитание'!$D13 + 2 * '5.4. Воспитание'!$E13) / '5.4. Воспитание'!$H13</f>
        <v>4.22</v>
      </c>
      <c r="N13" s="26" t="str">
        <f>IF('5.4. Воспитание'!$R13 = "высокий", '5.4. Воспитание'!$M13, NA())</f>
        <v>#N/A</v>
      </c>
      <c r="O13" s="26" t="str">
        <f>IF('5.4. Воспитание'!$R13 = "средний", '5.4. Воспитание'!$M13, NA())</f>
        <v>4.22</v>
      </c>
      <c r="P13" s="26" t="str">
        <f>IF('5.4. Воспитание'!$R13 = "базовый", '5.4. Воспитание'!$M13, NA())</f>
        <v>#N/A</v>
      </c>
      <c r="Q13" s="26" t="str">
        <f>IF('5.4. Воспитание'!$R13 = "ниже базового", '5.4. Воспитание'!$M13, NA())</f>
        <v>#N/A</v>
      </c>
      <c r="R13" s="9" t="str">
        <f t="array" ref="R13">INDEX({"ниже базового","базовый","средний","высокий"}, ROUND('5.4. Воспитание'!$M13, 0) - 1)</f>
        <v>средний</v>
      </c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>
      <c r="A14" s="9">
        <v>36.0</v>
      </c>
      <c r="B14" s="17" t="str">
        <f>COUNTIFS('2. Результаты'!$B$2:$B$1350, '5.4. Воспитание'!$G14, '2. Результаты'!$P$2:$P$1350, B$1)</f>
        <v>6</v>
      </c>
      <c r="C14" s="18" t="str">
        <f>COUNTIFS('2. Результаты'!$B$2:$B$1350, '5.4. Воспитание'!$G14, '2. Результаты'!$P$2:$P$1350, C$1)</f>
        <v>16</v>
      </c>
      <c r="D14" s="19" t="str">
        <f>COUNTIFS('2. Результаты'!$B$2:$B$1350, '5.4. Воспитание'!$G14, '2. Результаты'!$P$2:$P$1350, D$1)</f>
        <v>1</v>
      </c>
      <c r="E14" s="20" t="str">
        <f>COUNTIFS('2. Результаты'!$B$2:$B$1350, '5.4. Воспитание'!$G14, '2. Результаты'!$P$2:$P$1350, E$1)</f>
        <v>0</v>
      </c>
      <c r="F14" s="9" t="str">
        <f t="array" ref="F14">ROW() - ROW(TAKE('5.4. Воспитание'!$A$2:$R$55, 1)) + 1</f>
        <v>#NAME?</v>
      </c>
      <c r="G14" s="21" t="s">
        <v>862</v>
      </c>
      <c r="H14" s="3" t="str">
        <f>SUM('5.4. Воспитание'!$B14:$E14)</f>
        <v>23</v>
      </c>
      <c r="I14" s="22" t="str">
        <f>'5.4. Воспитание'!$B14 / '5.4. Воспитание'!$H14</f>
        <v>26%</v>
      </c>
      <c r="J14" s="23" t="str">
        <f>'5.4. Воспитание'!$C14 / '5.4. Воспитание'!$H14</f>
        <v>70%</v>
      </c>
      <c r="K14" s="24" t="str">
        <f>'5.4. Воспитание'!$D14 / '5.4. Воспитание'!$H14</f>
        <v>4%</v>
      </c>
      <c r="L14" s="25" t="str">
        <f>'5.4. Воспитание'!$E14 / '5.4. Воспитание'!$H14</f>
        <v>0%</v>
      </c>
      <c r="M14" s="26" t="str">
        <f>(5 * '5.4. Воспитание'!$B14 + 4 * '5.4. Воспитание'!$C14 + 3 * '5.4. Воспитание'!$D14 + 2 * '5.4. Воспитание'!$E14) / '5.4. Воспитание'!$H14</f>
        <v>4.22</v>
      </c>
      <c r="N14" s="26" t="str">
        <f>IF('5.4. Воспитание'!$R14 = "высокий", '5.4. Воспитание'!$M14, NA())</f>
        <v>#N/A</v>
      </c>
      <c r="O14" s="26" t="str">
        <f>IF('5.4. Воспитание'!$R14 = "средний", '5.4. Воспитание'!$M14, NA())</f>
        <v>4.22</v>
      </c>
      <c r="P14" s="26" t="str">
        <f>IF('5.4. Воспитание'!$R14 = "базовый", '5.4. Воспитание'!$M14, NA())</f>
        <v>#N/A</v>
      </c>
      <c r="Q14" s="26" t="str">
        <f>IF('5.4. Воспитание'!$R14 = "ниже базового", '5.4. Воспитание'!$M14, NA())</f>
        <v>#N/A</v>
      </c>
      <c r="R14" s="9" t="str">
        <f t="array" ref="R14">INDEX({"ниже базового","базовый","средний","высокий"}, ROUND('5.4. Воспитание'!$M14, 0) - 1)</f>
        <v>средний</v>
      </c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>
      <c r="A15" s="9">
        <v>15.0</v>
      </c>
      <c r="B15" s="17" t="str">
        <f>COUNTIFS('2. Результаты'!$B$2:$B$1350, '5.4. Воспитание'!$G15, '2. Результаты'!$P$2:$P$1350, B$1)</f>
        <v>5</v>
      </c>
      <c r="C15" s="18" t="str">
        <f>COUNTIFS('2. Результаты'!$B$2:$B$1350, '5.4. Воспитание'!$G15, '2. Результаты'!$P$2:$P$1350, C$1)</f>
        <v>19</v>
      </c>
      <c r="D15" s="19" t="str">
        <f>COUNTIFS('2. Результаты'!$B$2:$B$1350, '5.4. Воспитание'!$G15, '2. Результаты'!$P$2:$P$1350, D$1)</f>
        <v>0</v>
      </c>
      <c r="E15" s="20" t="str">
        <f>COUNTIFS('2. Результаты'!$B$2:$B$1350, '5.4. Воспитание'!$G15, '2. Результаты'!$P$2:$P$1350, E$1)</f>
        <v>0</v>
      </c>
      <c r="F15" s="9" t="str">
        <f t="array" ref="F15">ROW() - ROW(TAKE('5.4. Воспитание'!$A$2:$R$55, 1)) + 1</f>
        <v>#NAME?</v>
      </c>
      <c r="G15" s="21" t="s">
        <v>220</v>
      </c>
      <c r="H15" s="3" t="str">
        <f>SUM('5.4. Воспитание'!$B15:$E15)</f>
        <v>24</v>
      </c>
      <c r="I15" s="22" t="str">
        <f>'5.4. Воспитание'!$B15 / '5.4. Воспитание'!$H15</f>
        <v>21%</v>
      </c>
      <c r="J15" s="23" t="str">
        <f>'5.4. Воспитание'!$C15 / '5.4. Воспитание'!$H15</f>
        <v>79%</v>
      </c>
      <c r="K15" s="24" t="str">
        <f>'5.4. Воспитание'!$D15 / '5.4. Воспитание'!$H15</f>
        <v>0%</v>
      </c>
      <c r="L15" s="25" t="str">
        <f>'5.4. Воспитание'!$E15 / '5.4. Воспитание'!$H15</f>
        <v>0%</v>
      </c>
      <c r="M15" s="26" t="str">
        <f>(5 * '5.4. Воспитание'!$B15 + 4 * '5.4. Воспитание'!$C15 + 3 * '5.4. Воспитание'!$D15 + 2 * '5.4. Воспитание'!$E15) / '5.4. Воспитание'!$H15</f>
        <v>4.21</v>
      </c>
      <c r="N15" s="26" t="str">
        <f>IF('5.4. Воспитание'!$R15 = "высокий", '5.4. Воспитание'!$M15, NA())</f>
        <v>#N/A</v>
      </c>
      <c r="O15" s="26" t="str">
        <f>IF('5.4. Воспитание'!$R15 = "средний", '5.4. Воспитание'!$M15, NA())</f>
        <v>4.21</v>
      </c>
      <c r="P15" s="26" t="str">
        <f>IF('5.4. Воспитание'!$R15 = "базовый", '5.4. Воспитание'!$M15, NA())</f>
        <v>#N/A</v>
      </c>
      <c r="Q15" s="26" t="str">
        <f>IF('5.4. Воспитание'!$R15 = "ниже базового", '5.4. Воспитание'!$M15, NA())</f>
        <v>#N/A</v>
      </c>
      <c r="R15" s="9" t="str">
        <f t="array" ref="R15">INDEX({"ниже базового","базовый","средний","высокий"}, ROUND('5.4. Воспитание'!$M15, 0) - 1)</f>
        <v>средний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>
      <c r="A16" s="9">
        <v>42.0</v>
      </c>
      <c r="B16" s="17" t="str">
        <f>COUNTIFS('2. Результаты'!$B$2:$B$1350, '5.4. Воспитание'!$G16, '2. Результаты'!$P$2:$P$1350, B$1)</f>
        <v>5</v>
      </c>
      <c r="C16" s="18" t="str">
        <f>COUNTIFS('2. Результаты'!$B$2:$B$1350, '5.4. Воспитание'!$G16, '2. Результаты'!$P$2:$P$1350, C$1)</f>
        <v>8</v>
      </c>
      <c r="D16" s="19" t="str">
        <f>COUNTIFS('2. Результаты'!$B$2:$B$1350, '5.4. Воспитание'!$G16, '2. Результаты'!$P$2:$P$1350, D$1)</f>
        <v>2</v>
      </c>
      <c r="E16" s="20" t="str">
        <f>COUNTIFS('2. Результаты'!$B$2:$B$1350, '5.4. Воспитание'!$G16, '2. Результаты'!$P$2:$P$1350, E$1)</f>
        <v>0</v>
      </c>
      <c r="F16" s="9" t="str">
        <f t="array" ref="F16">ROW() - ROW(TAKE('5.4. Воспитание'!$A$2:$R$55, 1)) + 1</f>
        <v>#NAME?</v>
      </c>
      <c r="G16" s="21" t="s">
        <v>556</v>
      </c>
      <c r="H16" s="3" t="str">
        <f>SUM('5.4. Воспитание'!$B16:$E16)</f>
        <v>15</v>
      </c>
      <c r="I16" s="22" t="str">
        <f>'5.4. Воспитание'!$B16 / '5.4. Воспитание'!$H16</f>
        <v>33%</v>
      </c>
      <c r="J16" s="23" t="str">
        <f>'5.4. Воспитание'!$C16 / '5.4. Воспитание'!$H16</f>
        <v>53%</v>
      </c>
      <c r="K16" s="24" t="str">
        <f>'5.4. Воспитание'!$D16 / '5.4. Воспитание'!$H16</f>
        <v>13%</v>
      </c>
      <c r="L16" s="25" t="str">
        <f>'5.4. Воспитание'!$E16 / '5.4. Воспитание'!$H16</f>
        <v>0%</v>
      </c>
      <c r="M16" s="26" t="str">
        <f>(5 * '5.4. Воспитание'!$B16 + 4 * '5.4. Воспитание'!$C16 + 3 * '5.4. Воспитание'!$D16 + 2 * '5.4. Воспитание'!$E16) / '5.4. Воспитание'!$H16</f>
        <v>4.20</v>
      </c>
      <c r="N16" s="26" t="str">
        <f>IF('5.4. Воспитание'!$R16 = "высокий", '5.4. Воспитание'!$M16, NA())</f>
        <v>#N/A</v>
      </c>
      <c r="O16" s="26" t="str">
        <f>IF('5.4. Воспитание'!$R16 = "средний", '5.4. Воспитание'!$M16, NA())</f>
        <v>4.20</v>
      </c>
      <c r="P16" s="26" t="str">
        <f>IF('5.4. Воспитание'!$R16 = "базовый", '5.4. Воспитание'!$M16, NA())</f>
        <v>#N/A</v>
      </c>
      <c r="Q16" s="26" t="str">
        <f>IF('5.4. Воспитание'!$R16 = "ниже базового", '5.4. Воспитание'!$M16, NA())</f>
        <v>#N/A</v>
      </c>
      <c r="R16" s="9" t="str">
        <f t="array" ref="R16">INDEX({"ниже базового","базовый","средний","высокий"}, ROUND('5.4. Воспитание'!$M16, 0) - 1)</f>
        <v>средний</v>
      </c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>
      <c r="A17" s="9">
        <v>43.0</v>
      </c>
      <c r="B17" s="17" t="str">
        <f>COUNTIFS('2. Результаты'!$B$2:$B$1350, '5.4. Воспитание'!$G17, '2. Результаты'!$P$2:$P$1350, B$1)</f>
        <v>19</v>
      </c>
      <c r="C17" s="18" t="str">
        <f>COUNTIFS('2. Результаты'!$B$2:$B$1350, '5.4. Воспитание'!$G17, '2. Результаты'!$P$2:$P$1350, C$1)</f>
        <v>53</v>
      </c>
      <c r="D17" s="19" t="str">
        <f>COUNTIFS('2. Результаты'!$B$2:$B$1350, '5.4. Воспитание'!$G17, '2. Результаты'!$P$2:$P$1350, D$1)</f>
        <v>5</v>
      </c>
      <c r="E17" s="20" t="str">
        <f>COUNTIFS('2. Результаты'!$B$2:$B$1350, '5.4. Воспитание'!$G17, '2. Результаты'!$P$2:$P$1350, E$1)</f>
        <v>0</v>
      </c>
      <c r="F17" s="9" t="str">
        <f t="array" ref="F17">ROW() - ROW(TAKE('5.4. Воспитание'!$A$2:$R$55, 1)) + 1</f>
        <v>#NAME?</v>
      </c>
      <c r="G17" s="21" t="s">
        <v>1254</v>
      </c>
      <c r="H17" s="3" t="str">
        <f>SUM('5.4. Воспитание'!$B17:$E17)</f>
        <v>77</v>
      </c>
      <c r="I17" s="22" t="str">
        <f>'5.4. Воспитание'!$B17 / '5.4. Воспитание'!$H17</f>
        <v>25%</v>
      </c>
      <c r="J17" s="23" t="str">
        <f>'5.4. Воспитание'!$C17 / '5.4. Воспитание'!$H17</f>
        <v>69%</v>
      </c>
      <c r="K17" s="24" t="str">
        <f>'5.4. Воспитание'!$D17 / '5.4. Воспитание'!$H17</f>
        <v>6%</v>
      </c>
      <c r="L17" s="25" t="str">
        <f>'5.4. Воспитание'!$E17 / '5.4. Воспитание'!$H17</f>
        <v>0%</v>
      </c>
      <c r="M17" s="26" t="str">
        <f>(5 * '5.4. Воспитание'!$B17 + 4 * '5.4. Воспитание'!$C17 + 3 * '5.4. Воспитание'!$D17 + 2 * '5.4. Воспитание'!$E17) / '5.4. Воспитание'!$H17</f>
        <v>4.18</v>
      </c>
      <c r="N17" s="26" t="str">
        <f>IF('5.4. Воспитание'!$R17 = "высокий", '5.4. Воспитание'!$M17, NA())</f>
        <v>#N/A</v>
      </c>
      <c r="O17" s="26" t="str">
        <f>IF('5.4. Воспитание'!$R17 = "средний", '5.4. Воспитание'!$M17, NA())</f>
        <v>4.18</v>
      </c>
      <c r="P17" s="26" t="str">
        <f>IF('5.4. Воспитание'!$R17 = "базовый", '5.4. Воспитание'!$M17, NA())</f>
        <v>#N/A</v>
      </c>
      <c r="Q17" s="26" t="str">
        <f>IF('5.4. Воспитание'!$R17 = "ниже базового", '5.4. Воспитание'!$M17, NA())</f>
        <v>#N/A</v>
      </c>
      <c r="R17" s="9" t="str">
        <f t="array" ref="R17">INDEX({"ниже базового","базовый","средний","высокий"}, ROUND('5.4. Воспитание'!$M17, 0) - 1)</f>
        <v>средний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>
      <c r="A18" s="9">
        <v>18.0</v>
      </c>
      <c r="B18" s="17" t="str">
        <f>COUNTIFS('2. Результаты'!$B$2:$B$1350, '5.4. Воспитание'!$G18, '2. Результаты'!$P$2:$P$1350, B$1)</f>
        <v>7</v>
      </c>
      <c r="C18" s="18" t="str">
        <f>COUNTIFS('2. Результаты'!$B$2:$B$1350, '5.4. Воспитание'!$G18, '2. Результаты'!$P$2:$P$1350, C$1)</f>
        <v>9</v>
      </c>
      <c r="D18" s="19" t="str">
        <f>COUNTIFS('2. Результаты'!$B$2:$B$1350, '5.4. Воспитание'!$G18, '2. Результаты'!$P$2:$P$1350, D$1)</f>
        <v>2</v>
      </c>
      <c r="E18" s="20" t="str">
        <f>COUNTIFS('2. Результаты'!$B$2:$B$1350, '5.4. Воспитание'!$G18, '2. Результаты'!$P$2:$P$1350, E$1)</f>
        <v>1</v>
      </c>
      <c r="F18" s="9" t="str">
        <f t="array" ref="F18">ROW() - ROW(TAKE('5.4. Воспитание'!$A$2:$R$55, 1)) + 1</f>
        <v>#NAME?</v>
      </c>
      <c r="G18" s="21" t="s">
        <v>407</v>
      </c>
      <c r="H18" s="3" t="str">
        <f>SUM('5.4. Воспитание'!$B18:$E18)</f>
        <v>19</v>
      </c>
      <c r="I18" s="22" t="str">
        <f>'5.4. Воспитание'!$B18 / '5.4. Воспитание'!$H18</f>
        <v>37%</v>
      </c>
      <c r="J18" s="23" t="str">
        <f>'5.4. Воспитание'!$C18 / '5.4. Воспитание'!$H18</f>
        <v>47%</v>
      </c>
      <c r="K18" s="24" t="str">
        <f>'5.4. Воспитание'!$D18 / '5.4. Воспитание'!$H18</f>
        <v>11%</v>
      </c>
      <c r="L18" s="25" t="str">
        <f>'5.4. Воспитание'!$E18 / '5.4. Воспитание'!$H18</f>
        <v>5%</v>
      </c>
      <c r="M18" s="26" t="str">
        <f>(5 * '5.4. Воспитание'!$B18 + 4 * '5.4. Воспитание'!$C18 + 3 * '5.4. Воспитание'!$D18 + 2 * '5.4. Воспитание'!$E18) / '5.4. Воспитание'!$H18</f>
        <v>4.16</v>
      </c>
      <c r="N18" s="26" t="str">
        <f>IF('5.4. Воспитание'!$R18 = "высокий", '5.4. Воспитание'!$M18, NA())</f>
        <v>#N/A</v>
      </c>
      <c r="O18" s="26" t="str">
        <f>IF('5.4. Воспитание'!$R18 = "средний", '5.4. Воспитание'!$M18, NA())</f>
        <v>4.16</v>
      </c>
      <c r="P18" s="26" t="str">
        <f>IF('5.4. Воспитание'!$R18 = "базовый", '5.4. Воспитание'!$M18, NA())</f>
        <v>#N/A</v>
      </c>
      <c r="Q18" s="26" t="str">
        <f>IF('5.4. Воспитание'!$R18 = "ниже базового", '5.4. Воспитание'!$M18, NA())</f>
        <v>#N/A</v>
      </c>
      <c r="R18" s="9" t="str">
        <f t="array" ref="R18">INDEX({"ниже базового","базовый","средний","высокий"}, ROUND('5.4. Воспитание'!$M18, 0) - 1)</f>
        <v>средний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>
      <c r="A19" s="9">
        <v>25.0</v>
      </c>
      <c r="B19" s="17" t="str">
        <f>COUNTIFS('2. Результаты'!$B$2:$B$1350, '5.4. Воспитание'!$G19, '2. Результаты'!$P$2:$P$1350, B$1)</f>
        <v>2</v>
      </c>
      <c r="C19" s="18" t="str">
        <f>COUNTIFS('2. Результаты'!$B$2:$B$1350, '5.4. Воспитание'!$G19, '2. Результаты'!$P$2:$P$1350, C$1)</f>
        <v>13</v>
      </c>
      <c r="D19" s="19" t="str">
        <f>COUNTIFS('2. Результаты'!$B$2:$B$1350, '5.4. Воспитание'!$G19, '2. Результаты'!$P$2:$P$1350, D$1)</f>
        <v>0</v>
      </c>
      <c r="E19" s="20" t="str">
        <f>COUNTIFS('2. Результаты'!$B$2:$B$1350, '5.4. Воспитание'!$G19, '2. Результаты'!$P$2:$P$1350, E$1)</f>
        <v>0</v>
      </c>
      <c r="F19" s="9" t="str">
        <f t="array" ref="F19">ROW() - ROW(TAKE('5.4. Воспитание'!$A$2:$R$55, 1)) + 1</f>
        <v>#NAME?</v>
      </c>
      <c r="G19" s="21" t="s">
        <v>5</v>
      </c>
      <c r="H19" s="3" t="str">
        <f>SUM('5.4. Воспитание'!$B19:$E19)</f>
        <v>15</v>
      </c>
      <c r="I19" s="22" t="str">
        <f>'5.4. Воспитание'!$B19 / '5.4. Воспитание'!$H19</f>
        <v>13%</v>
      </c>
      <c r="J19" s="23" t="str">
        <f>'5.4. Воспитание'!$C19 / '5.4. Воспитание'!$H19</f>
        <v>87%</v>
      </c>
      <c r="K19" s="24" t="str">
        <f>'5.4. Воспитание'!$D19 / '5.4. Воспитание'!$H19</f>
        <v>0%</v>
      </c>
      <c r="L19" s="25" t="str">
        <f>'5.4. Воспитание'!$E19 / '5.4. Воспитание'!$H19</f>
        <v>0%</v>
      </c>
      <c r="M19" s="26" t="str">
        <f>(5 * '5.4. Воспитание'!$B19 + 4 * '5.4. Воспитание'!$C19 + 3 * '5.4. Воспитание'!$D19 + 2 * '5.4. Воспитание'!$E19) / '5.4. Воспитание'!$H19</f>
        <v>4.13</v>
      </c>
      <c r="N19" s="26" t="str">
        <f>IF('5.4. Воспитание'!$R19 = "высокий", '5.4. Воспитание'!$M19, NA())</f>
        <v>#N/A</v>
      </c>
      <c r="O19" s="26" t="str">
        <f>IF('5.4. Воспитание'!$R19 = "средний", '5.4. Воспитание'!$M19, NA())</f>
        <v>4.13</v>
      </c>
      <c r="P19" s="26" t="str">
        <f>IF('5.4. Воспитание'!$R19 = "базовый", '5.4. Воспитание'!$M19, NA())</f>
        <v>#N/A</v>
      </c>
      <c r="Q19" s="26" t="str">
        <f>IF('5.4. Воспитание'!$R19 = "ниже базового", '5.4. Воспитание'!$M19, NA())</f>
        <v>#N/A</v>
      </c>
      <c r="R19" s="9" t="str">
        <f t="array" ref="R19">INDEX({"ниже базового","базовый","средний","высокий"}, ROUND('5.4. Воспитание'!$M19, 0) - 1)</f>
        <v>средний</v>
      </c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>
      <c r="A20" s="9">
        <v>2.0</v>
      </c>
      <c r="B20" s="17" t="str">
        <f>COUNTIFS('2. Результаты'!$B$2:$B$1350, '5.4. Воспитание'!$G20, '2. Результаты'!$P$2:$P$1350, B$1)</f>
        <v>1</v>
      </c>
      <c r="C20" s="18" t="str">
        <f>COUNTIFS('2. Результаты'!$B$2:$B$1350, '5.4. Воспитание'!$G20, '2. Результаты'!$P$2:$P$1350, C$1)</f>
        <v>7</v>
      </c>
      <c r="D20" s="19" t="str">
        <f>COUNTIFS('2. Результаты'!$B$2:$B$1350, '5.4. Воспитание'!$G20, '2. Результаты'!$P$2:$P$1350, D$1)</f>
        <v>0</v>
      </c>
      <c r="E20" s="20" t="str">
        <f>COUNTIFS('2. Результаты'!$B$2:$B$1350, '5.4. Воспитание'!$G20, '2. Результаты'!$P$2:$P$1350, E$1)</f>
        <v>0</v>
      </c>
      <c r="F20" s="9" t="str">
        <f t="array" ref="F20">ROW() - ROW(TAKE('5.4. Воспитание'!$A$2:$R$55, 1)) + 1</f>
        <v>#NAME?</v>
      </c>
      <c r="G20" s="21" t="s">
        <v>739</v>
      </c>
      <c r="H20" s="3" t="str">
        <f>SUM('5.4. Воспитание'!$B20:$E20)</f>
        <v>8</v>
      </c>
      <c r="I20" s="22" t="str">
        <f>'5.4. Воспитание'!$B20 / '5.4. Воспитание'!$H20</f>
        <v>13%</v>
      </c>
      <c r="J20" s="23" t="str">
        <f>'5.4. Воспитание'!$C20 / '5.4. Воспитание'!$H20</f>
        <v>88%</v>
      </c>
      <c r="K20" s="24" t="str">
        <f>'5.4. Воспитание'!$D20 / '5.4. Воспитание'!$H20</f>
        <v>0%</v>
      </c>
      <c r="L20" s="25" t="str">
        <f>'5.4. Воспитание'!$E20 / '5.4. Воспитание'!$H20</f>
        <v>0%</v>
      </c>
      <c r="M20" s="26" t="str">
        <f>(5 * '5.4. Воспитание'!$B20 + 4 * '5.4. Воспитание'!$C20 + 3 * '5.4. Воспитание'!$D20 + 2 * '5.4. Воспитание'!$E20) / '5.4. Воспитание'!$H20</f>
        <v>4.13</v>
      </c>
      <c r="N20" s="26" t="str">
        <f>IF('5.4. Воспитание'!$R20 = "высокий", '5.4. Воспитание'!$M20, NA())</f>
        <v>#N/A</v>
      </c>
      <c r="O20" s="26" t="str">
        <f>IF('5.4. Воспитание'!$R20 = "средний", '5.4. Воспитание'!$M20, NA())</f>
        <v>4.13</v>
      </c>
      <c r="P20" s="26" t="str">
        <f>IF('5.4. Воспитание'!$R20 = "базовый", '5.4. Воспитание'!$M20, NA())</f>
        <v>#N/A</v>
      </c>
      <c r="Q20" s="26" t="str">
        <f>IF('5.4. Воспитание'!$R20 = "ниже базового", '5.4. Воспитание'!$M20, NA())</f>
        <v>#N/A</v>
      </c>
      <c r="R20" s="9" t="str">
        <f t="array" ref="R20">INDEX({"ниже базового","базовый","средний","высокий"}, ROUND('5.4. Воспитание'!$M20, 0) - 1)</f>
        <v>средний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ht="15.75" customHeight="1">
      <c r="A21" s="9">
        <v>40.0</v>
      </c>
      <c r="B21" s="17" t="str">
        <f>COUNTIFS('2. Результаты'!$B$2:$B$1350, '5.4. Воспитание'!$G21, '2. Результаты'!$P$2:$P$1350, B$1)</f>
        <v>6</v>
      </c>
      <c r="C21" s="18" t="str">
        <f>COUNTIFS('2. Результаты'!$B$2:$B$1350, '5.4. Воспитание'!$G21, '2. Результаты'!$P$2:$P$1350, C$1)</f>
        <v>24</v>
      </c>
      <c r="D21" s="19" t="str">
        <f>COUNTIFS('2. Результаты'!$B$2:$B$1350, '5.4. Воспитание'!$G21, '2. Результаты'!$P$2:$P$1350, D$1)</f>
        <v>2</v>
      </c>
      <c r="E21" s="20" t="str">
        <f>COUNTIFS('2. Результаты'!$B$2:$B$1350, '5.4. Воспитание'!$G21, '2. Результаты'!$P$2:$P$1350, E$1)</f>
        <v>0</v>
      </c>
      <c r="F21" s="9" t="str">
        <f t="array" ref="F21">ROW() - ROW(TAKE('5.4. Воспитание'!$A$2:$R$55, 1)) + 1</f>
        <v>#NAME?</v>
      </c>
      <c r="G21" s="21" t="s">
        <v>829</v>
      </c>
      <c r="H21" s="3" t="str">
        <f>SUM('5.4. Воспитание'!$B21:$E21)</f>
        <v>32</v>
      </c>
      <c r="I21" s="22" t="str">
        <f>'5.4. Воспитание'!$B21 / '5.4. Воспитание'!$H21</f>
        <v>19%</v>
      </c>
      <c r="J21" s="23" t="str">
        <f>'5.4. Воспитание'!$C21 / '5.4. Воспитание'!$H21</f>
        <v>75%</v>
      </c>
      <c r="K21" s="24" t="str">
        <f>'5.4. Воспитание'!$D21 / '5.4. Воспитание'!$H21</f>
        <v>6%</v>
      </c>
      <c r="L21" s="25" t="str">
        <f>'5.4. Воспитание'!$E21 / '5.4. Воспитание'!$H21</f>
        <v>0%</v>
      </c>
      <c r="M21" s="26" t="str">
        <f>(5 * '5.4. Воспитание'!$B21 + 4 * '5.4. Воспитание'!$C21 + 3 * '5.4. Воспитание'!$D21 + 2 * '5.4. Воспитание'!$E21) / '5.4. Воспитание'!$H21</f>
        <v>4.13</v>
      </c>
      <c r="N21" s="26" t="str">
        <f>IF('5.4. Воспитание'!$R21 = "высокий", '5.4. Воспитание'!$M21, NA())</f>
        <v>#N/A</v>
      </c>
      <c r="O21" s="26" t="str">
        <f>IF('5.4. Воспитание'!$R21 = "средний", '5.4. Воспитание'!$M21, NA())</f>
        <v>4.13</v>
      </c>
      <c r="P21" s="26" t="str">
        <f>IF('5.4. Воспитание'!$R21 = "базовый", '5.4. Воспитание'!$M21, NA())</f>
        <v>#N/A</v>
      </c>
      <c r="Q21" s="26" t="str">
        <f>IF('5.4. Воспитание'!$R21 = "ниже базового", '5.4. Воспитание'!$M21, NA())</f>
        <v>#N/A</v>
      </c>
      <c r="R21" s="9" t="str">
        <f t="array" ref="R21">INDEX({"ниже базового","базовый","средний","высокий"}, ROUND('5.4. Воспитание'!$M21, 0) - 1)</f>
        <v>средний</v>
      </c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ht="15.75" customHeight="1">
      <c r="A22" s="9">
        <v>29.0</v>
      </c>
      <c r="B22" s="17" t="str">
        <f>COUNTIFS('2. Результаты'!$B$2:$B$1350, '5.4. Воспитание'!$G22, '2. Результаты'!$P$2:$P$1350, B$1)</f>
        <v>1</v>
      </c>
      <c r="C22" s="18" t="str">
        <f>COUNTIFS('2. Результаты'!$B$2:$B$1350, '5.4. Воспитание'!$G22, '2. Результаты'!$P$2:$P$1350, C$1)</f>
        <v>7</v>
      </c>
      <c r="D22" s="19" t="str">
        <f>COUNTIFS('2. Результаты'!$B$2:$B$1350, '5.4. Воспитание'!$G22, '2. Результаты'!$P$2:$P$1350, D$1)</f>
        <v>0</v>
      </c>
      <c r="E22" s="20" t="str">
        <f>COUNTIFS('2. Результаты'!$B$2:$B$1350, '5.4. Воспитание'!$G22, '2. Результаты'!$P$2:$P$1350, E$1)</f>
        <v>0</v>
      </c>
      <c r="F22" s="9" t="str">
        <f t="array" ref="F22">ROW() - ROW(TAKE('5.4. Воспитание'!$A$2:$R$55, 1)) + 1</f>
        <v>#NAME?</v>
      </c>
      <c r="G22" s="21" t="s">
        <v>211</v>
      </c>
      <c r="H22" s="3" t="str">
        <f>SUM('5.4. Воспитание'!$B22:$E22)</f>
        <v>8</v>
      </c>
      <c r="I22" s="22" t="str">
        <f>'5.4. Воспитание'!$B22 / '5.4. Воспитание'!$H22</f>
        <v>13%</v>
      </c>
      <c r="J22" s="23" t="str">
        <f>'5.4. Воспитание'!$C22 / '5.4. Воспитание'!$H22</f>
        <v>88%</v>
      </c>
      <c r="K22" s="24" t="str">
        <f>'5.4. Воспитание'!$D22 / '5.4. Воспитание'!$H22</f>
        <v>0%</v>
      </c>
      <c r="L22" s="25" t="str">
        <f>'5.4. Воспитание'!$E22 / '5.4. Воспитание'!$H22</f>
        <v>0%</v>
      </c>
      <c r="M22" s="26" t="str">
        <f>(5 * '5.4. Воспитание'!$B22 + 4 * '5.4. Воспитание'!$C22 + 3 * '5.4. Воспитание'!$D22 + 2 * '5.4. Воспитание'!$E22) / '5.4. Воспитание'!$H22</f>
        <v>4.13</v>
      </c>
      <c r="N22" s="26" t="str">
        <f>IF('5.4. Воспитание'!$R22 = "высокий", '5.4. Воспитание'!$M22, NA())</f>
        <v>#N/A</v>
      </c>
      <c r="O22" s="26" t="str">
        <f>IF('5.4. Воспитание'!$R22 = "средний", '5.4. Воспитание'!$M22, NA())</f>
        <v>4.13</v>
      </c>
      <c r="P22" s="26" t="str">
        <f>IF('5.4. Воспитание'!$R22 = "базовый", '5.4. Воспитание'!$M22, NA())</f>
        <v>#N/A</v>
      </c>
      <c r="Q22" s="26" t="str">
        <f>IF('5.4. Воспитание'!$R22 = "ниже базового", '5.4. Воспитание'!$M22, NA())</f>
        <v>#N/A</v>
      </c>
      <c r="R22" s="9" t="str">
        <f t="array" ref="R22">INDEX({"ниже базового","базовый","средний","высокий"}, ROUND('5.4. Воспитание'!$M22, 0) - 1)</f>
        <v>средний</v>
      </c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ht="15.75" customHeight="1">
      <c r="A23" s="9">
        <v>27.0</v>
      </c>
      <c r="B23" s="17" t="str">
        <f>COUNTIFS('2. Результаты'!$B$2:$B$1350, '5.4. Воспитание'!$G23, '2. Результаты'!$P$2:$P$1350, B$1)</f>
        <v>9</v>
      </c>
      <c r="C23" s="18" t="str">
        <f>COUNTIFS('2. Результаты'!$B$2:$B$1350, '5.4. Воспитание'!$G23, '2. Результаты'!$P$2:$P$1350, C$1)</f>
        <v>20</v>
      </c>
      <c r="D23" s="19" t="str">
        <f>COUNTIFS('2. Результаты'!$B$2:$B$1350, '5.4. Воспитание'!$G23, '2. Результаты'!$P$2:$P$1350, D$1)</f>
        <v>3</v>
      </c>
      <c r="E23" s="20" t="str">
        <f>COUNTIFS('2. Результаты'!$B$2:$B$1350, '5.4. Воспитание'!$G23, '2. Результаты'!$P$2:$P$1350, E$1)</f>
        <v>1</v>
      </c>
      <c r="F23" s="9" t="str">
        <f t="array" ref="F23">ROW() - ROW(TAKE('5.4. Воспитание'!$A$2:$R$55, 1)) + 1</f>
        <v>#NAME?</v>
      </c>
      <c r="G23" s="21" t="s">
        <v>572</v>
      </c>
      <c r="H23" s="3" t="str">
        <f>SUM('5.4. Воспитание'!$B23:$E23)</f>
        <v>33</v>
      </c>
      <c r="I23" s="22" t="str">
        <f>'5.4. Воспитание'!$B23 / '5.4. Воспитание'!$H23</f>
        <v>27%</v>
      </c>
      <c r="J23" s="23" t="str">
        <f>'5.4. Воспитание'!$C23 / '5.4. Воспитание'!$H23</f>
        <v>61%</v>
      </c>
      <c r="K23" s="24" t="str">
        <f>'5.4. Воспитание'!$D23 / '5.4. Воспитание'!$H23</f>
        <v>9%</v>
      </c>
      <c r="L23" s="25" t="str">
        <f>'5.4. Воспитание'!$E23 / '5.4. Воспитание'!$H23</f>
        <v>3%</v>
      </c>
      <c r="M23" s="26" t="str">
        <f>(5 * '5.4. Воспитание'!$B23 + 4 * '5.4. Воспитание'!$C23 + 3 * '5.4. Воспитание'!$D23 + 2 * '5.4. Воспитание'!$E23) / '5.4. Воспитание'!$H23</f>
        <v>4.12</v>
      </c>
      <c r="N23" s="26" t="str">
        <f>IF('5.4. Воспитание'!$R23 = "высокий", '5.4. Воспитание'!$M23, NA())</f>
        <v>#N/A</v>
      </c>
      <c r="O23" s="26" t="str">
        <f>IF('5.4. Воспитание'!$R23 = "средний", '5.4. Воспитание'!$M23, NA())</f>
        <v>4.12</v>
      </c>
      <c r="P23" s="26" t="str">
        <f>IF('5.4. Воспитание'!$R23 = "базовый", '5.4. Воспитание'!$M23, NA())</f>
        <v>#N/A</v>
      </c>
      <c r="Q23" s="26" t="str">
        <f>IF('5.4. Воспитание'!$R23 = "ниже базового", '5.4. Воспитание'!$M23, NA())</f>
        <v>#N/A</v>
      </c>
      <c r="R23" s="9" t="str">
        <f t="array" ref="R23">INDEX({"ниже базового","базовый","средний","высокий"}, ROUND('5.4. Воспитание'!$M23, 0) - 1)</f>
        <v>средний</v>
      </c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ht="15.75" customHeight="1">
      <c r="A24" s="9">
        <v>21.0</v>
      </c>
      <c r="B24" s="17" t="str">
        <f>COUNTIFS('2. Результаты'!$B$2:$B$1350, '5.4. Воспитание'!$G24, '2. Результаты'!$P$2:$P$1350, B$1)</f>
        <v>9</v>
      </c>
      <c r="C24" s="18" t="str">
        <f>COUNTIFS('2. Результаты'!$B$2:$B$1350, '5.4. Воспитание'!$G24, '2. Результаты'!$P$2:$P$1350, C$1)</f>
        <v>11</v>
      </c>
      <c r="D24" s="19" t="str">
        <f>COUNTIFS('2. Результаты'!$B$2:$B$1350, '5.4. Воспитание'!$G24, '2. Результаты'!$P$2:$P$1350, D$1)</f>
        <v>4</v>
      </c>
      <c r="E24" s="20" t="str">
        <f>COUNTIFS('2. Результаты'!$B$2:$B$1350, '5.4. Воспитание'!$G24, '2. Результаты'!$P$2:$P$1350, E$1)</f>
        <v>1</v>
      </c>
      <c r="F24" s="9" t="str">
        <f t="array" ref="F24">ROW() - ROW(TAKE('5.4. Воспитание'!$A$2:$R$55, 1)) + 1</f>
        <v>#NAME?</v>
      </c>
      <c r="G24" s="21" t="s">
        <v>1186</v>
      </c>
      <c r="H24" s="3" t="str">
        <f>SUM('5.4. Воспитание'!$B24:$E24)</f>
        <v>25</v>
      </c>
      <c r="I24" s="22" t="str">
        <f>'5.4. Воспитание'!$B24 / '5.4. Воспитание'!$H24</f>
        <v>36%</v>
      </c>
      <c r="J24" s="23" t="str">
        <f>'5.4. Воспитание'!$C24 / '5.4. Воспитание'!$H24</f>
        <v>44%</v>
      </c>
      <c r="K24" s="24" t="str">
        <f>'5.4. Воспитание'!$D24 / '5.4. Воспитание'!$H24</f>
        <v>16%</v>
      </c>
      <c r="L24" s="25" t="str">
        <f>'5.4. Воспитание'!$E24 / '5.4. Воспитание'!$H24</f>
        <v>4%</v>
      </c>
      <c r="M24" s="26" t="str">
        <f>(5 * '5.4. Воспитание'!$B24 + 4 * '5.4. Воспитание'!$C24 + 3 * '5.4. Воспитание'!$D24 + 2 * '5.4. Воспитание'!$E24) / '5.4. Воспитание'!$H24</f>
        <v>4.12</v>
      </c>
      <c r="N24" s="26" t="str">
        <f>IF('5.4. Воспитание'!$R24 = "высокий", '5.4. Воспитание'!$M24, NA())</f>
        <v>#N/A</v>
      </c>
      <c r="O24" s="26" t="str">
        <f>IF('5.4. Воспитание'!$R24 = "средний", '5.4. Воспитание'!$M24, NA())</f>
        <v>4.12</v>
      </c>
      <c r="P24" s="26" t="str">
        <f>IF('5.4. Воспитание'!$R24 = "базовый", '5.4. Воспитание'!$M24, NA())</f>
        <v>#N/A</v>
      </c>
      <c r="Q24" s="26" t="str">
        <f>IF('5.4. Воспитание'!$R24 = "ниже базового", '5.4. Воспитание'!$M24, NA())</f>
        <v>#N/A</v>
      </c>
      <c r="R24" s="9" t="str">
        <f t="array" ref="R24">INDEX({"ниже базового","базовый","средний","высокий"}, ROUND('5.4. Воспитание'!$M24, 0) - 1)</f>
        <v>средний</v>
      </c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ht="15.75" customHeight="1">
      <c r="A25" s="9">
        <v>16.0</v>
      </c>
      <c r="B25" s="17" t="str">
        <f>COUNTIFS('2. Результаты'!$B$2:$B$1350, '5.4. Воспитание'!$G25, '2. Результаты'!$P$2:$P$1350, B$1)</f>
        <v>5</v>
      </c>
      <c r="C25" s="18" t="str">
        <f>COUNTIFS('2. Результаты'!$B$2:$B$1350, '5.4. Воспитание'!$G25, '2. Результаты'!$P$2:$P$1350, C$1)</f>
        <v>11</v>
      </c>
      <c r="D25" s="19" t="str">
        <f>COUNTIFS('2. Результаты'!$B$2:$B$1350, '5.4. Воспитание'!$G25, '2. Результаты'!$P$2:$P$1350, D$1)</f>
        <v>1</v>
      </c>
      <c r="E25" s="20" t="str">
        <f>COUNTIFS('2. Результаты'!$B$2:$B$1350, '5.4. Воспитание'!$G25, '2. Результаты'!$P$2:$P$1350, E$1)</f>
        <v>1</v>
      </c>
      <c r="F25" s="9" t="str">
        <f t="array" ref="F25">ROW() - ROW(TAKE('5.4. Воспитание'!$A$2:$R$55, 1)) + 1</f>
        <v>#NAME?</v>
      </c>
      <c r="G25" s="21" t="s">
        <v>1068</v>
      </c>
      <c r="H25" s="3" t="str">
        <f>SUM('5.4. Воспитание'!$B25:$E25)</f>
        <v>18</v>
      </c>
      <c r="I25" s="22" t="str">
        <f>'5.4. Воспитание'!$B25 / '5.4. Воспитание'!$H25</f>
        <v>28%</v>
      </c>
      <c r="J25" s="23" t="str">
        <f>'5.4. Воспитание'!$C25 / '5.4. Воспитание'!$H25</f>
        <v>61%</v>
      </c>
      <c r="K25" s="24" t="str">
        <f>'5.4. Воспитание'!$D25 / '5.4. Воспитание'!$H25</f>
        <v>6%</v>
      </c>
      <c r="L25" s="25" t="str">
        <f>'5.4. Воспитание'!$E25 / '5.4. Воспитание'!$H25</f>
        <v>6%</v>
      </c>
      <c r="M25" s="26" t="str">
        <f>(5 * '5.4. Воспитание'!$B25 + 4 * '5.4. Воспитание'!$C25 + 3 * '5.4. Воспитание'!$D25 + 2 * '5.4. Воспитание'!$E25) / '5.4. Воспитание'!$H25</f>
        <v>4.11</v>
      </c>
      <c r="N25" s="26" t="str">
        <f>IF('5.4. Воспитание'!$R25 = "высокий", '5.4. Воспитание'!$M25, NA())</f>
        <v>#N/A</v>
      </c>
      <c r="O25" s="26" t="str">
        <f>IF('5.4. Воспитание'!$R25 = "средний", '5.4. Воспитание'!$M25, NA())</f>
        <v>4.11</v>
      </c>
      <c r="P25" s="26" t="str">
        <f>IF('5.4. Воспитание'!$R25 = "базовый", '5.4. Воспитание'!$M25, NA())</f>
        <v>#N/A</v>
      </c>
      <c r="Q25" s="26" t="str">
        <f>IF('5.4. Воспитание'!$R25 = "ниже базового", '5.4. Воспитание'!$M25, NA())</f>
        <v>#N/A</v>
      </c>
      <c r="R25" s="9" t="str">
        <f t="array" ref="R25">INDEX({"ниже базового","базовый","средний","высокий"}, ROUND('5.4. Воспитание'!$M25, 0) - 1)</f>
        <v>средний</v>
      </c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ht="15.75" customHeight="1">
      <c r="A26" s="9">
        <v>3.0</v>
      </c>
      <c r="B26" s="17" t="str">
        <f>COUNTIFS('2. Результаты'!$B$2:$B$1350, '5.4. Воспитание'!$G26, '2. Результаты'!$P$2:$P$1350, B$1)</f>
        <v>6</v>
      </c>
      <c r="C26" s="18" t="str">
        <f>COUNTIFS('2. Результаты'!$B$2:$B$1350, '5.4. Воспитание'!$G26, '2. Результаты'!$P$2:$P$1350, C$1)</f>
        <v>8</v>
      </c>
      <c r="D26" s="19" t="str">
        <f>COUNTIFS('2. Результаты'!$B$2:$B$1350, '5.4. Воспитание'!$G26, '2. Результаты'!$P$2:$P$1350, D$1)</f>
        <v>4</v>
      </c>
      <c r="E26" s="20" t="str">
        <f>COUNTIFS('2. Результаты'!$B$2:$B$1350, '5.4. Воспитание'!$G26, '2. Результаты'!$P$2:$P$1350, E$1)</f>
        <v>0</v>
      </c>
      <c r="F26" s="9" t="str">
        <f t="array" ref="F26">ROW() - ROW(TAKE('5.4. Воспитание'!$A$2:$R$55, 1)) + 1</f>
        <v>#NAME?</v>
      </c>
      <c r="G26" s="21" t="s">
        <v>83</v>
      </c>
      <c r="H26" s="3" t="str">
        <f>SUM('5.4. Воспитание'!$B26:$E26)</f>
        <v>18</v>
      </c>
      <c r="I26" s="22" t="str">
        <f>'5.4. Воспитание'!$B26 / '5.4. Воспитание'!$H26</f>
        <v>33%</v>
      </c>
      <c r="J26" s="23" t="str">
        <f>'5.4. Воспитание'!$C26 / '5.4. Воспитание'!$H26</f>
        <v>44%</v>
      </c>
      <c r="K26" s="24" t="str">
        <f>'5.4. Воспитание'!$D26 / '5.4. Воспитание'!$H26</f>
        <v>22%</v>
      </c>
      <c r="L26" s="25" t="str">
        <f>'5.4. Воспитание'!$E26 / '5.4. Воспитание'!$H26</f>
        <v>0%</v>
      </c>
      <c r="M26" s="26" t="str">
        <f>(5 * '5.4. Воспитание'!$B26 + 4 * '5.4. Воспитание'!$C26 + 3 * '5.4. Воспитание'!$D26 + 2 * '5.4. Воспитание'!$E26) / '5.4. Воспитание'!$H26</f>
        <v>4.11</v>
      </c>
      <c r="N26" s="26" t="str">
        <f>IF('5.4. Воспитание'!$R26 = "высокий", '5.4. Воспитание'!$M26, NA())</f>
        <v>#N/A</v>
      </c>
      <c r="O26" s="26" t="str">
        <f>IF('5.4. Воспитание'!$R26 = "средний", '5.4. Воспитание'!$M26, NA())</f>
        <v>4.11</v>
      </c>
      <c r="P26" s="26" t="str">
        <f>IF('5.4. Воспитание'!$R26 = "базовый", '5.4. Воспитание'!$M26, NA())</f>
        <v>#N/A</v>
      </c>
      <c r="Q26" s="26" t="str">
        <f>IF('5.4. Воспитание'!$R26 = "ниже базового", '5.4. Воспитание'!$M26, NA())</f>
        <v>#N/A</v>
      </c>
      <c r="R26" s="9" t="str">
        <f t="array" ref="R26">INDEX({"ниже базового","базовый","средний","высокий"}, ROUND('5.4. Воспитание'!$M26, 0) - 1)</f>
        <v>средний</v>
      </c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ht="15.75" customHeight="1">
      <c r="A27" s="9">
        <v>7.0</v>
      </c>
      <c r="B27" s="17" t="str">
        <f>COUNTIFS('2. Результаты'!$B$2:$B$1350, '5.4. Воспитание'!$G27, '2. Результаты'!$P$2:$P$1350, B$1)</f>
        <v>10</v>
      </c>
      <c r="C27" s="18" t="str">
        <f>COUNTIFS('2. Результаты'!$B$2:$B$1350, '5.4. Воспитание'!$G27, '2. Результаты'!$P$2:$P$1350, C$1)</f>
        <v>30</v>
      </c>
      <c r="D27" s="19" t="str">
        <f>COUNTIFS('2. Результаты'!$B$2:$B$1350, '5.4. Воспитание'!$G27, '2. Результаты'!$P$2:$P$1350, D$1)</f>
        <v>5</v>
      </c>
      <c r="E27" s="20" t="str">
        <f>COUNTIFS('2. Результаты'!$B$2:$B$1350, '5.4. Воспитание'!$G27, '2. Результаты'!$P$2:$P$1350, E$1)</f>
        <v>0</v>
      </c>
      <c r="F27" s="9" t="str">
        <f t="array" ref="F27">ROW() - ROW(TAKE('5.4. Воспитание'!$A$2:$R$55, 1)) + 1</f>
        <v>#NAME?</v>
      </c>
      <c r="G27" s="21" t="s">
        <v>499</v>
      </c>
      <c r="H27" s="3" t="str">
        <f>SUM('5.4. Воспитание'!$B27:$E27)</f>
        <v>45</v>
      </c>
      <c r="I27" s="22" t="str">
        <f>'5.4. Воспитание'!$B27 / '5.4. Воспитание'!$H27</f>
        <v>22%</v>
      </c>
      <c r="J27" s="23" t="str">
        <f>'5.4. Воспитание'!$C27 / '5.4. Воспитание'!$H27</f>
        <v>67%</v>
      </c>
      <c r="K27" s="24" t="str">
        <f>'5.4. Воспитание'!$D27 / '5.4. Воспитание'!$H27</f>
        <v>11%</v>
      </c>
      <c r="L27" s="25" t="str">
        <f>'5.4. Воспитание'!$E27 / '5.4. Воспитание'!$H27</f>
        <v>0%</v>
      </c>
      <c r="M27" s="26" t="str">
        <f>(5 * '5.4. Воспитание'!$B27 + 4 * '5.4. Воспитание'!$C27 + 3 * '5.4. Воспитание'!$D27 + 2 * '5.4. Воспитание'!$E27) / '5.4. Воспитание'!$H27</f>
        <v>4.11</v>
      </c>
      <c r="N27" s="26" t="str">
        <f>IF('5.4. Воспитание'!$R27 = "высокий", '5.4. Воспитание'!$M27, NA())</f>
        <v>#N/A</v>
      </c>
      <c r="O27" s="26" t="str">
        <f>IF('5.4. Воспитание'!$R27 = "средний", '5.4. Воспитание'!$M27, NA())</f>
        <v>4.11</v>
      </c>
      <c r="P27" s="26" t="str">
        <f>IF('5.4. Воспитание'!$R27 = "базовый", '5.4. Воспитание'!$M27, NA())</f>
        <v>#N/A</v>
      </c>
      <c r="Q27" s="26" t="str">
        <f>IF('5.4. Воспитание'!$R27 = "ниже базового", '5.4. Воспитание'!$M27, NA())</f>
        <v>#N/A</v>
      </c>
      <c r="R27" s="9" t="str">
        <f t="array" ref="R27">INDEX({"ниже базового","базовый","средний","высокий"}, ROUND('5.4. Воспитание'!$M27, 0) - 1)</f>
        <v>средний</v>
      </c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ht="15.75" customHeight="1">
      <c r="A28" s="9">
        <v>5.0</v>
      </c>
      <c r="B28" s="17" t="str">
        <f>COUNTIFS('2. Результаты'!$B$2:$B$1350, '5.4. Воспитание'!$G28, '2. Результаты'!$P$2:$P$1350, B$1)</f>
        <v>7</v>
      </c>
      <c r="C28" s="18" t="str">
        <f>COUNTIFS('2. Результаты'!$B$2:$B$1350, '5.4. Воспитание'!$G28, '2. Результаты'!$P$2:$P$1350, C$1)</f>
        <v>47</v>
      </c>
      <c r="D28" s="19" t="str">
        <f>COUNTIFS('2. Результаты'!$B$2:$B$1350, '5.4. Воспитание'!$G28, '2. Результаты'!$P$2:$P$1350, D$1)</f>
        <v>1</v>
      </c>
      <c r="E28" s="20" t="str">
        <f>COUNTIFS('2. Результаты'!$B$2:$B$1350, '5.4. Воспитание'!$G28, '2. Результаты'!$P$2:$P$1350, E$1)</f>
        <v>0</v>
      </c>
      <c r="F28" s="9" t="str">
        <f t="array" ref="F28">ROW() - ROW(TAKE('5.4. Воспитание'!$A$2:$R$55, 1)) + 1</f>
        <v>#NAME?</v>
      </c>
      <c r="G28" s="21" t="s">
        <v>1130</v>
      </c>
      <c r="H28" s="3" t="str">
        <f>SUM('5.4. Воспитание'!$B28:$E28)</f>
        <v>55</v>
      </c>
      <c r="I28" s="22" t="str">
        <f>'5.4. Воспитание'!$B28 / '5.4. Воспитание'!$H28</f>
        <v>13%</v>
      </c>
      <c r="J28" s="23" t="str">
        <f>'5.4. Воспитание'!$C28 / '5.4. Воспитание'!$H28</f>
        <v>85%</v>
      </c>
      <c r="K28" s="24" t="str">
        <f>'5.4. Воспитание'!$D28 / '5.4. Воспитание'!$H28</f>
        <v>2%</v>
      </c>
      <c r="L28" s="25" t="str">
        <f>'5.4. Воспитание'!$E28 / '5.4. Воспитание'!$H28</f>
        <v>0%</v>
      </c>
      <c r="M28" s="26" t="str">
        <f>(5 * '5.4. Воспитание'!$B28 + 4 * '5.4. Воспитание'!$C28 + 3 * '5.4. Воспитание'!$D28 + 2 * '5.4. Воспитание'!$E28) / '5.4. Воспитание'!$H28</f>
        <v>4.11</v>
      </c>
      <c r="N28" s="26" t="str">
        <f>IF('5.4. Воспитание'!$R28 = "высокий", '5.4. Воспитание'!$M28, NA())</f>
        <v>#N/A</v>
      </c>
      <c r="O28" s="26" t="str">
        <f>IF('5.4. Воспитание'!$R28 = "средний", '5.4. Воспитание'!$M28, NA())</f>
        <v>4.11</v>
      </c>
      <c r="P28" s="26" t="str">
        <f>IF('5.4. Воспитание'!$R28 = "базовый", '5.4. Воспитание'!$M28, NA())</f>
        <v>#N/A</v>
      </c>
      <c r="Q28" s="26" t="str">
        <f>IF('5.4. Воспитание'!$R28 = "ниже базового", '5.4. Воспитание'!$M28, NA())</f>
        <v>#N/A</v>
      </c>
      <c r="R28" s="9" t="str">
        <f t="array" ref="R28">INDEX({"ниже базового","базовый","средний","высокий"}, ROUND('5.4. Воспитание'!$M28, 0) - 1)</f>
        <v>средний</v>
      </c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ht="15.75" customHeight="1">
      <c r="A29" s="9">
        <v>19.0</v>
      </c>
      <c r="B29" s="17" t="str">
        <f>COUNTIFS('2. Результаты'!$B$2:$B$1350, '5.4. Воспитание'!$G29, '2. Результаты'!$P$2:$P$1350, B$1)</f>
        <v>4</v>
      </c>
      <c r="C29" s="18" t="str">
        <f>COUNTIFS('2. Результаты'!$B$2:$B$1350, '5.4. Воспитание'!$G29, '2. Результаты'!$P$2:$P$1350, C$1)</f>
        <v>15</v>
      </c>
      <c r="D29" s="19" t="str">
        <f>COUNTIFS('2. Результаты'!$B$2:$B$1350, '5.4. Воспитание'!$G29, '2. Результаты'!$P$2:$P$1350, D$1)</f>
        <v>2</v>
      </c>
      <c r="E29" s="20" t="str">
        <f>COUNTIFS('2. Результаты'!$B$2:$B$1350, '5.4. Воспитание'!$G29, '2. Результаты'!$P$2:$P$1350, E$1)</f>
        <v>0</v>
      </c>
      <c r="F29" s="9" t="str">
        <f t="array" ref="F29">ROW() - ROW(TAKE('5.4. Воспитание'!$A$2:$R$55, 1)) + 1</f>
        <v>#NAME?</v>
      </c>
      <c r="G29" s="21" t="s">
        <v>104</v>
      </c>
      <c r="H29" s="3" t="str">
        <f>SUM('5.4. Воспитание'!$B29:$E29)</f>
        <v>21</v>
      </c>
      <c r="I29" s="22" t="str">
        <f>'5.4. Воспитание'!$B29 / '5.4. Воспитание'!$H29</f>
        <v>19%</v>
      </c>
      <c r="J29" s="23" t="str">
        <f>'5.4. Воспитание'!$C29 / '5.4. Воспитание'!$H29</f>
        <v>71%</v>
      </c>
      <c r="K29" s="24" t="str">
        <f>'5.4. Воспитание'!$D29 / '5.4. Воспитание'!$H29</f>
        <v>10%</v>
      </c>
      <c r="L29" s="25" t="str">
        <f>'5.4. Воспитание'!$E29 / '5.4. Воспитание'!$H29</f>
        <v>0%</v>
      </c>
      <c r="M29" s="26" t="str">
        <f>(5 * '5.4. Воспитание'!$B29 + 4 * '5.4. Воспитание'!$C29 + 3 * '5.4. Воспитание'!$D29 + 2 * '5.4. Воспитание'!$E29) / '5.4. Воспитание'!$H29</f>
        <v>4.10</v>
      </c>
      <c r="N29" s="26" t="str">
        <f>IF('5.4. Воспитание'!$R29 = "высокий", '5.4. Воспитание'!$M29, NA())</f>
        <v>#N/A</v>
      </c>
      <c r="O29" s="26" t="str">
        <f>IF('5.4. Воспитание'!$R29 = "средний", '5.4. Воспитание'!$M29, NA())</f>
        <v>4.10</v>
      </c>
      <c r="P29" s="26" t="str">
        <f>IF('5.4. Воспитание'!$R29 = "базовый", '5.4. Воспитание'!$M29, NA())</f>
        <v>#N/A</v>
      </c>
      <c r="Q29" s="26" t="str">
        <f>IF('5.4. Воспитание'!$R29 = "ниже базового", '5.4. Воспитание'!$M29, NA())</f>
        <v>#N/A</v>
      </c>
      <c r="R29" s="9" t="str">
        <f t="array" ref="R29">INDEX({"ниже базового","базовый","средний","высокий"}, ROUND('5.4. Воспитание'!$M29, 0) - 1)</f>
        <v>средний</v>
      </c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ht="15.75" customHeight="1">
      <c r="A30" s="9">
        <v>9.0</v>
      </c>
      <c r="B30" s="17" t="str">
        <f>COUNTIFS('2. Результаты'!$B$2:$B$1350, '5.4. Воспитание'!$G30, '2. Результаты'!$P$2:$P$1350, B$1)</f>
        <v>1</v>
      </c>
      <c r="C30" s="18" t="str">
        <f>COUNTIFS('2. Результаты'!$B$2:$B$1350, '5.4. Воспитание'!$G30, '2. Результаты'!$P$2:$P$1350, C$1)</f>
        <v>10</v>
      </c>
      <c r="D30" s="19" t="str">
        <f>COUNTIFS('2. Результаты'!$B$2:$B$1350, '5.4. Воспитание'!$G30, '2. Результаты'!$P$2:$P$1350, D$1)</f>
        <v>0</v>
      </c>
      <c r="E30" s="20" t="str">
        <f>COUNTIFS('2. Результаты'!$B$2:$B$1350, '5.4. Воспитание'!$G30, '2. Результаты'!$P$2:$P$1350, E$1)</f>
        <v>0</v>
      </c>
      <c r="F30" s="9" t="str">
        <f t="array" ref="F30">ROW() - ROW(TAKE('5.4. Воспитание'!$A$2:$R$55, 1)) + 1</f>
        <v>#NAME?</v>
      </c>
      <c r="G30" s="21" t="s">
        <v>199</v>
      </c>
      <c r="H30" s="3" t="str">
        <f>SUM('5.4. Воспитание'!$B30:$E30)</f>
        <v>11</v>
      </c>
      <c r="I30" s="22" t="str">
        <f>'5.4. Воспитание'!$B30 / '5.4. Воспитание'!$H30</f>
        <v>9%</v>
      </c>
      <c r="J30" s="23" t="str">
        <f>'5.4. Воспитание'!$C30 / '5.4. Воспитание'!$H30</f>
        <v>91%</v>
      </c>
      <c r="K30" s="24" t="str">
        <f>'5.4. Воспитание'!$D30 / '5.4. Воспитание'!$H30</f>
        <v>0%</v>
      </c>
      <c r="L30" s="25" t="str">
        <f>'5.4. Воспитание'!$E30 / '5.4. Воспитание'!$H30</f>
        <v>0%</v>
      </c>
      <c r="M30" s="26" t="str">
        <f>(5 * '5.4. Воспитание'!$B30 + 4 * '5.4. Воспитание'!$C30 + 3 * '5.4. Воспитание'!$D30 + 2 * '5.4. Воспитание'!$E30) / '5.4. Воспитание'!$H30</f>
        <v>4.09</v>
      </c>
      <c r="N30" s="26" t="str">
        <f>IF('5.4. Воспитание'!$R30 = "высокий", '5.4. Воспитание'!$M30, NA())</f>
        <v>#N/A</v>
      </c>
      <c r="O30" s="26" t="str">
        <f>IF('5.4. Воспитание'!$R30 = "средний", '5.4. Воспитание'!$M30, NA())</f>
        <v>4.09</v>
      </c>
      <c r="P30" s="26" t="str">
        <f>IF('5.4. Воспитание'!$R30 = "базовый", '5.4. Воспитание'!$M30, NA())</f>
        <v>#N/A</v>
      </c>
      <c r="Q30" s="26" t="str">
        <f>IF('5.4. Воспитание'!$R30 = "ниже базового", '5.4. Воспитание'!$M30, NA())</f>
        <v>#N/A</v>
      </c>
      <c r="R30" s="9" t="str">
        <f t="array" ref="R30">INDEX({"ниже базового","базовый","средний","высокий"}, ROUND('5.4. Воспитание'!$M30, 0) - 1)</f>
        <v>средний</v>
      </c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ht="15.75" customHeight="1">
      <c r="A31" s="9">
        <v>54.0</v>
      </c>
      <c r="B31" s="17" t="str">
        <f>COUNTIFS('2. Результаты'!$B$2:$B$1350, '5.4. Воспитание'!$G31, '2. Результаты'!$P$2:$P$1350, B$1)</f>
        <v>7</v>
      </c>
      <c r="C31" s="18" t="str">
        <f>COUNTIFS('2. Результаты'!$B$2:$B$1350, '5.4. Воспитание'!$G31, '2. Результаты'!$P$2:$P$1350, C$1)</f>
        <v>25</v>
      </c>
      <c r="D31" s="19" t="str">
        <f>COUNTIFS('2. Результаты'!$B$2:$B$1350, '5.4. Воспитание'!$G31, '2. Результаты'!$P$2:$P$1350, D$1)</f>
        <v>4</v>
      </c>
      <c r="E31" s="20" t="str">
        <f>COUNTIFS('2. Результаты'!$B$2:$B$1350, '5.4. Воспитание'!$G31, '2. Результаты'!$P$2:$P$1350, E$1)</f>
        <v>0</v>
      </c>
      <c r="F31" s="9" t="str">
        <f t="array" ref="F31">ROW() - ROW(TAKE('5.4. Воспитание'!$A$2:$R$55, 1)) + 1</f>
        <v>#NAME?</v>
      </c>
      <c r="G31" s="21" t="s">
        <v>162</v>
      </c>
      <c r="H31" s="3" t="str">
        <f>SUM('5.4. Воспитание'!$B31:$E31)</f>
        <v>36</v>
      </c>
      <c r="I31" s="22" t="str">
        <f>'5.4. Воспитание'!$B31 / '5.4. Воспитание'!$H31</f>
        <v>19%</v>
      </c>
      <c r="J31" s="23" t="str">
        <f>'5.4. Воспитание'!$C31 / '5.4. Воспитание'!$H31</f>
        <v>69%</v>
      </c>
      <c r="K31" s="24" t="str">
        <f>'5.4. Воспитание'!$D31 / '5.4. Воспитание'!$H31</f>
        <v>11%</v>
      </c>
      <c r="L31" s="25" t="str">
        <f>'5.4. Воспитание'!$E31 / '5.4. Воспитание'!$H31</f>
        <v>0%</v>
      </c>
      <c r="M31" s="26" t="str">
        <f>(5 * '5.4. Воспитание'!$B31 + 4 * '5.4. Воспитание'!$C31 + 3 * '5.4. Воспитание'!$D31 + 2 * '5.4. Воспитание'!$E31) / '5.4. Воспитание'!$H31</f>
        <v>4.08</v>
      </c>
      <c r="N31" s="26" t="str">
        <f>IF('5.4. Воспитание'!$R31 = "высокий", '5.4. Воспитание'!$M31, NA())</f>
        <v>#N/A</v>
      </c>
      <c r="O31" s="26" t="str">
        <f>IF('5.4. Воспитание'!$R31 = "средний", '5.4. Воспитание'!$M31, NA())</f>
        <v>4.08</v>
      </c>
      <c r="P31" s="26" t="str">
        <f>IF('5.4. Воспитание'!$R31 = "базовый", '5.4. Воспитание'!$M31, NA())</f>
        <v>#N/A</v>
      </c>
      <c r="Q31" s="26" t="str">
        <f>IF('5.4. Воспитание'!$R31 = "ниже базового", '5.4. Воспитание'!$M31, NA())</f>
        <v>#N/A</v>
      </c>
      <c r="R31" s="9" t="str">
        <f t="array" ref="R31">INDEX({"ниже базового","базовый","средний","высокий"}, ROUND('5.4. Воспитание'!$M31, 0) - 1)</f>
        <v>средний</v>
      </c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ht="15.75" customHeight="1">
      <c r="A32" s="9">
        <v>39.0</v>
      </c>
      <c r="B32" s="17" t="str">
        <f>COUNTIFS('2. Результаты'!$B$2:$B$1350, '5.4. Воспитание'!$G32, '2. Результаты'!$P$2:$P$1350, B$1)</f>
        <v>12</v>
      </c>
      <c r="C32" s="18" t="str">
        <f>COUNTIFS('2. Результаты'!$B$2:$B$1350, '5.4. Воспитание'!$G32, '2. Результаты'!$P$2:$P$1350, C$1)</f>
        <v>22</v>
      </c>
      <c r="D32" s="19" t="str">
        <f>COUNTIFS('2. Результаты'!$B$2:$B$1350, '5.4. Воспитание'!$G32, '2. Результаты'!$P$2:$P$1350, D$1)</f>
        <v>9</v>
      </c>
      <c r="E32" s="20" t="str">
        <f>COUNTIFS('2. Результаты'!$B$2:$B$1350, '5.4. Воспитание'!$G32, '2. Результаты'!$P$2:$P$1350, E$1)</f>
        <v>0</v>
      </c>
      <c r="F32" s="9" t="str">
        <f t="array" ref="F32">ROW() - ROW(TAKE('5.4. Воспитание'!$A$2:$R$55, 1)) + 1</f>
        <v>#NAME?</v>
      </c>
      <c r="G32" s="21" t="s">
        <v>454</v>
      </c>
      <c r="H32" s="3" t="str">
        <f>SUM('5.4. Воспитание'!$B32:$E32)</f>
        <v>43</v>
      </c>
      <c r="I32" s="22" t="str">
        <f>'5.4. Воспитание'!$B32 / '5.4. Воспитание'!$H32</f>
        <v>28%</v>
      </c>
      <c r="J32" s="23" t="str">
        <f>'5.4. Воспитание'!$C32 / '5.4. Воспитание'!$H32</f>
        <v>51%</v>
      </c>
      <c r="K32" s="24" t="str">
        <f>'5.4. Воспитание'!$D32 / '5.4. Воспитание'!$H32</f>
        <v>21%</v>
      </c>
      <c r="L32" s="25" t="str">
        <f>'5.4. Воспитание'!$E32 / '5.4. Воспитание'!$H32</f>
        <v>0%</v>
      </c>
      <c r="M32" s="26" t="str">
        <f>(5 * '5.4. Воспитание'!$B32 + 4 * '5.4. Воспитание'!$C32 + 3 * '5.4. Воспитание'!$D32 + 2 * '5.4. Воспитание'!$E32) / '5.4. Воспитание'!$H32</f>
        <v>4.07</v>
      </c>
      <c r="N32" s="26" t="str">
        <f>IF('5.4. Воспитание'!$R32 = "высокий", '5.4. Воспитание'!$M32, NA())</f>
        <v>#N/A</v>
      </c>
      <c r="O32" s="26" t="str">
        <f>IF('5.4. Воспитание'!$R32 = "средний", '5.4. Воспитание'!$M32, NA())</f>
        <v>4.07</v>
      </c>
      <c r="P32" s="26" t="str">
        <f>IF('5.4. Воспитание'!$R32 = "базовый", '5.4. Воспитание'!$M32, NA())</f>
        <v>#N/A</v>
      </c>
      <c r="Q32" s="26" t="str">
        <f>IF('5.4. Воспитание'!$R32 = "ниже базового", '5.4. Воспитание'!$M32, NA())</f>
        <v>#N/A</v>
      </c>
      <c r="R32" s="9" t="str">
        <f t="array" ref="R32">INDEX({"ниже базового","базовый","средний","высокий"}, ROUND('5.4. Воспитание'!$M32, 0) - 1)</f>
        <v>средний</v>
      </c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ht="15.75" customHeight="1">
      <c r="A33" s="9">
        <v>51.0</v>
      </c>
      <c r="B33" s="17" t="str">
        <f>COUNTIFS('2. Результаты'!$B$2:$B$1350, '5.4. Воспитание'!$G33, '2. Результаты'!$P$2:$P$1350, B$1)</f>
        <v>4</v>
      </c>
      <c r="C33" s="18" t="str">
        <f>COUNTIFS('2. Результаты'!$B$2:$B$1350, '5.4. Воспитание'!$G33, '2. Результаты'!$P$2:$P$1350, C$1)</f>
        <v>8</v>
      </c>
      <c r="D33" s="19" t="str">
        <f>COUNTIFS('2. Результаты'!$B$2:$B$1350, '5.4. Воспитание'!$G33, '2. Результаты'!$P$2:$P$1350, D$1)</f>
        <v>3</v>
      </c>
      <c r="E33" s="20" t="str">
        <f>COUNTIFS('2. Результаты'!$B$2:$B$1350, '5.4. Воспитание'!$G33, '2. Результаты'!$P$2:$P$1350, E$1)</f>
        <v>0</v>
      </c>
      <c r="F33" s="9" t="str">
        <f t="array" ref="F33">ROW() - ROW(TAKE('5.4. Воспитание'!$A$2:$R$55, 1)) + 1</f>
        <v>#NAME?</v>
      </c>
      <c r="G33" s="21" t="s">
        <v>773</v>
      </c>
      <c r="H33" s="3" t="str">
        <f>SUM('5.4. Воспитание'!$B33:$E33)</f>
        <v>15</v>
      </c>
      <c r="I33" s="22" t="str">
        <f>'5.4. Воспитание'!$B33 / '5.4. Воспитание'!$H33</f>
        <v>27%</v>
      </c>
      <c r="J33" s="23" t="str">
        <f>'5.4. Воспитание'!$C33 / '5.4. Воспитание'!$H33</f>
        <v>53%</v>
      </c>
      <c r="K33" s="24" t="str">
        <f>'5.4. Воспитание'!$D33 / '5.4. Воспитание'!$H33</f>
        <v>20%</v>
      </c>
      <c r="L33" s="25" t="str">
        <f>'5.4. Воспитание'!$E33 / '5.4. Воспитание'!$H33</f>
        <v>0%</v>
      </c>
      <c r="M33" s="26" t="str">
        <f>(5 * '5.4. Воспитание'!$B33 + 4 * '5.4. Воспитание'!$C33 + 3 * '5.4. Воспитание'!$D33 + 2 * '5.4. Воспитание'!$E33) / '5.4. Воспитание'!$H33</f>
        <v>4.07</v>
      </c>
      <c r="N33" s="26" t="str">
        <f>IF('5.4. Воспитание'!$R33 = "высокий", '5.4. Воспитание'!$M33, NA())</f>
        <v>#N/A</v>
      </c>
      <c r="O33" s="26" t="str">
        <f>IF('5.4. Воспитание'!$R33 = "средний", '5.4. Воспитание'!$M33, NA())</f>
        <v>4.07</v>
      </c>
      <c r="P33" s="26" t="str">
        <f>IF('5.4. Воспитание'!$R33 = "базовый", '5.4. Воспитание'!$M33, NA())</f>
        <v>#N/A</v>
      </c>
      <c r="Q33" s="26" t="str">
        <f>IF('5.4. Воспитание'!$R33 = "ниже базового", '5.4. Воспитание'!$M33, NA())</f>
        <v>#N/A</v>
      </c>
      <c r="R33" s="9" t="str">
        <f t="array" ref="R33">INDEX({"ниже базового","базовый","средний","высокий"}, ROUND('5.4. Воспитание'!$M33, 0) - 1)</f>
        <v>средний</v>
      </c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ht="15.75" customHeight="1">
      <c r="A34" s="9">
        <v>32.0</v>
      </c>
      <c r="B34" s="17" t="str">
        <f>COUNTIFS('2. Результаты'!$B$2:$B$1350, '5.4. Воспитание'!$G34, '2. Результаты'!$P$2:$P$1350, B$1)</f>
        <v>5</v>
      </c>
      <c r="C34" s="18" t="str">
        <f>COUNTIFS('2. Результаты'!$B$2:$B$1350, '5.4. Воспитание'!$G34, '2. Результаты'!$P$2:$P$1350, C$1)</f>
        <v>17</v>
      </c>
      <c r="D34" s="19" t="str">
        <f>COUNTIFS('2. Результаты'!$B$2:$B$1350, '5.4. Воспитание'!$G34, '2. Результаты'!$P$2:$P$1350, D$1)</f>
        <v>4</v>
      </c>
      <c r="E34" s="20" t="str">
        <f>COUNTIFS('2. Результаты'!$B$2:$B$1350, '5.4. Воспитание'!$G34, '2. Результаты'!$P$2:$P$1350, E$1)</f>
        <v>0</v>
      </c>
      <c r="F34" s="9" t="str">
        <f t="array" ref="F34">ROW() - ROW(TAKE('5.4. Воспитание'!$A$2:$R$55, 1)) + 1</f>
        <v>#NAME?</v>
      </c>
      <c r="G34" s="21" t="s">
        <v>427</v>
      </c>
      <c r="H34" s="3" t="str">
        <f>SUM('5.4. Воспитание'!$B34:$E34)</f>
        <v>26</v>
      </c>
      <c r="I34" s="22" t="str">
        <f>'5.4. Воспитание'!$B34 / '5.4. Воспитание'!$H34</f>
        <v>19%</v>
      </c>
      <c r="J34" s="23" t="str">
        <f>'5.4. Воспитание'!$C34 / '5.4. Воспитание'!$H34</f>
        <v>65%</v>
      </c>
      <c r="K34" s="24" t="str">
        <f>'5.4. Воспитание'!$D34 / '5.4. Воспитание'!$H34</f>
        <v>15%</v>
      </c>
      <c r="L34" s="25" t="str">
        <f>'5.4. Воспитание'!$E34 / '5.4. Воспитание'!$H34</f>
        <v>0%</v>
      </c>
      <c r="M34" s="26" t="str">
        <f>(5 * '5.4. Воспитание'!$B34 + 4 * '5.4. Воспитание'!$C34 + 3 * '5.4. Воспитание'!$D34 + 2 * '5.4. Воспитание'!$E34) / '5.4. Воспитание'!$H34</f>
        <v>4.04</v>
      </c>
      <c r="N34" s="26" t="str">
        <f>IF('5.4. Воспитание'!$R34 = "высокий", '5.4. Воспитание'!$M34, NA())</f>
        <v>#N/A</v>
      </c>
      <c r="O34" s="26" t="str">
        <f>IF('5.4. Воспитание'!$R34 = "средний", '5.4. Воспитание'!$M34, NA())</f>
        <v>4.04</v>
      </c>
      <c r="P34" s="26" t="str">
        <f>IF('5.4. Воспитание'!$R34 = "базовый", '5.4. Воспитание'!$M34, NA())</f>
        <v>#N/A</v>
      </c>
      <c r="Q34" s="26" t="str">
        <f>IF('5.4. Воспитание'!$R34 = "ниже базового", '5.4. Воспитание'!$M34, NA())</f>
        <v>#N/A</v>
      </c>
      <c r="R34" s="9" t="str">
        <f t="array" ref="R34">INDEX({"ниже базового","базовый","средний","высокий"}, ROUND('5.4. Воспитание'!$M34, 0) - 1)</f>
        <v>средний</v>
      </c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ht="15.75" customHeight="1">
      <c r="A35" s="9">
        <v>38.0</v>
      </c>
      <c r="B35" s="17" t="str">
        <f>COUNTIFS('2. Результаты'!$B$2:$B$1350, '5.4. Воспитание'!$G35, '2. Результаты'!$P$2:$P$1350, B$1)</f>
        <v>4</v>
      </c>
      <c r="C35" s="18" t="str">
        <f>COUNTIFS('2. Результаты'!$B$2:$B$1350, '5.4. Воспитание'!$G35, '2. Результаты'!$P$2:$P$1350, C$1)</f>
        <v>7</v>
      </c>
      <c r="D35" s="19" t="str">
        <f>COUNTIFS('2. Результаты'!$B$2:$B$1350, '5.4. Воспитание'!$G35, '2. Результаты'!$P$2:$P$1350, D$1)</f>
        <v>4</v>
      </c>
      <c r="E35" s="20" t="str">
        <f>COUNTIFS('2. Результаты'!$B$2:$B$1350, '5.4. Воспитание'!$G35, '2. Результаты'!$P$2:$P$1350, E$1)</f>
        <v>0</v>
      </c>
      <c r="F35" s="9" t="str">
        <f t="array" ref="F35">ROW() - ROW(TAKE('5.4. Воспитание'!$A$2:$R$55, 1)) + 1</f>
        <v>#NAME?</v>
      </c>
      <c r="G35" s="21" t="s">
        <v>903</v>
      </c>
      <c r="H35" s="3" t="str">
        <f>SUM('5.4. Воспитание'!$B35:$E35)</f>
        <v>15</v>
      </c>
      <c r="I35" s="22" t="str">
        <f>'5.4. Воспитание'!$B35 / '5.4. Воспитание'!$H35</f>
        <v>27%</v>
      </c>
      <c r="J35" s="23" t="str">
        <f>'5.4. Воспитание'!$C35 / '5.4. Воспитание'!$H35</f>
        <v>47%</v>
      </c>
      <c r="K35" s="24" t="str">
        <f>'5.4. Воспитание'!$D35 / '5.4. Воспитание'!$H35</f>
        <v>27%</v>
      </c>
      <c r="L35" s="25" t="str">
        <f>'5.4. Воспитание'!$E35 / '5.4. Воспитание'!$H35</f>
        <v>0%</v>
      </c>
      <c r="M35" s="26" t="str">
        <f>(5 * '5.4. Воспитание'!$B35 + 4 * '5.4. Воспитание'!$C35 + 3 * '5.4. Воспитание'!$D35 + 2 * '5.4. Воспитание'!$E35) / '5.4. Воспитание'!$H35</f>
        <v>4.00</v>
      </c>
      <c r="N35" s="26" t="str">
        <f>IF('5.4. Воспитание'!$R35 = "высокий", '5.4. Воспитание'!$M35, NA())</f>
        <v>#N/A</v>
      </c>
      <c r="O35" s="26" t="str">
        <f>IF('5.4. Воспитание'!$R35 = "средний", '5.4. Воспитание'!$M35, NA())</f>
        <v>4.00</v>
      </c>
      <c r="P35" s="26" t="str">
        <f>IF('5.4. Воспитание'!$R35 = "базовый", '5.4. Воспитание'!$M35, NA())</f>
        <v>#N/A</v>
      </c>
      <c r="Q35" s="26" t="str">
        <f>IF('5.4. Воспитание'!$R35 = "ниже базового", '5.4. Воспитание'!$M35, NA())</f>
        <v>#N/A</v>
      </c>
      <c r="R35" s="9" t="str">
        <f t="array" ref="R35">INDEX({"ниже базового","базовый","средний","высокий"}, ROUND('5.4. Воспитание'!$M35, 0) - 1)</f>
        <v>средний</v>
      </c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ht="15.75" customHeight="1">
      <c r="A36" s="9">
        <v>23.0</v>
      </c>
      <c r="B36" s="17" t="str">
        <f>COUNTIFS('2. Результаты'!$B$2:$B$1350, '5.4. Воспитание'!$G36, '2. Результаты'!$P$2:$P$1350, B$1)</f>
        <v>4</v>
      </c>
      <c r="C36" s="18" t="str">
        <f>COUNTIFS('2. Результаты'!$B$2:$B$1350, '5.4. Воспитание'!$G36, '2. Результаты'!$P$2:$P$1350, C$1)</f>
        <v>12</v>
      </c>
      <c r="D36" s="19" t="str">
        <f>COUNTIFS('2. Результаты'!$B$2:$B$1350, '5.4. Воспитание'!$G36, '2. Результаты'!$P$2:$P$1350, D$1)</f>
        <v>4</v>
      </c>
      <c r="E36" s="20" t="str">
        <f>COUNTIFS('2. Результаты'!$B$2:$B$1350, '5.4. Воспитание'!$G36, '2. Результаты'!$P$2:$P$1350, E$1)</f>
        <v>0</v>
      </c>
      <c r="F36" s="9" t="str">
        <f t="array" ref="F36">ROW() - ROW(TAKE('5.4. Воспитание'!$A$2:$R$55, 1)) + 1</f>
        <v>#NAME?</v>
      </c>
      <c r="G36" s="21" t="s">
        <v>635</v>
      </c>
      <c r="H36" s="3" t="str">
        <f>SUM('5.4. Воспитание'!$B36:$E36)</f>
        <v>20</v>
      </c>
      <c r="I36" s="22" t="str">
        <f>'5.4. Воспитание'!$B36 / '5.4. Воспитание'!$H36</f>
        <v>20%</v>
      </c>
      <c r="J36" s="23" t="str">
        <f>'5.4. Воспитание'!$C36 / '5.4. Воспитание'!$H36</f>
        <v>60%</v>
      </c>
      <c r="K36" s="24" t="str">
        <f>'5.4. Воспитание'!$D36 / '5.4. Воспитание'!$H36</f>
        <v>20%</v>
      </c>
      <c r="L36" s="25" t="str">
        <f>'5.4. Воспитание'!$E36 / '5.4. Воспитание'!$H36</f>
        <v>0%</v>
      </c>
      <c r="M36" s="26" t="str">
        <f>(5 * '5.4. Воспитание'!$B36 + 4 * '5.4. Воспитание'!$C36 + 3 * '5.4. Воспитание'!$D36 + 2 * '5.4. Воспитание'!$E36) / '5.4. Воспитание'!$H36</f>
        <v>4.00</v>
      </c>
      <c r="N36" s="26" t="str">
        <f>IF('5.4. Воспитание'!$R36 = "высокий", '5.4. Воспитание'!$M36, NA())</f>
        <v>#N/A</v>
      </c>
      <c r="O36" s="26" t="str">
        <f>IF('5.4. Воспитание'!$R36 = "средний", '5.4. Воспитание'!$M36, NA())</f>
        <v>4.00</v>
      </c>
      <c r="P36" s="26" t="str">
        <f>IF('5.4. Воспитание'!$R36 = "базовый", '5.4. Воспитание'!$M36, NA())</f>
        <v>#N/A</v>
      </c>
      <c r="Q36" s="26" t="str">
        <f>IF('5.4. Воспитание'!$R36 = "ниже базового", '5.4. Воспитание'!$M36, NA())</f>
        <v>#N/A</v>
      </c>
      <c r="R36" s="9" t="str">
        <f t="array" ref="R36">INDEX({"ниже базового","базовый","средний","высокий"}, ROUND('5.4. Воспитание'!$M36, 0) - 1)</f>
        <v>средний</v>
      </c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ht="15.75" customHeight="1">
      <c r="A37" s="9">
        <v>1.0</v>
      </c>
      <c r="B37" s="17" t="str">
        <f>COUNTIFS('2. Результаты'!$B$2:$B$1350, '5.4. Воспитание'!$G37, '2. Результаты'!$P$2:$P$1350, B$1)</f>
        <v>1</v>
      </c>
      <c r="C37" s="18" t="str">
        <f>COUNTIFS('2. Результаты'!$B$2:$B$1350, '5.4. Воспитание'!$G37, '2. Результаты'!$P$2:$P$1350, C$1)</f>
        <v>8</v>
      </c>
      <c r="D37" s="19" t="str">
        <f>COUNTIFS('2. Результаты'!$B$2:$B$1350, '5.4. Воспитание'!$G37, '2. Результаты'!$P$2:$P$1350, D$1)</f>
        <v>1</v>
      </c>
      <c r="E37" s="20" t="str">
        <f>COUNTIFS('2. Результаты'!$B$2:$B$1350, '5.4. Воспитание'!$G37, '2. Результаты'!$P$2:$P$1350, E$1)</f>
        <v>0</v>
      </c>
      <c r="F37" s="9" t="str">
        <f t="array" ref="F37">ROW() - ROW(TAKE('5.4. Воспитание'!$A$2:$R$55, 1)) + 1</f>
        <v>#NAME?</v>
      </c>
      <c r="G37" s="21" t="s">
        <v>396</v>
      </c>
      <c r="H37" s="3" t="str">
        <f>SUM('5.4. Воспитание'!$B37:$E37)</f>
        <v>10</v>
      </c>
      <c r="I37" s="22" t="str">
        <f>'5.4. Воспитание'!$B37 / '5.4. Воспитание'!$H37</f>
        <v>10%</v>
      </c>
      <c r="J37" s="23" t="str">
        <f>'5.4. Воспитание'!$C37 / '5.4. Воспитание'!$H37</f>
        <v>80%</v>
      </c>
      <c r="K37" s="24" t="str">
        <f>'5.4. Воспитание'!$D37 / '5.4. Воспитание'!$H37</f>
        <v>10%</v>
      </c>
      <c r="L37" s="25" t="str">
        <f>'5.4. Воспитание'!$E37 / '5.4. Воспитание'!$H37</f>
        <v>0%</v>
      </c>
      <c r="M37" s="26" t="str">
        <f>(5 * '5.4. Воспитание'!$B37 + 4 * '5.4. Воспитание'!$C37 + 3 * '5.4. Воспитание'!$D37 + 2 * '5.4. Воспитание'!$E37) / '5.4. Воспитание'!$H37</f>
        <v>4.00</v>
      </c>
      <c r="N37" s="26" t="str">
        <f>IF('5.4. Воспитание'!$R37 = "высокий", '5.4. Воспитание'!$M37, NA())</f>
        <v>#N/A</v>
      </c>
      <c r="O37" s="26" t="str">
        <f>IF('5.4. Воспитание'!$R37 = "средний", '5.4. Воспитание'!$M37, NA())</f>
        <v>4.00</v>
      </c>
      <c r="P37" s="26" t="str">
        <f>IF('5.4. Воспитание'!$R37 = "базовый", '5.4. Воспитание'!$M37, NA())</f>
        <v>#N/A</v>
      </c>
      <c r="Q37" s="26" t="str">
        <f>IF('5.4. Воспитание'!$R37 = "ниже базового", '5.4. Воспитание'!$M37, NA())</f>
        <v>#N/A</v>
      </c>
      <c r="R37" s="9" t="str">
        <f t="array" ref="R37">INDEX({"ниже базового","базовый","средний","высокий"}, ROUND('5.4. Воспитание'!$M37, 0) - 1)</f>
        <v>средний</v>
      </c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ht="15.75" customHeight="1">
      <c r="A38" s="9">
        <v>28.0</v>
      </c>
      <c r="B38" s="17" t="str">
        <f>COUNTIFS('2. Результаты'!$B$2:$B$1350, '5.4. Воспитание'!$G38, '2. Результаты'!$P$2:$P$1350, B$1)</f>
        <v>1</v>
      </c>
      <c r="C38" s="18" t="str">
        <f>COUNTIFS('2. Результаты'!$B$2:$B$1350, '5.4. Воспитание'!$G38, '2. Результаты'!$P$2:$P$1350, C$1)</f>
        <v>8</v>
      </c>
      <c r="D38" s="19" t="str">
        <f>COUNTIFS('2. Результаты'!$B$2:$B$1350, '5.4. Воспитание'!$G38, '2. Результаты'!$P$2:$P$1350, D$1)</f>
        <v>1</v>
      </c>
      <c r="E38" s="20" t="str">
        <f>COUNTIFS('2. Результаты'!$B$2:$B$1350, '5.4. Воспитание'!$G38, '2. Результаты'!$P$2:$P$1350, E$1)</f>
        <v>0</v>
      </c>
      <c r="F38" s="9" t="str">
        <f t="array" ref="F38">ROW() - ROW(TAKE('5.4. Воспитание'!$A$2:$R$55, 1)) + 1</f>
        <v>#NAME?</v>
      </c>
      <c r="G38" s="21" t="s">
        <v>545</v>
      </c>
      <c r="H38" s="3" t="str">
        <f>SUM('5.4. Воспитание'!$B38:$E38)</f>
        <v>10</v>
      </c>
      <c r="I38" s="22" t="str">
        <f>'5.4. Воспитание'!$B38 / '5.4. Воспитание'!$H38</f>
        <v>10%</v>
      </c>
      <c r="J38" s="23" t="str">
        <f>'5.4. Воспитание'!$C38 / '5.4. Воспитание'!$H38</f>
        <v>80%</v>
      </c>
      <c r="K38" s="24" t="str">
        <f>'5.4. Воспитание'!$D38 / '5.4. Воспитание'!$H38</f>
        <v>10%</v>
      </c>
      <c r="L38" s="25" t="str">
        <f>'5.4. Воспитание'!$E38 / '5.4. Воспитание'!$H38</f>
        <v>0%</v>
      </c>
      <c r="M38" s="26" t="str">
        <f>(5 * '5.4. Воспитание'!$B38 + 4 * '5.4. Воспитание'!$C38 + 3 * '5.4. Воспитание'!$D38 + 2 * '5.4. Воспитание'!$E38) / '5.4. Воспитание'!$H38</f>
        <v>4.00</v>
      </c>
      <c r="N38" s="26" t="str">
        <f>IF('5.4. Воспитание'!$R38 = "высокий", '5.4. Воспитание'!$M38, NA())</f>
        <v>#N/A</v>
      </c>
      <c r="O38" s="26" t="str">
        <f>IF('5.4. Воспитание'!$R38 = "средний", '5.4. Воспитание'!$M38, NA())</f>
        <v>4.00</v>
      </c>
      <c r="P38" s="26" t="str">
        <f>IF('5.4. Воспитание'!$R38 = "базовый", '5.4. Воспитание'!$M38, NA())</f>
        <v>#N/A</v>
      </c>
      <c r="Q38" s="26" t="str">
        <f>IF('5.4. Воспитание'!$R38 = "ниже базового", '5.4. Воспитание'!$M38, NA())</f>
        <v>#N/A</v>
      </c>
      <c r="R38" s="9" t="str">
        <f t="array" ref="R38">INDEX({"ниже базового","базовый","средний","высокий"}, ROUND('5.4. Воспитание'!$M38, 0) - 1)</f>
        <v>средний</v>
      </c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ht="15.75" customHeight="1">
      <c r="A39" s="9">
        <v>12.0</v>
      </c>
      <c r="B39" s="17" t="str">
        <f>COUNTIFS('2. Результаты'!$B$2:$B$1350, '5.4. Воспитание'!$G39, '2. Результаты'!$P$2:$P$1350, B$1)</f>
        <v>4</v>
      </c>
      <c r="C39" s="18" t="str">
        <f>COUNTIFS('2. Результаты'!$B$2:$B$1350, '5.4. Воспитание'!$G39, '2. Результаты'!$P$2:$P$1350, C$1)</f>
        <v>35</v>
      </c>
      <c r="D39" s="19" t="str">
        <f>COUNTIFS('2. Результаты'!$B$2:$B$1350, '5.4. Воспитание'!$G39, '2. Результаты'!$P$2:$P$1350, D$1)</f>
        <v>4</v>
      </c>
      <c r="E39" s="20" t="str">
        <f>COUNTIFS('2. Результаты'!$B$2:$B$1350, '5.4. Воспитание'!$G39, '2. Результаты'!$P$2:$P$1350, E$1)</f>
        <v>0</v>
      </c>
      <c r="F39" s="9" t="str">
        <f t="array" ref="F39">ROW() - ROW(TAKE('5.4. Воспитание'!$A$2:$R$55, 1)) + 1</f>
        <v>#NAME?</v>
      </c>
      <c r="G39" s="21" t="s">
        <v>680</v>
      </c>
      <c r="H39" s="3" t="str">
        <f>SUM('5.4. Воспитание'!$B39:$E39)</f>
        <v>43</v>
      </c>
      <c r="I39" s="22" t="str">
        <f>'5.4. Воспитание'!$B39 / '5.4. Воспитание'!$H39</f>
        <v>9%</v>
      </c>
      <c r="J39" s="23" t="str">
        <f>'5.4. Воспитание'!$C39 / '5.4. Воспитание'!$H39</f>
        <v>81%</v>
      </c>
      <c r="K39" s="24" t="str">
        <f>'5.4. Воспитание'!$D39 / '5.4. Воспитание'!$H39</f>
        <v>9%</v>
      </c>
      <c r="L39" s="25" t="str">
        <f>'5.4. Воспитание'!$E39 / '5.4. Воспитание'!$H39</f>
        <v>0%</v>
      </c>
      <c r="M39" s="26" t="str">
        <f>(5 * '5.4. Воспитание'!$B39 + 4 * '5.4. Воспитание'!$C39 + 3 * '5.4. Воспитание'!$D39 + 2 * '5.4. Воспитание'!$E39) / '5.4. Воспитание'!$H39</f>
        <v>4.00</v>
      </c>
      <c r="N39" s="26" t="str">
        <f>IF('5.4. Воспитание'!$R39 = "высокий", '5.4. Воспитание'!$M39, NA())</f>
        <v>#N/A</v>
      </c>
      <c r="O39" s="26" t="str">
        <f>IF('5.4. Воспитание'!$R39 = "средний", '5.4. Воспитание'!$M39, NA())</f>
        <v>4.00</v>
      </c>
      <c r="P39" s="26" t="str">
        <f>IF('5.4. Воспитание'!$R39 = "базовый", '5.4. Воспитание'!$M39, NA())</f>
        <v>#N/A</v>
      </c>
      <c r="Q39" s="26" t="str">
        <f>IF('5.4. Воспитание'!$R39 = "ниже базового", '5.4. Воспитание'!$M39, NA())</f>
        <v>#N/A</v>
      </c>
      <c r="R39" s="9" t="str">
        <f t="array" ref="R39">INDEX({"ниже базового","базовый","средний","высокий"}, ROUND('5.4. Воспитание'!$M39, 0) - 1)</f>
        <v>средний</v>
      </c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ht="15.75" customHeight="1">
      <c r="A40" s="9">
        <v>22.0</v>
      </c>
      <c r="B40" s="17" t="str">
        <f>COUNTIFS('2. Результаты'!$B$2:$B$1350, '5.4. Воспитание'!$G40, '2. Результаты'!$P$2:$P$1350, B$1)</f>
        <v>2</v>
      </c>
      <c r="C40" s="18" t="str">
        <f>COUNTIFS('2. Результаты'!$B$2:$B$1350, '5.4. Воспитание'!$G40, '2. Результаты'!$P$2:$P$1350, C$1)</f>
        <v>21</v>
      </c>
      <c r="D40" s="19" t="str">
        <f>COUNTIFS('2. Результаты'!$B$2:$B$1350, '5.4. Воспитание'!$G40, '2. Результаты'!$P$2:$P$1350, D$1)</f>
        <v>3</v>
      </c>
      <c r="E40" s="20" t="str">
        <f>COUNTIFS('2. Результаты'!$B$2:$B$1350, '5.4. Воспитание'!$G40, '2. Результаты'!$P$2:$P$1350, E$1)</f>
        <v>0</v>
      </c>
      <c r="F40" s="9" t="str">
        <f t="array" ref="F40">ROW() - ROW(TAKE('5.4. Воспитание'!$A$2:$R$55, 1)) + 1</f>
        <v>#NAME?</v>
      </c>
      <c r="G40" s="21" t="s">
        <v>134</v>
      </c>
      <c r="H40" s="3" t="str">
        <f>SUM('5.4. Воспитание'!$B40:$E40)</f>
        <v>26</v>
      </c>
      <c r="I40" s="22" t="str">
        <f>'5.4. Воспитание'!$B40 / '5.4. Воспитание'!$H40</f>
        <v>8%</v>
      </c>
      <c r="J40" s="23" t="str">
        <f>'5.4. Воспитание'!$C40 / '5.4. Воспитание'!$H40</f>
        <v>81%</v>
      </c>
      <c r="K40" s="24" t="str">
        <f>'5.4. Воспитание'!$D40 / '5.4. Воспитание'!$H40</f>
        <v>12%</v>
      </c>
      <c r="L40" s="25" t="str">
        <f>'5.4. Воспитание'!$E40 / '5.4. Воспитание'!$H40</f>
        <v>0%</v>
      </c>
      <c r="M40" s="26" t="str">
        <f>(5 * '5.4. Воспитание'!$B40 + 4 * '5.4. Воспитание'!$C40 + 3 * '5.4. Воспитание'!$D40 + 2 * '5.4. Воспитание'!$E40) / '5.4. Воспитание'!$H40</f>
        <v>3.96</v>
      </c>
      <c r="N40" s="26" t="str">
        <f>IF('5.4. Воспитание'!$R40 = "высокий", '5.4. Воспитание'!$M40, NA())</f>
        <v>#N/A</v>
      </c>
      <c r="O40" s="26" t="str">
        <f>IF('5.4. Воспитание'!$R40 = "средний", '5.4. Воспитание'!$M40, NA())</f>
        <v>3.96</v>
      </c>
      <c r="P40" s="26" t="str">
        <f>IF('5.4. Воспитание'!$R40 = "базовый", '5.4. Воспитание'!$M40, NA())</f>
        <v>#N/A</v>
      </c>
      <c r="Q40" s="26" t="str">
        <f>IF('5.4. Воспитание'!$R40 = "ниже базового", '5.4. Воспитание'!$M40, NA())</f>
        <v>#N/A</v>
      </c>
      <c r="R40" s="9" t="str">
        <f t="array" ref="R40">INDEX({"ниже базового","базовый","средний","высокий"}, ROUND('5.4. Воспитание'!$M40, 0) - 1)</f>
        <v>средний</v>
      </c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ht="15.75" customHeight="1">
      <c r="A41" s="9">
        <v>30.0</v>
      </c>
      <c r="B41" s="17" t="str">
        <f>COUNTIFS('2. Результаты'!$B$2:$B$1350, '5.4. Воспитание'!$G41, '2. Результаты'!$P$2:$P$1350, B$1)</f>
        <v>3</v>
      </c>
      <c r="C41" s="18" t="str">
        <f>COUNTIFS('2. Результаты'!$B$2:$B$1350, '5.4. Воспитание'!$G41, '2. Результаты'!$P$2:$P$1350, C$1)</f>
        <v>36</v>
      </c>
      <c r="D41" s="19" t="str">
        <f>COUNTIFS('2. Результаты'!$B$2:$B$1350, '5.4. Воспитание'!$G41, '2. Результаты'!$P$2:$P$1350, D$1)</f>
        <v>6</v>
      </c>
      <c r="E41" s="20" t="str">
        <f>COUNTIFS('2. Результаты'!$B$2:$B$1350, '5.4. Воспитание'!$G41, '2. Результаты'!$P$2:$P$1350, E$1)</f>
        <v>0</v>
      </c>
      <c r="F41" s="9" t="str">
        <f t="array" ref="F41">ROW() - ROW(TAKE('5.4. Воспитание'!$A$2:$R$55, 1)) + 1</f>
        <v>#NAME?</v>
      </c>
      <c r="G41" s="21" t="s">
        <v>21</v>
      </c>
      <c r="H41" s="3" t="str">
        <f>SUM('5.4. Воспитание'!$B41:$E41)</f>
        <v>45</v>
      </c>
      <c r="I41" s="22" t="str">
        <f>'5.4. Воспитание'!$B41 / '5.4. Воспитание'!$H41</f>
        <v>7%</v>
      </c>
      <c r="J41" s="23" t="str">
        <f>'5.4. Воспитание'!$C41 / '5.4. Воспитание'!$H41</f>
        <v>80%</v>
      </c>
      <c r="K41" s="24" t="str">
        <f>'5.4. Воспитание'!$D41 / '5.4. Воспитание'!$H41</f>
        <v>13%</v>
      </c>
      <c r="L41" s="25" t="str">
        <f>'5.4. Воспитание'!$E41 / '5.4. Воспитание'!$H41</f>
        <v>0%</v>
      </c>
      <c r="M41" s="26" t="str">
        <f>(5 * '5.4. Воспитание'!$B41 + 4 * '5.4. Воспитание'!$C41 + 3 * '5.4. Воспитание'!$D41 + 2 * '5.4. Воспитание'!$E41) / '5.4. Воспитание'!$H41</f>
        <v>3.93</v>
      </c>
      <c r="N41" s="26" t="str">
        <f>IF('5.4. Воспитание'!$R41 = "высокий", '5.4. Воспитание'!$M41, NA())</f>
        <v>#N/A</v>
      </c>
      <c r="O41" s="26" t="str">
        <f>IF('5.4. Воспитание'!$R41 = "средний", '5.4. Воспитание'!$M41, NA())</f>
        <v>3.93</v>
      </c>
      <c r="P41" s="26" t="str">
        <f>IF('5.4. Воспитание'!$R41 = "базовый", '5.4. Воспитание'!$M41, NA())</f>
        <v>#N/A</v>
      </c>
      <c r="Q41" s="26" t="str">
        <f>IF('5.4. Воспитание'!$R41 = "ниже базового", '5.4. Воспитание'!$M41, NA())</f>
        <v>#N/A</v>
      </c>
      <c r="R41" s="9" t="str">
        <f t="array" ref="R41">INDEX({"ниже базового","базовый","средний","высокий"}, ROUND('5.4. Воспитание'!$M41, 0) - 1)</f>
        <v>средний</v>
      </c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ht="15.75" customHeight="1">
      <c r="A42" s="9">
        <v>49.0</v>
      </c>
      <c r="B42" s="17" t="str">
        <f>COUNTIFS('2. Результаты'!$B$2:$B$1350, '5.4. Воспитание'!$G42, '2. Результаты'!$P$2:$P$1350, B$1)</f>
        <v>6</v>
      </c>
      <c r="C42" s="18" t="str">
        <f>COUNTIFS('2. Результаты'!$B$2:$B$1350, '5.4. Воспитание'!$G42, '2. Результаты'!$P$2:$P$1350, C$1)</f>
        <v>41</v>
      </c>
      <c r="D42" s="19" t="str">
        <f>COUNTIFS('2. Результаты'!$B$2:$B$1350, '5.4. Воспитание'!$G42, '2. Результаты'!$P$2:$P$1350, D$1)</f>
        <v>10</v>
      </c>
      <c r="E42" s="20" t="str">
        <f>COUNTIFS('2. Результаты'!$B$2:$B$1350, '5.4. Воспитание'!$G42, '2. Результаты'!$P$2:$P$1350, E$1)</f>
        <v>0</v>
      </c>
      <c r="F42" s="9" t="str">
        <f t="array" ref="F42">ROW() - ROW(TAKE('5.4. Воспитание'!$A$2:$R$55, 1)) + 1</f>
        <v>#NAME?</v>
      </c>
      <c r="G42" s="21" t="s">
        <v>1010</v>
      </c>
      <c r="H42" s="3" t="str">
        <f>SUM('5.4. Воспитание'!$B42:$E42)</f>
        <v>57</v>
      </c>
      <c r="I42" s="22" t="str">
        <f>'5.4. Воспитание'!$B42 / '5.4. Воспитание'!$H42</f>
        <v>11%</v>
      </c>
      <c r="J42" s="23" t="str">
        <f>'5.4. Воспитание'!$C42 / '5.4. Воспитание'!$H42</f>
        <v>72%</v>
      </c>
      <c r="K42" s="24" t="str">
        <f>'5.4. Воспитание'!$D42 / '5.4. Воспитание'!$H42</f>
        <v>18%</v>
      </c>
      <c r="L42" s="25" t="str">
        <f>'5.4. Воспитание'!$E42 / '5.4. Воспитание'!$H42</f>
        <v>0%</v>
      </c>
      <c r="M42" s="26" t="str">
        <f>(5 * '5.4. Воспитание'!$B42 + 4 * '5.4. Воспитание'!$C42 + 3 * '5.4. Воспитание'!$D42 + 2 * '5.4. Воспитание'!$E42) / '5.4. Воспитание'!$H42</f>
        <v>3.93</v>
      </c>
      <c r="N42" s="26" t="str">
        <f>IF('5.4. Воспитание'!$R42 = "высокий", '5.4. Воспитание'!$M42, NA())</f>
        <v>#N/A</v>
      </c>
      <c r="O42" s="26" t="str">
        <f>IF('5.4. Воспитание'!$R42 = "средний", '5.4. Воспитание'!$M42, NA())</f>
        <v>3.93</v>
      </c>
      <c r="P42" s="26" t="str">
        <f>IF('5.4. Воспитание'!$R42 = "базовый", '5.4. Воспитание'!$M42, NA())</f>
        <v>#N/A</v>
      </c>
      <c r="Q42" s="26" t="str">
        <f>IF('5.4. Воспитание'!$R42 = "ниже базового", '5.4. Воспитание'!$M42, NA())</f>
        <v>#N/A</v>
      </c>
      <c r="R42" s="9" t="str">
        <f t="array" ref="R42">INDEX({"ниже базового","базовый","средний","высокий"}, ROUND('5.4. Воспитание'!$M42, 0) - 1)</f>
        <v>средний</v>
      </c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</row>
    <row r="43" ht="15.75" customHeight="1">
      <c r="A43" s="9">
        <v>35.0</v>
      </c>
      <c r="B43" s="17" t="str">
        <f>COUNTIFS('2. Результаты'!$B$2:$B$1350, '5.4. Воспитание'!$G43, '2. Результаты'!$P$2:$P$1350, B$1)</f>
        <v>1</v>
      </c>
      <c r="C43" s="18" t="str">
        <f>COUNTIFS('2. Результаты'!$B$2:$B$1350, '5.4. Воспитание'!$G43, '2. Результаты'!$P$2:$P$1350, C$1)</f>
        <v>11</v>
      </c>
      <c r="D43" s="19" t="str">
        <f>COUNTIFS('2. Результаты'!$B$2:$B$1350, '5.4. Воспитание'!$G43, '2. Результаты'!$P$2:$P$1350, D$1)</f>
        <v>2</v>
      </c>
      <c r="E43" s="20" t="str">
        <f>COUNTIFS('2. Результаты'!$B$2:$B$1350, '5.4. Воспитание'!$G43, '2. Результаты'!$P$2:$P$1350, E$1)</f>
        <v>0</v>
      </c>
      <c r="F43" s="9" t="str">
        <f t="array" ref="F43">ROW() - ROW(TAKE('5.4. Воспитание'!$A$2:$R$55, 1)) + 1</f>
        <v>#NAME?</v>
      </c>
      <c r="G43" s="21" t="s">
        <v>724</v>
      </c>
      <c r="H43" s="3" t="str">
        <f>SUM('5.4. Воспитание'!$B43:$E43)</f>
        <v>14</v>
      </c>
      <c r="I43" s="22" t="str">
        <f>'5.4. Воспитание'!$B43 / '5.4. Воспитание'!$H43</f>
        <v>7%</v>
      </c>
      <c r="J43" s="23" t="str">
        <f>'5.4. Воспитание'!$C43 / '5.4. Воспитание'!$H43</f>
        <v>79%</v>
      </c>
      <c r="K43" s="24" t="str">
        <f>'5.4. Воспитание'!$D43 / '5.4. Воспитание'!$H43</f>
        <v>14%</v>
      </c>
      <c r="L43" s="25" t="str">
        <f>'5.4. Воспитание'!$E43 / '5.4. Воспитание'!$H43</f>
        <v>0%</v>
      </c>
      <c r="M43" s="26" t="str">
        <f>(5 * '5.4. Воспитание'!$B43 + 4 * '5.4. Воспитание'!$C43 + 3 * '5.4. Воспитание'!$D43 + 2 * '5.4. Воспитание'!$E43) / '5.4. Воспитание'!$H43</f>
        <v>3.93</v>
      </c>
      <c r="N43" s="26" t="str">
        <f>IF('5.4. Воспитание'!$R43 = "высокий", '5.4. Воспитание'!$M43, NA())</f>
        <v>#N/A</v>
      </c>
      <c r="O43" s="26" t="str">
        <f>IF('5.4. Воспитание'!$R43 = "средний", '5.4. Воспитание'!$M43, NA())</f>
        <v>3.93</v>
      </c>
      <c r="P43" s="26" t="str">
        <f>IF('5.4. Воспитание'!$R43 = "базовый", '5.4. Воспитание'!$M43, NA())</f>
        <v>#N/A</v>
      </c>
      <c r="Q43" s="26" t="str">
        <f>IF('5.4. Воспитание'!$R43 = "ниже базового", '5.4. Воспитание'!$M43, NA())</f>
        <v>#N/A</v>
      </c>
      <c r="R43" s="9" t="str">
        <f t="array" ref="R43">INDEX({"ниже базового","базовый","средний","высокий"}, ROUND('5.4. Воспитание'!$M43, 0) - 1)</f>
        <v>средний</v>
      </c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</row>
    <row r="44" ht="15.75" customHeight="1">
      <c r="A44" s="9">
        <v>24.0</v>
      </c>
      <c r="B44" s="17" t="str">
        <f>COUNTIFS('2. Результаты'!$B$2:$B$1350, '5.4. Воспитание'!$G44, '2. Результаты'!$P$2:$P$1350, B$1)</f>
        <v>2</v>
      </c>
      <c r="C44" s="18" t="str">
        <f>COUNTIFS('2. Результаты'!$B$2:$B$1350, '5.4. Воспитание'!$G44, '2. Результаты'!$P$2:$P$1350, C$1)</f>
        <v>9</v>
      </c>
      <c r="D44" s="19" t="str">
        <f>COUNTIFS('2. Результаты'!$B$2:$B$1350, '5.4. Воспитание'!$G44, '2. Результаты'!$P$2:$P$1350, D$1)</f>
        <v>3</v>
      </c>
      <c r="E44" s="20" t="str">
        <f>COUNTIFS('2. Результаты'!$B$2:$B$1350, '5.4. Воспитание'!$G44, '2. Результаты'!$P$2:$P$1350, E$1)</f>
        <v>0</v>
      </c>
      <c r="F44" s="9" t="str">
        <f t="array" ref="F44">ROW() - ROW(TAKE('5.4. Воспитание'!$A$2:$R$55, 1)) + 1</f>
        <v>#NAME?</v>
      </c>
      <c r="G44" s="21" t="s">
        <v>67</v>
      </c>
      <c r="H44" s="3" t="str">
        <f>SUM('5.4. Воспитание'!$B44:$E44)</f>
        <v>14</v>
      </c>
      <c r="I44" s="22" t="str">
        <f>'5.4. Воспитание'!$B44 / '5.4. Воспитание'!$H44</f>
        <v>14%</v>
      </c>
      <c r="J44" s="23" t="str">
        <f>'5.4. Воспитание'!$C44 / '5.4. Воспитание'!$H44</f>
        <v>64%</v>
      </c>
      <c r="K44" s="24" t="str">
        <f>'5.4. Воспитание'!$D44 / '5.4. Воспитание'!$H44</f>
        <v>21%</v>
      </c>
      <c r="L44" s="25" t="str">
        <f>'5.4. Воспитание'!$E44 / '5.4. Воспитание'!$H44</f>
        <v>0%</v>
      </c>
      <c r="M44" s="26" t="str">
        <f>(5 * '5.4. Воспитание'!$B44 + 4 * '5.4. Воспитание'!$C44 + 3 * '5.4. Воспитание'!$D44 + 2 * '5.4. Воспитание'!$E44) / '5.4. Воспитание'!$H44</f>
        <v>3.93</v>
      </c>
      <c r="N44" s="26" t="str">
        <f>IF('5.4. Воспитание'!$R44 = "высокий", '5.4. Воспитание'!$M44, NA())</f>
        <v>#N/A</v>
      </c>
      <c r="O44" s="26" t="str">
        <f>IF('5.4. Воспитание'!$R44 = "средний", '5.4. Воспитание'!$M44, NA())</f>
        <v>3.93</v>
      </c>
      <c r="P44" s="26" t="str">
        <f>IF('5.4. Воспитание'!$R44 = "базовый", '5.4. Воспитание'!$M44, NA())</f>
        <v>#N/A</v>
      </c>
      <c r="Q44" s="26" t="str">
        <f>IF('5.4. Воспитание'!$R44 = "ниже базового", '5.4. Воспитание'!$M44, NA())</f>
        <v>#N/A</v>
      </c>
      <c r="R44" s="9" t="str">
        <f t="array" ref="R44">INDEX({"ниже базового","базовый","средний","высокий"}, ROUND('5.4. Воспитание'!$M44, 0) - 1)</f>
        <v>средний</v>
      </c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</row>
    <row r="45" ht="15.75" customHeight="1">
      <c r="A45" s="9">
        <v>13.0</v>
      </c>
      <c r="B45" s="17" t="str">
        <f>COUNTIFS('2. Результаты'!$B$2:$B$1350, '5.4. Воспитание'!$G45, '2. Результаты'!$P$2:$P$1350, B$1)</f>
        <v>2</v>
      </c>
      <c r="C45" s="18" t="str">
        <f>COUNTIFS('2. Результаты'!$B$2:$B$1350, '5.4. Воспитание'!$G45, '2. Результаты'!$P$2:$P$1350, C$1)</f>
        <v>18</v>
      </c>
      <c r="D45" s="19" t="str">
        <f>COUNTIFS('2. Результаты'!$B$2:$B$1350, '5.4. Воспитание'!$G45, '2. Результаты'!$P$2:$P$1350, D$1)</f>
        <v>2</v>
      </c>
      <c r="E45" s="20" t="str">
        <f>COUNTIFS('2. Результаты'!$B$2:$B$1350, '5.4. Воспитание'!$G45, '2. Результаты'!$P$2:$P$1350, E$1)</f>
        <v>1</v>
      </c>
      <c r="F45" s="9" t="str">
        <f t="array" ref="F45">ROW() - ROW(TAKE('5.4. Воспитание'!$A$2:$R$55, 1)) + 1</f>
        <v>#NAME?</v>
      </c>
      <c r="G45" s="21" t="s">
        <v>367</v>
      </c>
      <c r="H45" s="3" t="str">
        <f>SUM('5.4. Воспитание'!$B45:$E45)</f>
        <v>23</v>
      </c>
      <c r="I45" s="22" t="str">
        <f>'5.4. Воспитание'!$B45 / '5.4. Воспитание'!$H45</f>
        <v>9%</v>
      </c>
      <c r="J45" s="23" t="str">
        <f>'5.4. Воспитание'!$C45 / '5.4. Воспитание'!$H45</f>
        <v>78%</v>
      </c>
      <c r="K45" s="24" t="str">
        <f>'5.4. Воспитание'!$D45 / '5.4. Воспитание'!$H45</f>
        <v>9%</v>
      </c>
      <c r="L45" s="25" t="str">
        <f>'5.4. Воспитание'!$E45 / '5.4. Воспитание'!$H45</f>
        <v>4%</v>
      </c>
      <c r="M45" s="26" t="str">
        <f>(5 * '5.4. Воспитание'!$B45 + 4 * '5.4. Воспитание'!$C45 + 3 * '5.4. Воспитание'!$D45 + 2 * '5.4. Воспитание'!$E45) / '5.4. Воспитание'!$H45</f>
        <v>3.91</v>
      </c>
      <c r="N45" s="26" t="str">
        <f>IF('5.4. Воспитание'!$R45 = "высокий", '5.4. Воспитание'!$M45, NA())</f>
        <v>#N/A</v>
      </c>
      <c r="O45" s="26" t="str">
        <f>IF('5.4. Воспитание'!$R45 = "средний", '5.4. Воспитание'!$M45, NA())</f>
        <v>3.91</v>
      </c>
      <c r="P45" s="26" t="str">
        <f>IF('5.4. Воспитание'!$R45 = "базовый", '5.4. Воспитание'!$M45, NA())</f>
        <v>#N/A</v>
      </c>
      <c r="Q45" s="26" t="str">
        <f>IF('5.4. Воспитание'!$R45 = "ниже базового", '5.4. Воспитание'!$M45, NA())</f>
        <v>#N/A</v>
      </c>
      <c r="R45" s="9" t="str">
        <f t="array" ref="R45">INDEX({"ниже базового","базовый","средний","высокий"}, ROUND('5.4. Воспитание'!$M45, 0) - 1)</f>
        <v>средний</v>
      </c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</row>
    <row r="46" ht="15.75" customHeight="1">
      <c r="A46" s="9">
        <v>10.0</v>
      </c>
      <c r="B46" s="17" t="str">
        <f>COUNTIFS('2. Результаты'!$B$2:$B$1350, '5.4. Воспитание'!$G46, '2. Результаты'!$P$2:$P$1350, B$1)</f>
        <v>1</v>
      </c>
      <c r="C46" s="18" t="str">
        <f>COUNTIFS('2. Результаты'!$B$2:$B$1350, '5.4. Воспитание'!$G46, '2. Результаты'!$P$2:$P$1350, C$1)</f>
        <v>18</v>
      </c>
      <c r="D46" s="19" t="str">
        <f>COUNTIFS('2. Результаты'!$B$2:$B$1350, '5.4. Воспитание'!$G46, '2. Результаты'!$P$2:$P$1350, D$1)</f>
        <v>3</v>
      </c>
      <c r="E46" s="20" t="str">
        <f>COUNTIFS('2. Результаты'!$B$2:$B$1350, '5.4. Воспитание'!$G46, '2. Результаты'!$P$2:$P$1350, E$1)</f>
        <v>0</v>
      </c>
      <c r="F46" s="9" t="str">
        <f t="array" ref="F46">ROW() - ROW(TAKE('5.4. Воспитание'!$A$2:$R$55, 1)) + 1</f>
        <v>#NAME?</v>
      </c>
      <c r="G46" s="21" t="s">
        <v>947</v>
      </c>
      <c r="H46" s="3" t="str">
        <f>SUM('5.4. Воспитание'!$B46:$E46)</f>
        <v>22</v>
      </c>
      <c r="I46" s="22" t="str">
        <f>'5.4. Воспитание'!$B46 / '5.4. Воспитание'!$H46</f>
        <v>5%</v>
      </c>
      <c r="J46" s="23" t="str">
        <f>'5.4. Воспитание'!$C46 / '5.4. Воспитание'!$H46</f>
        <v>82%</v>
      </c>
      <c r="K46" s="24" t="str">
        <f>'5.4. Воспитание'!$D46 / '5.4. Воспитание'!$H46</f>
        <v>14%</v>
      </c>
      <c r="L46" s="25" t="str">
        <f>'5.4. Воспитание'!$E46 / '5.4. Воспитание'!$H46</f>
        <v>0%</v>
      </c>
      <c r="M46" s="26" t="str">
        <f>(5 * '5.4. Воспитание'!$B46 + 4 * '5.4. Воспитание'!$C46 + 3 * '5.4. Воспитание'!$D46 + 2 * '5.4. Воспитание'!$E46) / '5.4. Воспитание'!$H46</f>
        <v>3.91</v>
      </c>
      <c r="N46" s="26" t="str">
        <f>IF('5.4. Воспитание'!$R46 = "высокий", '5.4. Воспитание'!$M46, NA())</f>
        <v>#N/A</v>
      </c>
      <c r="O46" s="26" t="str">
        <f>IF('5.4. Воспитание'!$R46 = "средний", '5.4. Воспитание'!$M46, NA())</f>
        <v>3.91</v>
      </c>
      <c r="P46" s="26" t="str">
        <f>IF('5.4. Воспитание'!$R46 = "базовый", '5.4. Воспитание'!$M46, NA())</f>
        <v>#N/A</v>
      </c>
      <c r="Q46" s="26" t="str">
        <f>IF('5.4. Воспитание'!$R46 = "ниже базового", '5.4. Воспитание'!$M46, NA())</f>
        <v>#N/A</v>
      </c>
      <c r="R46" s="9" t="str">
        <f t="array" ref="R46">INDEX({"ниже базового","базовый","средний","высокий"}, ROUND('5.4. Воспитание'!$M46, 0) - 1)</f>
        <v>средний</v>
      </c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</row>
    <row r="47" ht="15.75" customHeight="1">
      <c r="A47" s="9">
        <v>34.0</v>
      </c>
      <c r="B47" s="17" t="str">
        <f>COUNTIFS('2. Результаты'!$B$2:$B$1350, '5.4. Воспитание'!$G47, '2. Результаты'!$P$2:$P$1350, B$1)</f>
        <v>0</v>
      </c>
      <c r="C47" s="18" t="str">
        <f>COUNTIFS('2. Результаты'!$B$2:$B$1350, '5.4. Воспитание'!$G47, '2. Результаты'!$P$2:$P$1350, C$1)</f>
        <v>9</v>
      </c>
      <c r="D47" s="19" t="str">
        <f>COUNTIFS('2. Результаты'!$B$2:$B$1350, '5.4. Воспитание'!$G47, '2. Результаты'!$P$2:$P$1350, D$1)</f>
        <v>1</v>
      </c>
      <c r="E47" s="20" t="str">
        <f>COUNTIFS('2. Результаты'!$B$2:$B$1350, '5.4. Воспитание'!$G47, '2. Результаты'!$P$2:$P$1350, E$1)</f>
        <v>0</v>
      </c>
      <c r="F47" s="9" t="str">
        <f t="array" ref="F47">ROW() - ROW(TAKE('5.4. Воспитание'!$A$2:$R$55, 1)) + 1</f>
        <v>#NAME?</v>
      </c>
      <c r="G47" s="21" t="s">
        <v>281</v>
      </c>
      <c r="H47" s="3" t="str">
        <f>SUM('5.4. Воспитание'!$B47:$E47)</f>
        <v>10</v>
      </c>
      <c r="I47" s="22" t="str">
        <f>'5.4. Воспитание'!$B47 / '5.4. Воспитание'!$H47</f>
        <v>0%</v>
      </c>
      <c r="J47" s="23" t="str">
        <f>'5.4. Воспитание'!$C47 / '5.4. Воспитание'!$H47</f>
        <v>90%</v>
      </c>
      <c r="K47" s="24" t="str">
        <f>'5.4. Воспитание'!$D47 / '5.4. Воспитание'!$H47</f>
        <v>10%</v>
      </c>
      <c r="L47" s="25" t="str">
        <f>'5.4. Воспитание'!$E47 / '5.4. Воспитание'!$H47</f>
        <v>0%</v>
      </c>
      <c r="M47" s="26" t="str">
        <f>(5 * '5.4. Воспитание'!$B47 + 4 * '5.4. Воспитание'!$C47 + 3 * '5.4. Воспитание'!$D47 + 2 * '5.4. Воспитание'!$E47) / '5.4. Воспитание'!$H47</f>
        <v>3.90</v>
      </c>
      <c r="N47" s="26" t="str">
        <f>IF('5.4. Воспитание'!$R47 = "высокий", '5.4. Воспитание'!$M47, NA())</f>
        <v>#N/A</v>
      </c>
      <c r="O47" s="26" t="str">
        <f>IF('5.4. Воспитание'!$R47 = "средний", '5.4. Воспитание'!$M47, NA())</f>
        <v>3.90</v>
      </c>
      <c r="P47" s="26" t="str">
        <f>IF('5.4. Воспитание'!$R47 = "базовый", '5.4. Воспитание'!$M47, NA())</f>
        <v>#N/A</v>
      </c>
      <c r="Q47" s="26" t="str">
        <f>IF('5.4. Воспитание'!$R47 = "ниже базового", '5.4. Воспитание'!$M47, NA())</f>
        <v>#N/A</v>
      </c>
      <c r="R47" s="9" t="str">
        <f t="array" ref="R47">INDEX({"ниже базового","базовый","средний","высокий"}, ROUND('5.4. Воспитание'!$M47, 0) - 1)</f>
        <v>средний</v>
      </c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</row>
    <row r="48" ht="15.75" customHeight="1">
      <c r="A48" s="9">
        <v>48.0</v>
      </c>
      <c r="B48" s="17" t="str">
        <f>COUNTIFS('2. Результаты'!$B$2:$B$1350, '5.4. Воспитание'!$G48, '2. Результаты'!$P$2:$P$1350, B$1)</f>
        <v>1</v>
      </c>
      <c r="C48" s="18" t="str">
        <f>COUNTIFS('2. Результаты'!$B$2:$B$1350, '5.4. Воспитание'!$G48, '2. Результаты'!$P$2:$P$1350, C$1)</f>
        <v>6</v>
      </c>
      <c r="D48" s="19" t="str">
        <f>COUNTIFS('2. Результаты'!$B$2:$B$1350, '5.4. Воспитание'!$G48, '2. Результаты'!$P$2:$P$1350, D$1)</f>
        <v>2</v>
      </c>
      <c r="E48" s="20" t="str">
        <f>COUNTIFS('2. Результаты'!$B$2:$B$1350, '5.4. Воспитание'!$G48, '2. Результаты'!$P$2:$P$1350, E$1)</f>
        <v>0</v>
      </c>
      <c r="F48" s="9" t="str">
        <f t="array" ref="F48">ROW() - ROW(TAKE('5.4. Воспитание'!$A$2:$R$55, 1)) + 1</f>
        <v>#NAME?</v>
      </c>
      <c r="G48" s="21" t="s">
        <v>1377</v>
      </c>
      <c r="H48" s="3" t="str">
        <f>SUM('5.4. Воспитание'!$B48:$E48)</f>
        <v>9</v>
      </c>
      <c r="I48" s="22" t="str">
        <f>'5.4. Воспитание'!$B48 / '5.4. Воспитание'!$H48</f>
        <v>11%</v>
      </c>
      <c r="J48" s="23" t="str">
        <f>'5.4. Воспитание'!$C48 / '5.4. Воспитание'!$H48</f>
        <v>67%</v>
      </c>
      <c r="K48" s="24" t="str">
        <f>'5.4. Воспитание'!$D48 / '5.4. Воспитание'!$H48</f>
        <v>22%</v>
      </c>
      <c r="L48" s="25" t="str">
        <f>'5.4. Воспитание'!$E48 / '5.4. Воспитание'!$H48</f>
        <v>0%</v>
      </c>
      <c r="M48" s="26" t="str">
        <f>(5 * '5.4. Воспитание'!$B48 + 4 * '5.4. Воспитание'!$C48 + 3 * '5.4. Воспитание'!$D48 + 2 * '5.4. Воспитание'!$E48) / '5.4. Воспитание'!$H48</f>
        <v>3.89</v>
      </c>
      <c r="N48" s="26" t="str">
        <f>IF('5.4. Воспитание'!$R48 = "высокий", '5.4. Воспитание'!$M48, NA())</f>
        <v>#N/A</v>
      </c>
      <c r="O48" s="26" t="str">
        <f>IF('5.4. Воспитание'!$R48 = "средний", '5.4. Воспитание'!$M48, NA())</f>
        <v>3.89</v>
      </c>
      <c r="P48" s="26" t="str">
        <f>IF('5.4. Воспитание'!$R48 = "базовый", '5.4. Воспитание'!$M48, NA())</f>
        <v>#N/A</v>
      </c>
      <c r="Q48" s="26" t="str">
        <f>IF('5.4. Воспитание'!$R48 = "ниже базового", '5.4. Воспитание'!$M48, NA())</f>
        <v>#N/A</v>
      </c>
      <c r="R48" s="9" t="str">
        <f t="array" ref="R48">INDEX({"ниже базового","базовый","средний","высокий"}, ROUND('5.4. Воспитание'!$M48, 0) - 1)</f>
        <v>средний</v>
      </c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</row>
    <row r="49" ht="15.75" customHeight="1">
      <c r="A49" s="9">
        <v>41.0</v>
      </c>
      <c r="B49" s="17" t="str">
        <f>COUNTIFS('2. Результаты'!$B$2:$B$1350, '5.4. Воспитание'!$G49, '2. Результаты'!$P$2:$P$1350, B$1)</f>
        <v>2</v>
      </c>
      <c r="C49" s="18" t="str">
        <f>COUNTIFS('2. Результаты'!$B$2:$B$1350, '5.4. Воспитание'!$G49, '2. Результаты'!$P$2:$P$1350, C$1)</f>
        <v>9</v>
      </c>
      <c r="D49" s="19" t="str">
        <f>COUNTIFS('2. Результаты'!$B$2:$B$1350, '5.4. Воспитание'!$G49, '2. Результаты'!$P$2:$P$1350, D$1)</f>
        <v>4</v>
      </c>
      <c r="E49" s="20" t="str">
        <f>COUNTIFS('2. Результаты'!$B$2:$B$1350, '5.4. Воспитание'!$G49, '2. Результаты'!$P$2:$P$1350, E$1)</f>
        <v>0</v>
      </c>
      <c r="F49" s="9" t="str">
        <f t="array" ref="F49">ROW() - ROW(TAKE('5.4. Воспитание'!$A$2:$R$55, 1)) + 1</f>
        <v>#NAME?</v>
      </c>
      <c r="G49" s="21" t="s">
        <v>1114</v>
      </c>
      <c r="H49" s="3" t="str">
        <f>SUM('5.4. Воспитание'!$B49:$E49)</f>
        <v>15</v>
      </c>
      <c r="I49" s="22" t="str">
        <f>'5.4. Воспитание'!$B49 / '5.4. Воспитание'!$H49</f>
        <v>13%</v>
      </c>
      <c r="J49" s="23" t="str">
        <f>'5.4. Воспитание'!$C49 / '5.4. Воспитание'!$H49</f>
        <v>60%</v>
      </c>
      <c r="K49" s="24" t="str">
        <f>'5.4. Воспитание'!$D49 / '5.4. Воспитание'!$H49</f>
        <v>27%</v>
      </c>
      <c r="L49" s="25" t="str">
        <f>'5.4. Воспитание'!$E49 / '5.4. Воспитание'!$H49</f>
        <v>0%</v>
      </c>
      <c r="M49" s="26" t="str">
        <f>(5 * '5.4. Воспитание'!$B49 + 4 * '5.4. Воспитание'!$C49 + 3 * '5.4. Воспитание'!$D49 + 2 * '5.4. Воспитание'!$E49) / '5.4. Воспитание'!$H49</f>
        <v>3.87</v>
      </c>
      <c r="N49" s="26" t="str">
        <f>IF('5.4. Воспитание'!$R49 = "высокий", '5.4. Воспитание'!$M49, NA())</f>
        <v>#N/A</v>
      </c>
      <c r="O49" s="26" t="str">
        <f>IF('5.4. Воспитание'!$R49 = "средний", '5.4. Воспитание'!$M49, NA())</f>
        <v>3.87</v>
      </c>
      <c r="P49" s="26" t="str">
        <f>IF('5.4. Воспитание'!$R49 = "базовый", '5.4. Воспитание'!$M49, NA())</f>
        <v>#N/A</v>
      </c>
      <c r="Q49" s="26" t="str">
        <f>IF('5.4. Воспитание'!$R49 = "ниже базового", '5.4. Воспитание'!$M49, NA())</f>
        <v>#N/A</v>
      </c>
      <c r="R49" s="9" t="str">
        <f t="array" ref="R49">INDEX({"ниже базового","базовый","средний","высокий"}, ROUND('5.4. Воспитание'!$M49, 0) - 1)</f>
        <v>средний</v>
      </c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</row>
    <row r="50" ht="15.75" customHeight="1">
      <c r="A50" s="9">
        <v>52.0</v>
      </c>
      <c r="B50" s="17" t="str">
        <f>COUNTIFS('2. Результаты'!$B$2:$B$1350, '5.4. Воспитание'!$G50, '2. Результаты'!$P$2:$P$1350, B$1)</f>
        <v>5</v>
      </c>
      <c r="C50" s="18" t="str">
        <f>COUNTIFS('2. Результаты'!$B$2:$B$1350, '5.4. Воспитание'!$G50, '2. Результаты'!$P$2:$P$1350, C$1)</f>
        <v>21</v>
      </c>
      <c r="D50" s="19" t="str">
        <f>COUNTIFS('2. Результаты'!$B$2:$B$1350, '5.4. Воспитание'!$G50, '2. Результаты'!$P$2:$P$1350, D$1)</f>
        <v>11</v>
      </c>
      <c r="E50" s="20" t="str">
        <f>COUNTIFS('2. Результаты'!$B$2:$B$1350, '5.4. Воспитание'!$G50, '2. Результаты'!$P$2:$P$1350, E$1)</f>
        <v>0</v>
      </c>
      <c r="F50" s="9" t="str">
        <f t="array" ref="F50">ROW() - ROW(TAKE('5.4. Воспитание'!$A$2:$R$55, 1)) + 1</f>
        <v>#NAME?</v>
      </c>
      <c r="G50" s="21" t="s">
        <v>1213</v>
      </c>
      <c r="H50" s="3" t="str">
        <f>SUM('5.4. Воспитание'!$B50:$E50)</f>
        <v>37</v>
      </c>
      <c r="I50" s="22" t="str">
        <f>'5.4. Воспитание'!$B50 / '5.4. Воспитание'!$H50</f>
        <v>14%</v>
      </c>
      <c r="J50" s="23" t="str">
        <f>'5.4. Воспитание'!$C50 / '5.4. Воспитание'!$H50</f>
        <v>57%</v>
      </c>
      <c r="K50" s="24" t="str">
        <f>'5.4. Воспитание'!$D50 / '5.4. Воспитание'!$H50</f>
        <v>30%</v>
      </c>
      <c r="L50" s="25" t="str">
        <f>'5.4. Воспитание'!$E50 / '5.4. Воспитание'!$H50</f>
        <v>0%</v>
      </c>
      <c r="M50" s="26" t="str">
        <f>(5 * '5.4. Воспитание'!$B50 + 4 * '5.4. Воспитание'!$C50 + 3 * '5.4. Воспитание'!$D50 + 2 * '5.4. Воспитание'!$E50) / '5.4. Воспитание'!$H50</f>
        <v>3.84</v>
      </c>
      <c r="N50" s="26" t="str">
        <f>IF('5.4. Воспитание'!$R50 = "высокий", '5.4. Воспитание'!$M50, NA())</f>
        <v>#N/A</v>
      </c>
      <c r="O50" s="26" t="str">
        <f>IF('5.4. Воспитание'!$R50 = "средний", '5.4. Воспитание'!$M50, NA())</f>
        <v>3.84</v>
      </c>
      <c r="P50" s="26" t="str">
        <f>IF('5.4. Воспитание'!$R50 = "базовый", '5.4. Воспитание'!$M50, NA())</f>
        <v>#N/A</v>
      </c>
      <c r="Q50" s="26" t="str">
        <f>IF('5.4. Воспитание'!$R50 = "ниже базового", '5.4. Воспитание'!$M50, NA())</f>
        <v>#N/A</v>
      </c>
      <c r="R50" s="9" t="str">
        <f t="array" ref="R50">INDEX({"ниже базового","базовый","средний","высокий"}, ROUND('5.4. Воспитание'!$M50, 0) - 1)</f>
        <v>средний</v>
      </c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</row>
    <row r="51" ht="15.75" customHeight="1">
      <c r="A51" s="9">
        <v>31.0</v>
      </c>
      <c r="B51" s="17" t="str">
        <f>COUNTIFS('2. Результаты'!$B$2:$B$1350, '5.4. Воспитание'!$G51, '2. Результаты'!$P$2:$P$1350, B$1)</f>
        <v>6</v>
      </c>
      <c r="C51" s="18" t="str">
        <f>COUNTIFS('2. Результаты'!$B$2:$B$1350, '5.4. Воспитание'!$G51, '2. Результаты'!$P$2:$P$1350, C$1)</f>
        <v>21</v>
      </c>
      <c r="D51" s="19" t="str">
        <f>COUNTIFS('2. Результаты'!$B$2:$B$1350, '5.4. Воспитание'!$G51, '2. Результаты'!$P$2:$P$1350, D$1)</f>
        <v>9</v>
      </c>
      <c r="E51" s="20" t="str">
        <f>COUNTIFS('2. Результаты'!$B$2:$B$1350, '5.4. Воспитание'!$G51, '2. Результаты'!$P$2:$P$1350, E$1)</f>
        <v>3</v>
      </c>
      <c r="F51" s="9" t="str">
        <f t="array" ref="F51">ROW() - ROW(TAKE('5.4. Воспитание'!$A$2:$R$55, 1)) + 1</f>
        <v>#NAME?</v>
      </c>
      <c r="G51" s="21" t="s">
        <v>1409</v>
      </c>
      <c r="H51" s="3" t="str">
        <f>SUM('5.4. Воспитание'!$B51:$E51)</f>
        <v>39</v>
      </c>
      <c r="I51" s="22" t="str">
        <f>'5.4. Воспитание'!$B51 / '5.4. Воспитание'!$H51</f>
        <v>15%</v>
      </c>
      <c r="J51" s="23" t="str">
        <f>'5.4. Воспитание'!$C51 / '5.4. Воспитание'!$H51</f>
        <v>54%</v>
      </c>
      <c r="K51" s="24" t="str">
        <f>'5.4. Воспитание'!$D51 / '5.4. Воспитание'!$H51</f>
        <v>23%</v>
      </c>
      <c r="L51" s="25" t="str">
        <f>'5.4. Воспитание'!$E51 / '5.4. Воспитание'!$H51</f>
        <v>8%</v>
      </c>
      <c r="M51" s="26" t="str">
        <f>(5 * '5.4. Воспитание'!$B51 + 4 * '5.4. Воспитание'!$C51 + 3 * '5.4. Воспитание'!$D51 + 2 * '5.4. Воспитание'!$E51) / '5.4. Воспитание'!$H51</f>
        <v>3.77</v>
      </c>
      <c r="N51" s="26" t="str">
        <f>IF('5.4. Воспитание'!$R51 = "высокий", '5.4. Воспитание'!$M51, NA())</f>
        <v>#N/A</v>
      </c>
      <c r="O51" s="26" t="str">
        <f>IF('5.4. Воспитание'!$R51 = "средний", '5.4. Воспитание'!$M51, NA())</f>
        <v>3.77</v>
      </c>
      <c r="P51" s="26" t="str">
        <f>IF('5.4. Воспитание'!$R51 = "базовый", '5.4. Воспитание'!$M51, NA())</f>
        <v>#N/A</v>
      </c>
      <c r="Q51" s="26" t="str">
        <f>IF('5.4. Воспитание'!$R51 = "ниже базового", '5.4. Воспитание'!$M51, NA())</f>
        <v>#N/A</v>
      </c>
      <c r="R51" s="9" t="str">
        <f t="array" ref="R51">INDEX({"ниже базового","базовый","средний","высокий"}, ROUND('5.4. Воспитание'!$M51, 0) - 1)</f>
        <v>средний</v>
      </c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</row>
    <row r="52" ht="15.75" customHeight="1">
      <c r="A52" s="9">
        <v>50.0</v>
      </c>
      <c r="B52" s="17" t="str">
        <f>COUNTIFS('2. Результаты'!$B$2:$B$1350, '5.4. Воспитание'!$G52, '2. Результаты'!$P$2:$P$1350, B$1)</f>
        <v>0</v>
      </c>
      <c r="C52" s="18" t="str">
        <f>COUNTIFS('2. Результаты'!$B$2:$B$1350, '5.4. Воспитание'!$G52, '2. Результаты'!$P$2:$P$1350, C$1)</f>
        <v>3</v>
      </c>
      <c r="D52" s="19" t="str">
        <f>COUNTIFS('2. Результаты'!$B$2:$B$1350, '5.4. Воспитание'!$G52, '2. Результаты'!$P$2:$P$1350, D$1)</f>
        <v>1</v>
      </c>
      <c r="E52" s="20" t="str">
        <f>COUNTIFS('2. Результаты'!$B$2:$B$1350, '5.4. Воспитание'!$G52, '2. Результаты'!$P$2:$P$1350, E$1)</f>
        <v>0</v>
      </c>
      <c r="F52" s="9" t="str">
        <f t="array" ref="F52">ROW() - ROW(TAKE('5.4. Воспитание'!$A$2:$R$55, 1)) + 1</f>
        <v>#NAME?</v>
      </c>
      <c r="G52" s="21" t="s">
        <v>391</v>
      </c>
      <c r="H52" s="3" t="str">
        <f>SUM('5.4. Воспитание'!$B52:$E52)</f>
        <v>4</v>
      </c>
      <c r="I52" s="22" t="str">
        <f>'5.4. Воспитание'!$B52 / '5.4. Воспитание'!$H52</f>
        <v>0%</v>
      </c>
      <c r="J52" s="23" t="str">
        <f>'5.4. Воспитание'!$C52 / '5.4. Воспитание'!$H52</f>
        <v>75%</v>
      </c>
      <c r="K52" s="24" t="str">
        <f>'5.4. Воспитание'!$D52 / '5.4. Воспитание'!$H52</f>
        <v>25%</v>
      </c>
      <c r="L52" s="25" t="str">
        <f>'5.4. Воспитание'!$E52 / '5.4. Воспитание'!$H52</f>
        <v>0%</v>
      </c>
      <c r="M52" s="26" t="str">
        <f>(5 * '5.4. Воспитание'!$B52 + 4 * '5.4. Воспитание'!$C52 + 3 * '5.4. Воспитание'!$D52 + 2 * '5.4. Воспитание'!$E52) / '5.4. Воспитание'!$H52</f>
        <v>3.75</v>
      </c>
      <c r="N52" s="26" t="str">
        <f>IF('5.4. Воспитание'!$R52 = "высокий", '5.4. Воспитание'!$M52, NA())</f>
        <v>#N/A</v>
      </c>
      <c r="O52" s="26" t="str">
        <f>IF('5.4. Воспитание'!$R52 = "средний", '5.4. Воспитание'!$M52, NA())</f>
        <v>3.75</v>
      </c>
      <c r="P52" s="26" t="str">
        <f>IF('5.4. Воспитание'!$R52 = "базовый", '5.4. Воспитание'!$M52, NA())</f>
        <v>#N/A</v>
      </c>
      <c r="Q52" s="26" t="str">
        <f>IF('5.4. Воспитание'!$R52 = "ниже базового", '5.4. Воспитание'!$M52, NA())</f>
        <v>#N/A</v>
      </c>
      <c r="R52" s="9" t="str">
        <f t="array" ref="R52">INDEX({"ниже базового","базовый","средний","высокий"}, ROUND('5.4. Воспитание'!$M52, 0) - 1)</f>
        <v>средний</v>
      </c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</row>
    <row r="53" ht="15.75" customHeight="1">
      <c r="A53" s="9">
        <v>17.0</v>
      </c>
      <c r="B53" s="17" t="str">
        <f>COUNTIFS('2. Результаты'!$B$2:$B$1350, '5.4. Воспитание'!$G53, '2. Результаты'!$P$2:$P$1350, B$1)</f>
        <v>4</v>
      </c>
      <c r="C53" s="18" t="str">
        <f>COUNTIFS('2. Результаты'!$B$2:$B$1350, '5.4. Воспитание'!$G53, '2. Результаты'!$P$2:$P$1350, C$1)</f>
        <v>21</v>
      </c>
      <c r="D53" s="19" t="str">
        <f>COUNTIFS('2. Результаты'!$B$2:$B$1350, '5.4. Воспитание'!$G53, '2. Результаты'!$P$2:$P$1350, D$1)</f>
        <v>14</v>
      </c>
      <c r="E53" s="20" t="str">
        <f>COUNTIFS('2. Результаты'!$B$2:$B$1350, '5.4. Воспитание'!$G53, '2. Результаты'!$P$2:$P$1350, E$1)</f>
        <v>0</v>
      </c>
      <c r="F53" s="9" t="str">
        <f t="array" ref="F53">ROW() - ROW(TAKE('5.4. Воспитание'!$A$2:$R$55, 1)) + 1</f>
        <v>#NAME?</v>
      </c>
      <c r="G53" s="21" t="s">
        <v>789</v>
      </c>
      <c r="H53" s="3" t="str">
        <f>SUM('5.4. Воспитание'!$B53:$E53)</f>
        <v>39</v>
      </c>
      <c r="I53" s="22" t="str">
        <f>'5.4. Воспитание'!$B53 / '5.4. Воспитание'!$H53</f>
        <v>10%</v>
      </c>
      <c r="J53" s="23" t="str">
        <f>'5.4. Воспитание'!$C53 / '5.4. Воспитание'!$H53</f>
        <v>54%</v>
      </c>
      <c r="K53" s="24" t="str">
        <f>'5.4. Воспитание'!$D53 / '5.4. Воспитание'!$H53</f>
        <v>36%</v>
      </c>
      <c r="L53" s="25" t="str">
        <f>'5.4. Воспитание'!$E53 / '5.4. Воспитание'!$H53</f>
        <v>0%</v>
      </c>
      <c r="M53" s="26" t="str">
        <f>(5 * '5.4. Воспитание'!$B53 + 4 * '5.4. Воспитание'!$C53 + 3 * '5.4. Воспитание'!$D53 + 2 * '5.4. Воспитание'!$E53) / '5.4. Воспитание'!$H53</f>
        <v>3.74</v>
      </c>
      <c r="N53" s="26" t="str">
        <f>IF('5.4. Воспитание'!$R53 = "высокий", '5.4. Воспитание'!$M53, NA())</f>
        <v>#N/A</v>
      </c>
      <c r="O53" s="26" t="str">
        <f>IF('5.4. Воспитание'!$R53 = "средний", '5.4. Воспитание'!$M53, NA())</f>
        <v>3.74</v>
      </c>
      <c r="P53" s="26" t="str">
        <f>IF('5.4. Воспитание'!$R53 = "базовый", '5.4. Воспитание'!$M53, NA())</f>
        <v>#N/A</v>
      </c>
      <c r="Q53" s="26" t="str">
        <f>IF('5.4. Воспитание'!$R53 = "ниже базового", '5.4. Воспитание'!$M53, NA())</f>
        <v>#N/A</v>
      </c>
      <c r="R53" s="9" t="str">
        <f t="array" ref="R53">INDEX({"ниже базового","базовый","средний","высокий"}, ROUND('5.4. Воспитание'!$M53, 0) - 1)</f>
        <v>средний</v>
      </c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</row>
    <row r="54" ht="15.75" customHeight="1">
      <c r="A54" s="9">
        <v>33.0</v>
      </c>
      <c r="B54" s="17" t="str">
        <f>COUNTIFS('2. Результаты'!$B$2:$B$1350, '5.4. Воспитание'!$G54, '2. Результаты'!$P$2:$P$1350, B$1)</f>
        <v>2</v>
      </c>
      <c r="C54" s="18" t="str">
        <f>COUNTIFS('2. Результаты'!$B$2:$B$1350, '5.4. Воспитание'!$G54, '2. Результаты'!$P$2:$P$1350, C$1)</f>
        <v>14</v>
      </c>
      <c r="D54" s="19" t="str">
        <f>COUNTIFS('2. Результаты'!$B$2:$B$1350, '5.4. Воспитание'!$G54, '2. Результаты'!$P$2:$P$1350, D$1)</f>
        <v>5</v>
      </c>
      <c r="E54" s="20" t="str">
        <f>COUNTIFS('2. Результаты'!$B$2:$B$1350, '5.4. Воспитание'!$G54, '2. Результаты'!$P$2:$P$1350, E$1)</f>
        <v>2</v>
      </c>
      <c r="F54" s="9" t="str">
        <f t="array" ref="F54">ROW() - ROW(TAKE('5.4. Воспитание'!$A$2:$R$55, 1)) + 1</f>
        <v>#NAME?</v>
      </c>
      <c r="G54" s="21" t="s">
        <v>749</v>
      </c>
      <c r="H54" s="3" t="str">
        <f>SUM('5.4. Воспитание'!$B54:$E54)</f>
        <v>23</v>
      </c>
      <c r="I54" s="22" t="str">
        <f>'5.4. Воспитание'!$B54 / '5.4. Воспитание'!$H54</f>
        <v>9%</v>
      </c>
      <c r="J54" s="23" t="str">
        <f>'5.4. Воспитание'!$C54 / '5.4. Воспитание'!$H54</f>
        <v>61%</v>
      </c>
      <c r="K54" s="24" t="str">
        <f>'5.4. Воспитание'!$D54 / '5.4. Воспитание'!$H54</f>
        <v>22%</v>
      </c>
      <c r="L54" s="25" t="str">
        <f>'5.4. Воспитание'!$E54 / '5.4. Воспитание'!$H54</f>
        <v>9%</v>
      </c>
      <c r="M54" s="26" t="str">
        <f>(5 * '5.4. Воспитание'!$B54 + 4 * '5.4. Воспитание'!$C54 + 3 * '5.4. Воспитание'!$D54 + 2 * '5.4. Воспитание'!$E54) / '5.4. Воспитание'!$H54</f>
        <v>3.70</v>
      </c>
      <c r="N54" s="26" t="str">
        <f>IF('5.4. Воспитание'!$R54 = "высокий", '5.4. Воспитание'!$M54, NA())</f>
        <v>#N/A</v>
      </c>
      <c r="O54" s="26" t="str">
        <f>IF('5.4. Воспитание'!$R54 = "средний", '5.4. Воспитание'!$M54, NA())</f>
        <v>3.70</v>
      </c>
      <c r="P54" s="26" t="str">
        <f>IF('5.4. Воспитание'!$R54 = "базовый", '5.4. Воспитание'!$M54, NA())</f>
        <v>#N/A</v>
      </c>
      <c r="Q54" s="26" t="str">
        <f>IF('5.4. Воспитание'!$R54 = "ниже базового", '5.4. Воспитание'!$M54, NA())</f>
        <v>#N/A</v>
      </c>
      <c r="R54" s="9" t="str">
        <f t="array" ref="R54">INDEX({"ниже базового","базовый","средний","высокий"}, ROUND('5.4. Воспитание'!$M54, 0) - 1)</f>
        <v>средний</v>
      </c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</row>
    <row r="55" ht="15.75" customHeight="1">
      <c r="A55" s="9">
        <v>44.0</v>
      </c>
      <c r="B55" s="17" t="str">
        <f>COUNTIFS('2. Результаты'!$B$2:$B$1350, '5.4. Воспитание'!$G55, '2. Результаты'!$P$2:$P$1350, B$1)</f>
        <v>2</v>
      </c>
      <c r="C55" s="18" t="str">
        <f>COUNTIFS('2. Результаты'!$B$2:$B$1350, '5.4. Воспитание'!$G55, '2. Результаты'!$P$2:$P$1350, C$1)</f>
        <v>7</v>
      </c>
      <c r="D55" s="19" t="str">
        <f>COUNTIFS('2. Результаты'!$B$2:$B$1350, '5.4. Воспитание'!$G55, '2. Результаты'!$P$2:$P$1350, D$1)</f>
        <v>16</v>
      </c>
      <c r="E55" s="20" t="str">
        <f>COUNTIFS('2. Результаты'!$B$2:$B$1350, '5.4. Воспитание'!$G55, '2. Результаты'!$P$2:$P$1350, E$1)</f>
        <v>1</v>
      </c>
      <c r="F55" s="9" t="str">
        <f t="array" ref="F55">ROW() - ROW(TAKE('5.4. Воспитание'!$A$2:$R$55, 1)) + 1</f>
        <v>#NAME?</v>
      </c>
      <c r="G55" s="21" t="s">
        <v>1087</v>
      </c>
      <c r="H55" s="3" t="str">
        <f>SUM('5.4. Воспитание'!$B55:$E55)</f>
        <v>26</v>
      </c>
      <c r="I55" s="22" t="str">
        <f>'5.4. Воспитание'!$B55 / '5.4. Воспитание'!$H55</f>
        <v>8%</v>
      </c>
      <c r="J55" s="23" t="str">
        <f>'5.4. Воспитание'!$C55 / '5.4. Воспитание'!$H55</f>
        <v>27%</v>
      </c>
      <c r="K55" s="24" t="str">
        <f>'5.4. Воспитание'!$D55 / '5.4. Воспитание'!$H55</f>
        <v>62%</v>
      </c>
      <c r="L55" s="25" t="str">
        <f>'5.4. Воспитание'!$E55 / '5.4. Воспитание'!$H55</f>
        <v>4%</v>
      </c>
      <c r="M55" s="26" t="str">
        <f>(5 * '5.4. Воспитание'!$B55 + 4 * '5.4. Воспитание'!$C55 + 3 * '5.4. Воспитание'!$D55 + 2 * '5.4. Воспитание'!$E55) / '5.4. Воспитание'!$H55</f>
        <v>3.38</v>
      </c>
      <c r="N55" s="26" t="str">
        <f>IF('5.4. Воспитание'!$R55 = "высокий", '5.4. Воспитание'!$M55, NA())</f>
        <v>#N/A</v>
      </c>
      <c r="O55" s="26" t="str">
        <f>IF('5.4. Воспитание'!$R55 = "средний", '5.4. Воспитание'!$M55, NA())</f>
        <v>#N/A</v>
      </c>
      <c r="P55" s="26" t="str">
        <f>IF('5.4. Воспитание'!$R55 = "базовый", '5.4. Воспитание'!$M55, NA())</f>
        <v>3.38</v>
      </c>
      <c r="Q55" s="26" t="str">
        <f>IF('5.4. Воспитание'!$R55 = "ниже базового", '5.4. Воспитание'!$M55, NA())</f>
        <v>#N/A</v>
      </c>
      <c r="R55" s="9" t="str">
        <f t="array" ref="R55">INDEX({"ниже базового","базовый","средний","высокий"}, ROUND('5.4. Воспитание'!$M55, 0) - 1)</f>
        <v>базовый</v>
      </c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</row>
    <row r="56" ht="15.75" customHeight="1">
      <c r="A56" s="9"/>
      <c r="B56" s="28" t="str">
        <f>SUM('5.4. Воспитание'!$B$2:$B$55)</f>
        <v>298</v>
      </c>
      <c r="C56" s="29" t="str">
        <f>SUM('5.4. Воспитание'!$C$2:$C$55)</f>
        <v>867</v>
      </c>
      <c r="D56" s="30" t="str">
        <f>SUM('5.4. Воспитание'!$D$2:$D$55)</f>
        <v>170</v>
      </c>
      <c r="E56" s="31" t="str">
        <f>SUM('5.4. Воспитание'!$E$2:$E$55)</f>
        <v>14</v>
      </c>
      <c r="F56" s="32"/>
      <c r="G56" s="32" t="s">
        <v>1491</v>
      </c>
      <c r="H56" s="33" t="str">
        <f>SUM('5.4. Воспитание'!$H$2:$H$55)</f>
        <v>1349</v>
      </c>
      <c r="I56" s="34" t="str">
        <f>'5.4. Воспитание'!$B$56 / '5.4. Воспитание'!$H$56</f>
        <v>22.09%</v>
      </c>
      <c r="J56" s="35" t="str">
        <f>'5.4. Воспитание'!$C$56 / '5.4. Воспитание'!$H$56</f>
        <v>64.27%</v>
      </c>
      <c r="K56" s="36" t="str">
        <f>'5.4. Воспитание'!$D$56 / '5.4. Воспитание'!$H$56</f>
        <v>12.60%</v>
      </c>
      <c r="L56" s="37" t="str">
        <f>'5.4. Воспитание'!$E$56 / '5.4. Воспитание'!$H$56</f>
        <v>1.04%</v>
      </c>
      <c r="M56" s="26" t="str">
        <f>(5 * '5.4. Воспитание'!$B$56 + 4 * '5.4. Воспитание'!$C$56 + 3 * '5.4. Воспитание'!$D$56 + 2 * '5.4. Воспитание'!$E$56) / '5.4. Воспитание'!$H$56</f>
        <v>4.07</v>
      </c>
      <c r="N56" s="26"/>
      <c r="O56" s="26"/>
      <c r="P56" s="26"/>
      <c r="Q56" s="26"/>
      <c r="R56" s="9" t="str">
        <f t="array" ref="R56">INDEX({"ниже базового","базовый","средний","высокий"}, ROUND('5.4. Воспитание'!$M$56, 0) - 1)</f>
        <v>средний</v>
      </c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</sheetData>
  <conditionalFormatting sqref="R2:R56">
    <cfRule type="cellIs" dxfId="6" priority="1" operator="equal">
      <formula>"Высокий"</formula>
    </cfRule>
  </conditionalFormatting>
  <conditionalFormatting sqref="R2:R56">
    <cfRule type="cellIs" dxfId="7" priority="2" operator="equal">
      <formula>"Средний"</formula>
    </cfRule>
  </conditionalFormatting>
  <conditionalFormatting sqref="R2:R56">
    <cfRule type="cellIs" dxfId="8" priority="3" operator="equal">
      <formula>"Базовый"</formula>
    </cfRule>
  </conditionalFormatting>
  <conditionalFormatting sqref="R2:R56">
    <cfRule type="cellIs" dxfId="9" priority="4" operator="equal">
      <formula>"Ниже базового"</formula>
    </cfRule>
  </conditionalFormatting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Col="1"/>
  <cols>
    <col customWidth="1" min="1" max="1" width="4.0"/>
    <col customWidth="1" min="2" max="2" width="9.29"/>
    <col customWidth="1" min="3" max="4" width="9.14"/>
    <col customWidth="1" min="5" max="5" width="10.0"/>
    <col customWidth="1" min="6" max="6" width="4.14"/>
    <col customWidth="1" min="7" max="7" width="22.57"/>
    <col customWidth="1" min="8" max="8" width="8.43"/>
    <col customWidth="1" min="9" max="9" width="9.29"/>
    <col customWidth="1" min="10" max="11" width="9.14"/>
    <col customWidth="1" min="12" max="12" width="10.0"/>
    <col customWidth="1" min="13" max="13" width="11.0"/>
    <col customWidth="1" hidden="1" min="14" max="14" width="11.0" outlineLevel="1"/>
    <col customWidth="1" hidden="1" min="15" max="16" width="9.43" outlineLevel="1"/>
    <col customWidth="1" hidden="1" min="17" max="17" width="12.43" outlineLevel="1"/>
    <col customWidth="1" min="18" max="18" width="13.29"/>
    <col customWidth="1" min="19" max="31" width="9.71"/>
    <col customWidth="1" min="32" max="32" width="17.86"/>
    <col customWidth="1" min="33" max="33" width="9.43"/>
    <col customWidth="1" min="34" max="34" width="11.43"/>
    <col customWidth="1" min="35" max="35" width="8.71"/>
    <col customWidth="1" min="36" max="36" width="17.71"/>
    <col customWidth="1" min="37" max="37" width="11.29"/>
    <col customWidth="1" min="38" max="38" width="13.0"/>
    <col customWidth="1" min="39" max="59" width="8.71"/>
  </cols>
  <sheetData>
    <row r="1" ht="45.75" customHeight="1">
      <c r="A1" s="2" t="s">
        <v>0</v>
      </c>
      <c r="B1" s="11" t="s">
        <v>1466</v>
      </c>
      <c r="C1" s="12" t="s">
        <v>1465</v>
      </c>
      <c r="D1" s="13" t="s">
        <v>1467</v>
      </c>
      <c r="E1" s="14" t="s">
        <v>1468</v>
      </c>
      <c r="F1" s="2" t="s">
        <v>1478</v>
      </c>
      <c r="G1" s="2" t="s">
        <v>1479</v>
      </c>
      <c r="H1" s="2" t="s">
        <v>1480</v>
      </c>
      <c r="I1" s="11" t="s">
        <v>1501</v>
      </c>
      <c r="J1" s="12" t="s">
        <v>1482</v>
      </c>
      <c r="K1" s="13" t="s">
        <v>1483</v>
      </c>
      <c r="L1" s="15" t="s">
        <v>1484</v>
      </c>
      <c r="M1" s="1" t="s">
        <v>1485</v>
      </c>
      <c r="N1" s="1" t="s">
        <v>1481</v>
      </c>
      <c r="O1" s="1" t="s">
        <v>1486</v>
      </c>
      <c r="P1" s="1" t="s">
        <v>1487</v>
      </c>
      <c r="Q1" s="1" t="s">
        <v>1488</v>
      </c>
      <c r="R1" s="1" t="s">
        <v>1489</v>
      </c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BG1" t="s">
        <v>1490</v>
      </c>
    </row>
    <row r="2">
      <c r="A2" s="9">
        <v>20.0</v>
      </c>
      <c r="B2" s="17" t="str">
        <f>COUNTIFS('2. Результаты'!$B$2:$B$1350, '5.5. Профориентация'!$G2, '2. Результаты'!$V$2:$V$1350, B$1)</f>
        <v>22</v>
      </c>
      <c r="C2" s="18" t="str">
        <f>COUNTIFS('2. Результаты'!$B$2:$B$1350, '5.5. Профориентация'!$G2, '2. Результаты'!$V$2:$V$1350, C$1)</f>
        <v>1</v>
      </c>
      <c r="D2" s="19" t="str">
        <f>COUNTIFS('2. Результаты'!$B$2:$B$1350, '5.5. Профориентация'!$G2, '2. Результаты'!$V$2:$V$1350, D$1)</f>
        <v>0</v>
      </c>
      <c r="E2" s="20" t="str">
        <f>COUNTIFS('2. Результаты'!$B$2:$B$1350, '5.5. Профориентация'!$G2, '2. Результаты'!$V$2:$V$1350, E$1)</f>
        <v>0</v>
      </c>
      <c r="F2" s="9" t="str">
        <f t="array" ref="F2">ROW() - ROW(TAKE('5.5. Профориентация'!$A$2:$R$55, 1)) + 1</f>
        <v>#NAME?</v>
      </c>
      <c r="G2" s="21" t="s">
        <v>656</v>
      </c>
      <c r="H2" s="3" t="str">
        <f>SUM('5.5. Профориентация'!$B2:$E2)</f>
        <v>23</v>
      </c>
      <c r="I2" s="22" t="str">
        <f>'5.5. Профориентация'!$B2 / '5.5. Профориентация'!$H2</f>
        <v>96%</v>
      </c>
      <c r="J2" s="23" t="str">
        <f>'5.5. Профориентация'!$C2 / '5.5. Профориентация'!$H2</f>
        <v>4%</v>
      </c>
      <c r="K2" s="24" t="str">
        <f>'5.5. Профориентация'!$D2 / '5.5. Профориентация'!$H2</f>
        <v>0%</v>
      </c>
      <c r="L2" s="25" t="str">
        <f>'5.5. Профориентация'!$E2 / '5.5. Профориентация'!$H2</f>
        <v>0%</v>
      </c>
      <c r="M2" s="26" t="str">
        <f>(5 * '5.5. Профориентация'!$B2 + 4 * '5.5. Профориентация'!$C2 + 3 * '5.5. Профориентация'!$D2 + 2 * '5.5. Профориентация'!$E2) / '5.5. Профориентация'!$H2</f>
        <v>4.96</v>
      </c>
      <c r="N2" s="26" t="str">
        <f>IF('5.5. Профориентация'!$R2 = "высокий", '5.5. Профориентация'!$M2, NA())</f>
        <v>4.96</v>
      </c>
      <c r="O2" s="26" t="str">
        <f>IF('5.5. Профориентация'!$R2 = "средний", '5.5. Профориентация'!$M2, NA())</f>
        <v>#N/A</v>
      </c>
      <c r="P2" s="26" t="str">
        <f>IF('5.5. Профориентация'!$R2 = "базовый", '5.5. Профориентация'!$M2, NA())</f>
        <v>#N/A</v>
      </c>
      <c r="Q2" s="26" t="str">
        <f>IF('5.5. Профориентация'!$R2 = "ниже базового", '5.5. Профориентация'!$M2, NA())</f>
        <v>#N/A</v>
      </c>
      <c r="R2" s="9" t="str">
        <f t="array" ref="R2">INDEX({"ниже базового","базовый","средний","высокий"}, ROUND('5.5. Профориентация'!$M2, 0) - 1)</f>
        <v>высокий</v>
      </c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</row>
    <row r="3">
      <c r="A3" s="9">
        <v>26.0</v>
      </c>
      <c r="B3" s="17" t="str">
        <f>COUNTIFS('2. Результаты'!$B$2:$B$1350, '5.5. Профориентация'!$G3, '2. Результаты'!$V$2:$V$1350, B$1)</f>
        <v>15</v>
      </c>
      <c r="C3" s="18" t="str">
        <f>COUNTIFS('2. Результаты'!$B$2:$B$1350, '5.5. Профориентация'!$G3, '2. Результаты'!$V$2:$V$1350, C$1)</f>
        <v>0</v>
      </c>
      <c r="D3" s="19" t="str">
        <f>COUNTIFS('2. Результаты'!$B$2:$B$1350, '5.5. Профориентация'!$G3, '2. Результаты'!$V$2:$V$1350, D$1)</f>
        <v>1</v>
      </c>
      <c r="E3" s="20" t="str">
        <f>COUNTIFS('2. Результаты'!$B$2:$B$1350, '5.5. Профориентация'!$G3, '2. Результаты'!$V$2:$V$1350, E$1)</f>
        <v>0</v>
      </c>
      <c r="F3" s="9" t="str">
        <f t="array" ref="F3">ROW() - ROW(TAKE('5.5. Профориентация'!$A$2:$R$55, 1)) + 1</f>
        <v>#NAME?</v>
      </c>
      <c r="G3" s="21" t="s">
        <v>255</v>
      </c>
      <c r="H3" s="3" t="str">
        <f>SUM('5.5. Профориентация'!$B3:$E3)</f>
        <v>16</v>
      </c>
      <c r="I3" s="22" t="str">
        <f>'5.5. Профориентация'!$B3 / '5.5. Профориентация'!$H3</f>
        <v>94%</v>
      </c>
      <c r="J3" s="23" t="str">
        <f>'5.5. Профориентация'!$C3 / '5.5. Профориентация'!$H3</f>
        <v>0%</v>
      </c>
      <c r="K3" s="24" t="str">
        <f>'5.5. Профориентация'!$D3 / '5.5. Профориентация'!$H3</f>
        <v>6%</v>
      </c>
      <c r="L3" s="25" t="str">
        <f>'5.5. Профориентация'!$E3 / '5.5. Профориентация'!$H3</f>
        <v>0%</v>
      </c>
      <c r="M3" s="26" t="str">
        <f>(5 * '5.5. Профориентация'!$B3 + 4 * '5.5. Профориентация'!$C3 + 3 * '5.5. Профориентация'!$D3 + 2 * '5.5. Профориентация'!$E3) / '5.5. Профориентация'!$H3</f>
        <v>4.88</v>
      </c>
      <c r="N3" s="26" t="str">
        <f>IF('5.5. Профориентация'!$R3 = "высокий", '5.5. Профориентация'!$M3, NA())</f>
        <v>4.88</v>
      </c>
      <c r="O3" s="26" t="str">
        <f>IF('5.5. Профориентация'!$R3 = "средний", '5.5. Профориентация'!$M3, NA())</f>
        <v>#N/A</v>
      </c>
      <c r="P3" s="26" t="str">
        <f>IF('5.5. Профориентация'!$R3 = "базовый", '5.5. Профориентация'!$M3, NA())</f>
        <v>#N/A</v>
      </c>
      <c r="Q3" s="26" t="str">
        <f>IF('5.5. Профориентация'!$R3 = "ниже базового", '5.5. Профориентация'!$M3, NA())</f>
        <v>#N/A</v>
      </c>
      <c r="R3" s="9" t="str">
        <f t="array" ref="R3">INDEX({"ниже базового","базовый","средний","высокий"}, ROUND('5.5. Профориентация'!$M3, 0) - 1)</f>
        <v>высокий</v>
      </c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>
      <c r="A4" s="9">
        <v>50.0</v>
      </c>
      <c r="B4" s="17" t="str">
        <f>COUNTIFS('2. Результаты'!$B$2:$B$1350, '5.5. Профориентация'!$G4, '2. Результаты'!$V$2:$V$1350, B$1)</f>
        <v>3</v>
      </c>
      <c r="C4" s="18" t="str">
        <f>COUNTIFS('2. Результаты'!$B$2:$B$1350, '5.5. Профориентация'!$G4, '2. Результаты'!$V$2:$V$1350, C$1)</f>
        <v>1</v>
      </c>
      <c r="D4" s="19" t="str">
        <f>COUNTIFS('2. Результаты'!$B$2:$B$1350, '5.5. Профориентация'!$G4, '2. Результаты'!$V$2:$V$1350, D$1)</f>
        <v>0</v>
      </c>
      <c r="E4" s="20" t="str">
        <f>COUNTIFS('2. Результаты'!$B$2:$B$1350, '5.5. Профориентация'!$G4, '2. Результаты'!$V$2:$V$1350, E$1)</f>
        <v>0</v>
      </c>
      <c r="F4" s="9" t="str">
        <f t="array" ref="F4">ROW() - ROW(TAKE('5.5. Профориентация'!$A$2:$R$55, 1)) + 1</f>
        <v>#NAME?</v>
      </c>
      <c r="G4" s="21" t="s">
        <v>391</v>
      </c>
      <c r="H4" s="3" t="str">
        <f>SUM('5.5. Профориентация'!$B4:$E4)</f>
        <v>4</v>
      </c>
      <c r="I4" s="22" t="str">
        <f>'5.5. Профориентация'!$B4 / '5.5. Профориентация'!$H4</f>
        <v>75%</v>
      </c>
      <c r="J4" s="23" t="str">
        <f>'5.5. Профориентация'!$C4 / '5.5. Профориентация'!$H4</f>
        <v>25%</v>
      </c>
      <c r="K4" s="24" t="str">
        <f>'5.5. Профориентация'!$D4 / '5.5. Профориентация'!$H4</f>
        <v>0%</v>
      </c>
      <c r="L4" s="25" t="str">
        <f>'5.5. Профориентация'!$E4 / '5.5. Профориентация'!$H4</f>
        <v>0%</v>
      </c>
      <c r="M4" s="26" t="str">
        <f>(5 * '5.5. Профориентация'!$B4 + 4 * '5.5. Профориентация'!$C4 + 3 * '5.5. Профориентация'!$D4 + 2 * '5.5. Профориентация'!$E4) / '5.5. Профориентация'!$H4</f>
        <v>4.75</v>
      </c>
      <c r="N4" s="26" t="str">
        <f>IF('5.5. Профориентация'!$R4 = "высокий", '5.5. Профориентация'!$M4, NA())</f>
        <v>4.75</v>
      </c>
      <c r="O4" s="26" t="str">
        <f>IF('5.5. Профориентация'!$R4 = "средний", '5.5. Профориентация'!$M4, NA())</f>
        <v>#N/A</v>
      </c>
      <c r="P4" s="26" t="str">
        <f>IF('5.5. Профориентация'!$R4 = "базовый", '5.5. Профориентация'!$M4, NA())</f>
        <v>#N/A</v>
      </c>
      <c r="Q4" s="26" t="str">
        <f>IF('5.5. Профориентация'!$R4 = "ниже базового", '5.5. Профориентация'!$M4, NA())</f>
        <v>#N/A</v>
      </c>
      <c r="R4" s="9" t="str">
        <f t="array" ref="R4">INDEX({"ниже базового","базовый","средний","высокий"}, ROUND('5.5. Профориентация'!$M4, 0) - 1)</f>
        <v>высокий</v>
      </c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</row>
    <row r="5">
      <c r="A5" s="9">
        <v>36.0</v>
      </c>
      <c r="B5" s="17" t="str">
        <f>COUNTIFS('2. Результаты'!$B$2:$B$1350, '5.5. Профориентация'!$G5, '2. Результаты'!$V$2:$V$1350, B$1)</f>
        <v>17</v>
      </c>
      <c r="C5" s="18" t="str">
        <f>COUNTIFS('2. Результаты'!$B$2:$B$1350, '5.5. Профориентация'!$G5, '2. Результаты'!$V$2:$V$1350, C$1)</f>
        <v>6</v>
      </c>
      <c r="D5" s="19" t="str">
        <f>COUNTIFS('2. Результаты'!$B$2:$B$1350, '5.5. Профориентация'!$G5, '2. Результаты'!$V$2:$V$1350, D$1)</f>
        <v>0</v>
      </c>
      <c r="E5" s="20" t="str">
        <f>COUNTIFS('2. Результаты'!$B$2:$B$1350, '5.5. Профориентация'!$G5, '2. Результаты'!$V$2:$V$1350, E$1)</f>
        <v>0</v>
      </c>
      <c r="F5" s="9" t="str">
        <f t="array" ref="F5">ROW() - ROW(TAKE('5.5. Профориентация'!$A$2:$R$55, 1)) + 1</f>
        <v>#NAME?</v>
      </c>
      <c r="G5" s="21" t="s">
        <v>862</v>
      </c>
      <c r="H5" s="3" t="str">
        <f>SUM('5.5. Профориентация'!$B5:$E5)</f>
        <v>23</v>
      </c>
      <c r="I5" s="22" t="str">
        <f>'5.5. Профориентация'!$B5 / '5.5. Профориентация'!$H5</f>
        <v>74%</v>
      </c>
      <c r="J5" s="23" t="str">
        <f>'5.5. Профориентация'!$C5 / '5.5. Профориентация'!$H5</f>
        <v>26%</v>
      </c>
      <c r="K5" s="24" t="str">
        <f>'5.5. Профориентация'!$D5 / '5.5. Профориентация'!$H5</f>
        <v>0%</v>
      </c>
      <c r="L5" s="25" t="str">
        <f>'5.5. Профориентация'!$E5 / '5.5. Профориентация'!$H5</f>
        <v>0%</v>
      </c>
      <c r="M5" s="26" t="str">
        <f>(5 * '5.5. Профориентация'!$B5 + 4 * '5.5. Профориентация'!$C5 + 3 * '5.5. Профориентация'!$D5 + 2 * '5.5. Профориентация'!$E5) / '5.5. Профориентация'!$H5</f>
        <v>4.74</v>
      </c>
      <c r="N5" s="26" t="str">
        <f>IF('5.5. Профориентация'!$R5 = "высокий", '5.5. Профориентация'!$M5, NA())</f>
        <v>4.74</v>
      </c>
      <c r="O5" s="26" t="str">
        <f>IF('5.5. Профориентация'!$R5 = "средний", '5.5. Профориентация'!$M5, NA())</f>
        <v>#N/A</v>
      </c>
      <c r="P5" s="26" t="str">
        <f>IF('5.5. Профориентация'!$R5 = "базовый", '5.5. Профориентация'!$M5, NA())</f>
        <v>#N/A</v>
      </c>
      <c r="Q5" s="26" t="str">
        <f>IF('5.5. Профориентация'!$R5 = "ниже базового", '5.5. Профориентация'!$M5, NA())</f>
        <v>#N/A</v>
      </c>
      <c r="R5" s="9" t="str">
        <f t="array" ref="R5">INDEX({"ниже базового","базовый","средний","высокий"}, ROUND('5.5. Профориентация'!$M5, 0) - 1)</f>
        <v>высокий</v>
      </c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</row>
    <row r="6">
      <c r="A6" s="9">
        <v>47.0</v>
      </c>
      <c r="B6" s="17" t="str">
        <f>COUNTIFS('2. Результаты'!$B$2:$B$1350, '5.5. Профориентация'!$G6, '2. Результаты'!$V$2:$V$1350, B$1)</f>
        <v>15</v>
      </c>
      <c r="C6" s="18" t="str">
        <f>COUNTIFS('2. Результаты'!$B$2:$B$1350, '5.5. Профориентация'!$G6, '2. Результаты'!$V$2:$V$1350, C$1)</f>
        <v>4</v>
      </c>
      <c r="D6" s="19" t="str">
        <f>COUNTIFS('2. Результаты'!$B$2:$B$1350, '5.5. Профориентация'!$G6, '2. Результаты'!$V$2:$V$1350, D$1)</f>
        <v>1</v>
      </c>
      <c r="E6" s="20" t="str">
        <f>COUNTIFS('2. Результаты'!$B$2:$B$1350, '5.5. Профориентация'!$G6, '2. Результаты'!$V$2:$V$1350, E$1)</f>
        <v>0</v>
      </c>
      <c r="F6" s="9" t="str">
        <f t="array" ref="F6">ROW() - ROW(TAKE('5.5. Профориентация'!$A$2:$R$55, 1)) + 1</f>
        <v>#NAME?</v>
      </c>
      <c r="G6" s="21" t="s">
        <v>1356</v>
      </c>
      <c r="H6" s="3" t="str">
        <f>SUM('5.5. Профориентация'!$B6:$E6)</f>
        <v>20</v>
      </c>
      <c r="I6" s="22" t="str">
        <f>'5.5. Профориентация'!$B6 / '5.5. Профориентация'!$H6</f>
        <v>75%</v>
      </c>
      <c r="J6" s="23" t="str">
        <f>'5.5. Профориентация'!$C6 / '5.5. Профориентация'!$H6</f>
        <v>20%</v>
      </c>
      <c r="K6" s="24" t="str">
        <f>'5.5. Профориентация'!$D6 / '5.5. Профориентация'!$H6</f>
        <v>5%</v>
      </c>
      <c r="L6" s="25" t="str">
        <f>'5.5. Профориентация'!$E6 / '5.5. Профориентация'!$H6</f>
        <v>0%</v>
      </c>
      <c r="M6" s="26" t="str">
        <f>(5 * '5.5. Профориентация'!$B6 + 4 * '5.5. Профориентация'!$C6 + 3 * '5.5. Профориентация'!$D6 + 2 * '5.5. Профориентация'!$E6) / '5.5. Профориентация'!$H6</f>
        <v>4.70</v>
      </c>
      <c r="N6" s="26" t="str">
        <f>IF('5.5. Профориентация'!$R6 = "высокий", '5.5. Профориентация'!$M6, NA())</f>
        <v>4.70</v>
      </c>
      <c r="O6" s="26" t="str">
        <f>IF('5.5. Профориентация'!$R6 = "средний", '5.5. Профориентация'!$M6, NA())</f>
        <v>#N/A</v>
      </c>
      <c r="P6" s="26" t="str">
        <f>IF('5.5. Профориентация'!$R6 = "базовый", '5.5. Профориентация'!$M6, NA())</f>
        <v>#N/A</v>
      </c>
      <c r="Q6" s="26" t="str">
        <f>IF('5.5. Профориентация'!$R6 = "ниже базового", '5.5. Профориентация'!$M6, NA())</f>
        <v>#N/A</v>
      </c>
      <c r="R6" s="9" t="str">
        <f t="array" ref="R6">INDEX({"ниже базового","базовый","средний","высокий"}, ROUND('5.5. Профориентация'!$M6, 0) - 1)</f>
        <v>высокий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>
      <c r="A7" s="9">
        <v>38.0</v>
      </c>
      <c r="B7" s="17" t="str">
        <f>COUNTIFS('2. Результаты'!$B$2:$B$1350, '5.5. Профориентация'!$G7, '2. Результаты'!$V$2:$V$1350, B$1)</f>
        <v>10</v>
      </c>
      <c r="C7" s="18" t="str">
        <f>COUNTIFS('2. Результаты'!$B$2:$B$1350, '5.5. Профориентация'!$G7, '2. Результаты'!$V$2:$V$1350, C$1)</f>
        <v>5</v>
      </c>
      <c r="D7" s="19" t="str">
        <f>COUNTIFS('2. Результаты'!$B$2:$B$1350, '5.5. Профориентация'!$G7, '2. Результаты'!$V$2:$V$1350, D$1)</f>
        <v>0</v>
      </c>
      <c r="E7" s="20" t="str">
        <f>COUNTIFS('2. Результаты'!$B$2:$B$1350, '5.5. Профориентация'!$G7, '2. Результаты'!$V$2:$V$1350, E$1)</f>
        <v>0</v>
      </c>
      <c r="F7" s="9" t="str">
        <f t="array" ref="F7">ROW() - ROW(TAKE('5.5. Профориентация'!$A$2:$R$55, 1)) + 1</f>
        <v>#NAME?</v>
      </c>
      <c r="G7" s="21" t="s">
        <v>903</v>
      </c>
      <c r="H7" s="3" t="str">
        <f>SUM('5.5. Профориентация'!$B7:$E7)</f>
        <v>15</v>
      </c>
      <c r="I7" s="22" t="str">
        <f>'5.5. Профориентация'!$B7 / '5.5. Профориентация'!$H7</f>
        <v>67%</v>
      </c>
      <c r="J7" s="23" t="str">
        <f>'5.5. Профориентация'!$C7 / '5.5. Профориентация'!$H7</f>
        <v>33%</v>
      </c>
      <c r="K7" s="24" t="str">
        <f>'5.5. Профориентация'!$D7 / '5.5. Профориентация'!$H7</f>
        <v>0%</v>
      </c>
      <c r="L7" s="25" t="str">
        <f>'5.5. Профориентация'!$E7 / '5.5. Профориентация'!$H7</f>
        <v>0%</v>
      </c>
      <c r="M7" s="26" t="str">
        <f>(5 * '5.5. Профориентация'!$B7 + 4 * '5.5. Профориентация'!$C7 + 3 * '5.5. Профориентация'!$D7 + 2 * '5.5. Профориентация'!$E7) / '5.5. Профориентация'!$H7</f>
        <v>4.67</v>
      </c>
      <c r="N7" s="26" t="str">
        <f>IF('5.5. Профориентация'!$R7 = "высокий", '5.5. Профориентация'!$M7, NA())</f>
        <v>4.67</v>
      </c>
      <c r="O7" s="26" t="str">
        <f>IF('5.5. Профориентация'!$R7 = "средний", '5.5. Профориентация'!$M7, NA())</f>
        <v>#N/A</v>
      </c>
      <c r="P7" s="26" t="str">
        <f>IF('5.5. Профориентация'!$R7 = "базовый", '5.5. Профориентация'!$M7, NA())</f>
        <v>#N/A</v>
      </c>
      <c r="Q7" s="26" t="str">
        <f>IF('5.5. Профориентация'!$R7 = "ниже базового", '5.5. Профориентация'!$M7, NA())</f>
        <v>#N/A</v>
      </c>
      <c r="R7" s="9" t="str">
        <f t="array" ref="R7">INDEX({"ниже базового","базовый","средний","высокий"}, ROUND('5.5. Профориентация'!$M7, 0) - 1)</f>
        <v>высокий</v>
      </c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>
      <c r="A8" s="9">
        <v>43.0</v>
      </c>
      <c r="B8" s="17" t="str">
        <f>COUNTIFS('2. Результаты'!$B$2:$B$1350, '5.5. Профориентация'!$G8, '2. Результаты'!$V$2:$V$1350, B$1)</f>
        <v>50</v>
      </c>
      <c r="C8" s="18" t="str">
        <f>COUNTIFS('2. Результаты'!$B$2:$B$1350, '5.5. Профориентация'!$G8, '2. Результаты'!$V$2:$V$1350, C$1)</f>
        <v>26</v>
      </c>
      <c r="D8" s="19" t="str">
        <f>COUNTIFS('2. Результаты'!$B$2:$B$1350, '5.5. Профориентация'!$G8, '2. Результаты'!$V$2:$V$1350, D$1)</f>
        <v>1</v>
      </c>
      <c r="E8" s="20" t="str">
        <f>COUNTIFS('2. Результаты'!$B$2:$B$1350, '5.5. Профориентация'!$G8, '2. Результаты'!$V$2:$V$1350, E$1)</f>
        <v>0</v>
      </c>
      <c r="F8" s="9" t="str">
        <f t="array" ref="F8">ROW() - ROW(TAKE('5.5. Профориентация'!$A$2:$R$55, 1)) + 1</f>
        <v>#NAME?</v>
      </c>
      <c r="G8" s="21" t="s">
        <v>1254</v>
      </c>
      <c r="H8" s="3" t="str">
        <f>SUM('5.5. Профориентация'!$B8:$E8)</f>
        <v>77</v>
      </c>
      <c r="I8" s="22" t="str">
        <f>'5.5. Профориентация'!$B8 / '5.5. Профориентация'!$H8</f>
        <v>65%</v>
      </c>
      <c r="J8" s="23" t="str">
        <f>'5.5. Профориентация'!$C8 / '5.5. Профориентация'!$H8</f>
        <v>34%</v>
      </c>
      <c r="K8" s="24" t="str">
        <f>'5.5. Профориентация'!$D8 / '5.5. Профориентация'!$H8</f>
        <v>1%</v>
      </c>
      <c r="L8" s="25" t="str">
        <f>'5.5. Профориентация'!$E8 / '5.5. Профориентация'!$H8</f>
        <v>0%</v>
      </c>
      <c r="M8" s="26" t="str">
        <f>(5 * '5.5. Профориентация'!$B8 + 4 * '5.5. Профориентация'!$C8 + 3 * '5.5. Профориентация'!$D8 + 2 * '5.5. Профориентация'!$E8) / '5.5. Профориентация'!$H8</f>
        <v>4.64</v>
      </c>
      <c r="N8" s="26" t="str">
        <f>IF('5.5. Профориентация'!$R8 = "высокий", '5.5. Профориентация'!$M8, NA())</f>
        <v>4.64</v>
      </c>
      <c r="O8" s="26" t="str">
        <f>IF('5.5. Профориентация'!$R8 = "средний", '5.5. Профориентация'!$M8, NA())</f>
        <v>#N/A</v>
      </c>
      <c r="P8" s="26" t="str">
        <f>IF('5.5. Профориентация'!$R8 = "базовый", '5.5. Профориентация'!$M8, NA())</f>
        <v>#N/A</v>
      </c>
      <c r="Q8" s="26" t="str">
        <f>IF('5.5. Профориентация'!$R8 = "ниже базового", '5.5. Профориентация'!$M8, NA())</f>
        <v>#N/A</v>
      </c>
      <c r="R8" s="9" t="str">
        <f t="array" ref="R8">INDEX({"ниже базового","базовый","средний","высокий"}, ROUND('5.5. Профориентация'!$M8, 0) - 1)</f>
        <v>высокий</v>
      </c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>
      <c r="A9" s="9">
        <v>9.0</v>
      </c>
      <c r="B9" s="17" t="str">
        <f>COUNTIFS('2. Результаты'!$B$2:$B$1350, '5.5. Профориентация'!$G9, '2. Результаты'!$V$2:$V$1350, B$1)</f>
        <v>7</v>
      </c>
      <c r="C9" s="18" t="str">
        <f>COUNTIFS('2. Результаты'!$B$2:$B$1350, '5.5. Профориентация'!$G9, '2. Результаты'!$V$2:$V$1350, C$1)</f>
        <v>4</v>
      </c>
      <c r="D9" s="19" t="str">
        <f>COUNTIFS('2. Результаты'!$B$2:$B$1350, '5.5. Профориентация'!$G9, '2. Результаты'!$V$2:$V$1350, D$1)</f>
        <v>0</v>
      </c>
      <c r="E9" s="20" t="str">
        <f>COUNTIFS('2. Результаты'!$B$2:$B$1350, '5.5. Профориентация'!$G9, '2. Результаты'!$V$2:$V$1350, E$1)</f>
        <v>0</v>
      </c>
      <c r="F9" s="9" t="str">
        <f t="array" ref="F9">ROW() - ROW(TAKE('5.5. Профориентация'!$A$2:$R$55, 1)) + 1</f>
        <v>#NAME?</v>
      </c>
      <c r="G9" s="21" t="s">
        <v>199</v>
      </c>
      <c r="H9" s="3" t="str">
        <f>SUM('5.5. Профориентация'!$B9:$E9)</f>
        <v>11</v>
      </c>
      <c r="I9" s="22" t="str">
        <f>'5.5. Профориентация'!$B9 / '5.5. Профориентация'!$H9</f>
        <v>64%</v>
      </c>
      <c r="J9" s="23" t="str">
        <f>'5.5. Профориентация'!$C9 / '5.5. Профориентация'!$H9</f>
        <v>36%</v>
      </c>
      <c r="K9" s="24" t="str">
        <f>'5.5. Профориентация'!$D9 / '5.5. Профориентация'!$H9</f>
        <v>0%</v>
      </c>
      <c r="L9" s="25" t="str">
        <f>'5.5. Профориентация'!$E9 / '5.5. Профориентация'!$H9</f>
        <v>0%</v>
      </c>
      <c r="M9" s="26" t="str">
        <f>(5 * '5.5. Профориентация'!$B9 + 4 * '5.5. Профориентация'!$C9 + 3 * '5.5. Профориентация'!$D9 + 2 * '5.5. Профориентация'!$E9) / '5.5. Профориентация'!$H9</f>
        <v>4.64</v>
      </c>
      <c r="N9" s="26" t="str">
        <f>IF('5.5. Профориентация'!$R9 = "высокий", '5.5. Профориентация'!$M9, NA())</f>
        <v>4.64</v>
      </c>
      <c r="O9" s="26" t="str">
        <f>IF('5.5. Профориентация'!$R9 = "средний", '5.5. Профориентация'!$M9, NA())</f>
        <v>#N/A</v>
      </c>
      <c r="P9" s="26" t="str">
        <f>IF('5.5. Профориентация'!$R9 = "базовый", '5.5. Профориентация'!$M9, NA())</f>
        <v>#N/A</v>
      </c>
      <c r="Q9" s="26" t="str">
        <f>IF('5.5. Профориентация'!$R9 = "ниже базового", '5.5. Профориентация'!$M9, NA())</f>
        <v>#N/A</v>
      </c>
      <c r="R9" s="9" t="str">
        <f t="array" ref="R9">INDEX({"ниже базового","базовый","средний","высокий"}, ROUND('5.5. Профориентация'!$M9, 0) - 1)</f>
        <v>высокий</v>
      </c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>
      <c r="A10" s="9">
        <v>14.0</v>
      </c>
      <c r="B10" s="17" t="str">
        <f>COUNTIFS('2. Результаты'!$B$2:$B$1350, '5.5. Профориентация'!$G10, '2. Результаты'!$V$2:$V$1350, B$1)</f>
        <v>5</v>
      </c>
      <c r="C10" s="18" t="str">
        <f>COUNTIFS('2. Результаты'!$B$2:$B$1350, '5.5. Профориентация'!$G10, '2. Результаты'!$V$2:$V$1350, C$1)</f>
        <v>3</v>
      </c>
      <c r="D10" s="19" t="str">
        <f>COUNTIFS('2. Результаты'!$B$2:$B$1350, '5.5. Профориентация'!$G10, '2. Результаты'!$V$2:$V$1350, D$1)</f>
        <v>0</v>
      </c>
      <c r="E10" s="20" t="str">
        <f>COUNTIFS('2. Результаты'!$B$2:$B$1350, '5.5. Профориентация'!$G10, '2. Результаты'!$V$2:$V$1350, E$1)</f>
        <v>0</v>
      </c>
      <c r="F10" s="9" t="str">
        <f t="array" ref="F10">ROW() - ROW(TAKE('5.5. Профориентация'!$A$2:$R$55, 1)) + 1</f>
        <v>#NAME?</v>
      </c>
      <c r="G10" s="21" t="s">
        <v>246</v>
      </c>
      <c r="H10" s="3" t="str">
        <f>SUM('5.5. Профориентация'!$B10:$E10)</f>
        <v>8</v>
      </c>
      <c r="I10" s="22" t="str">
        <f>'5.5. Профориентация'!$B10 / '5.5. Профориентация'!$H10</f>
        <v>63%</v>
      </c>
      <c r="J10" s="23" t="str">
        <f>'5.5. Профориентация'!$C10 / '5.5. Профориентация'!$H10</f>
        <v>38%</v>
      </c>
      <c r="K10" s="24" t="str">
        <f>'5.5. Профориентация'!$D10 / '5.5. Профориентация'!$H10</f>
        <v>0%</v>
      </c>
      <c r="L10" s="25" t="str">
        <f>'5.5. Профориентация'!$E10 / '5.5. Профориентация'!$H10</f>
        <v>0%</v>
      </c>
      <c r="M10" s="26" t="str">
        <f>(5 * '5.5. Профориентация'!$B10 + 4 * '5.5. Профориентация'!$C10 + 3 * '5.5. Профориентация'!$D10 + 2 * '5.5. Профориентация'!$E10) / '5.5. Профориентация'!$H10</f>
        <v>4.63</v>
      </c>
      <c r="N10" s="26" t="str">
        <f>IF('5.5. Профориентация'!$R10 = "высокий", '5.5. Профориентация'!$M10, NA())</f>
        <v>4.63</v>
      </c>
      <c r="O10" s="26" t="str">
        <f>IF('5.5. Профориентация'!$R10 = "средний", '5.5. Профориентация'!$M10, NA())</f>
        <v>#N/A</v>
      </c>
      <c r="P10" s="26" t="str">
        <f>IF('5.5. Профориентация'!$R10 = "базовый", '5.5. Профориентация'!$M10, NA())</f>
        <v>#N/A</v>
      </c>
      <c r="Q10" s="26" t="str">
        <f>IF('5.5. Профориентация'!$R10 = "ниже базового", '5.5. Профориентация'!$M10, NA())</f>
        <v>#N/A</v>
      </c>
      <c r="R10" s="9" t="str">
        <f t="array" ref="R10">INDEX({"ниже базового","базовый","средний","высокий"}, ROUND('5.5. Профориентация'!$M10, 0) - 1)</f>
        <v>высокий</v>
      </c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>
      <c r="A11" s="9">
        <v>2.0</v>
      </c>
      <c r="B11" s="17" t="str">
        <f>COUNTIFS('2. Результаты'!$B$2:$B$1350, '5.5. Профориентация'!$G11, '2. Результаты'!$V$2:$V$1350, B$1)</f>
        <v>5</v>
      </c>
      <c r="C11" s="18" t="str">
        <f>COUNTIFS('2. Результаты'!$B$2:$B$1350, '5.5. Профориентация'!$G11, '2. Результаты'!$V$2:$V$1350, C$1)</f>
        <v>3</v>
      </c>
      <c r="D11" s="19" t="str">
        <f>COUNTIFS('2. Результаты'!$B$2:$B$1350, '5.5. Профориентация'!$G11, '2. Результаты'!$V$2:$V$1350, D$1)</f>
        <v>0</v>
      </c>
      <c r="E11" s="20" t="str">
        <f>COUNTIFS('2. Результаты'!$B$2:$B$1350, '5.5. Профориентация'!$G11, '2. Результаты'!$V$2:$V$1350, E$1)</f>
        <v>0</v>
      </c>
      <c r="F11" s="9" t="str">
        <f t="array" ref="F11">ROW() - ROW(TAKE('5.5. Профориентация'!$A$2:$R$55, 1)) + 1</f>
        <v>#NAME?</v>
      </c>
      <c r="G11" s="21" t="s">
        <v>739</v>
      </c>
      <c r="H11" s="3" t="str">
        <f>SUM('5.5. Профориентация'!$B11:$E11)</f>
        <v>8</v>
      </c>
      <c r="I11" s="22" t="str">
        <f>'5.5. Профориентация'!$B11 / '5.5. Профориентация'!$H11</f>
        <v>63%</v>
      </c>
      <c r="J11" s="23" t="str">
        <f>'5.5. Профориентация'!$C11 / '5.5. Профориентация'!$H11</f>
        <v>38%</v>
      </c>
      <c r="K11" s="24" t="str">
        <f>'5.5. Профориентация'!$D11 / '5.5. Профориентация'!$H11</f>
        <v>0%</v>
      </c>
      <c r="L11" s="25" t="str">
        <f>'5.5. Профориентация'!$E11 / '5.5. Профориентация'!$H11</f>
        <v>0%</v>
      </c>
      <c r="M11" s="26" t="str">
        <f>(5 * '5.5. Профориентация'!$B11 + 4 * '5.5. Профориентация'!$C11 + 3 * '5.5. Профориентация'!$D11 + 2 * '5.5. Профориентация'!$E11) / '5.5. Профориентация'!$H11</f>
        <v>4.63</v>
      </c>
      <c r="N11" s="26" t="str">
        <f>IF('5.5. Профориентация'!$R11 = "высокий", '5.5. Профориентация'!$M11, NA())</f>
        <v>4.63</v>
      </c>
      <c r="O11" s="26" t="str">
        <f>IF('5.5. Профориентация'!$R11 = "средний", '5.5. Профориентация'!$M11, NA())</f>
        <v>#N/A</v>
      </c>
      <c r="P11" s="26" t="str">
        <f>IF('5.5. Профориентация'!$R11 = "базовый", '5.5. Профориентация'!$M11, NA())</f>
        <v>#N/A</v>
      </c>
      <c r="Q11" s="26" t="str">
        <f>IF('5.5. Профориентация'!$R11 = "ниже базового", '5.5. Профориентация'!$M11, NA())</f>
        <v>#N/A</v>
      </c>
      <c r="R11" s="9" t="str">
        <f t="array" ref="R11">INDEX({"ниже базового","базовый","средний","высокий"}, ROUND('5.5. Профориентация'!$M11, 0) - 1)</f>
        <v>высокий</v>
      </c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>
      <c r="A12" s="9">
        <v>16.0</v>
      </c>
      <c r="B12" s="17" t="str">
        <f>COUNTIFS('2. Результаты'!$B$2:$B$1350, '5.5. Профориентация'!$G12, '2. Результаты'!$V$2:$V$1350, B$1)</f>
        <v>4</v>
      </c>
      <c r="C12" s="18" t="str">
        <f>COUNTIFS('2. Результаты'!$B$2:$B$1350, '5.5. Профориентация'!$G12, '2. Результаты'!$V$2:$V$1350, C$1)</f>
        <v>3</v>
      </c>
      <c r="D12" s="19" t="str">
        <f>COUNTIFS('2. Результаты'!$B$2:$B$1350, '5.5. Профориентация'!$G12, '2. Результаты'!$V$2:$V$1350, D$1)</f>
        <v>0</v>
      </c>
      <c r="E12" s="20" t="str">
        <f>COUNTIFS('2. Результаты'!$B$2:$B$1350, '5.5. Профориентация'!$G12, '2. Результаты'!$V$2:$V$1350, E$1)</f>
        <v>0</v>
      </c>
      <c r="F12" s="9" t="str">
        <f t="array" ref="F12">ROW() - ROW(TAKE('5.5. Профориентация'!$A$2:$R$55, 1)) + 1</f>
        <v>#NAME?</v>
      </c>
      <c r="G12" s="21" t="s">
        <v>126</v>
      </c>
      <c r="H12" s="3" t="str">
        <f>SUM('5.5. Профориентация'!$B12:$E12)</f>
        <v>7</v>
      </c>
      <c r="I12" s="22" t="str">
        <f>'5.5. Профориентация'!$B12 / '5.5. Профориентация'!$H12</f>
        <v>57%</v>
      </c>
      <c r="J12" s="23" t="str">
        <f>'5.5. Профориентация'!$C12 / '5.5. Профориентация'!$H12</f>
        <v>43%</v>
      </c>
      <c r="K12" s="24" t="str">
        <f>'5.5. Профориентация'!$D12 / '5.5. Профориентация'!$H12</f>
        <v>0%</v>
      </c>
      <c r="L12" s="25" t="str">
        <f>'5.5. Профориентация'!$E12 / '5.5. Профориентация'!$H12</f>
        <v>0%</v>
      </c>
      <c r="M12" s="26" t="str">
        <f>(5 * '5.5. Профориентация'!$B12 + 4 * '5.5. Профориентация'!$C12 + 3 * '5.5. Профориентация'!$D12 + 2 * '5.5. Профориентация'!$E12) / '5.5. Профориентация'!$H12</f>
        <v>4.57</v>
      </c>
      <c r="N12" s="26" t="str">
        <f>IF('5.5. Профориентация'!$R12 = "высокий", '5.5. Профориентация'!$M12, NA())</f>
        <v>4.57</v>
      </c>
      <c r="O12" s="26" t="str">
        <f>IF('5.5. Профориентация'!$R12 = "средний", '5.5. Профориентация'!$M12, NA())</f>
        <v>#N/A</v>
      </c>
      <c r="P12" s="26" t="str">
        <f>IF('5.5. Профориентация'!$R12 = "базовый", '5.5. Профориентация'!$M12, NA())</f>
        <v>#N/A</v>
      </c>
      <c r="Q12" s="26" t="str">
        <f>IF('5.5. Профориентация'!$R12 = "ниже базового", '5.5. Профориентация'!$M12, NA())</f>
        <v>#N/A</v>
      </c>
      <c r="R12" s="9" t="str">
        <f t="array" ref="R12">INDEX({"ниже базового","базовый","средний","высокий"}, ROUND('5.5. Профориентация'!$M12, 0) - 1)</f>
        <v>высокий</v>
      </c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>
      <c r="A13" s="9">
        <v>11.0</v>
      </c>
      <c r="B13" s="17" t="str">
        <f>COUNTIFS('2. Результаты'!$B$2:$B$1350, '5.5. Профориентация'!$G13, '2. Результаты'!$V$2:$V$1350, B$1)</f>
        <v>17</v>
      </c>
      <c r="C13" s="18" t="str">
        <f>COUNTIFS('2. Результаты'!$B$2:$B$1350, '5.5. Профориентация'!$G13, '2. Результаты'!$V$2:$V$1350, C$1)</f>
        <v>2</v>
      </c>
      <c r="D13" s="19" t="str">
        <f>COUNTIFS('2. Результаты'!$B$2:$B$1350, '5.5. Профориентация'!$G13, '2. Результаты'!$V$2:$V$1350, D$1)</f>
        <v>4</v>
      </c>
      <c r="E13" s="20" t="str">
        <f>COUNTIFS('2. Результаты'!$B$2:$B$1350, '5.5. Профориентация'!$G13, '2. Результаты'!$V$2:$V$1350, E$1)</f>
        <v>0</v>
      </c>
      <c r="F13" s="9" t="str">
        <f t="array" ref="F13">ROW() - ROW(TAKE('5.5. Профориентация'!$A$2:$R$55, 1)) + 1</f>
        <v>#NAME?</v>
      </c>
      <c r="G13" s="21" t="s">
        <v>919</v>
      </c>
      <c r="H13" s="3" t="str">
        <f>SUM('5.5. Профориентация'!$B13:$E13)</f>
        <v>23</v>
      </c>
      <c r="I13" s="22" t="str">
        <f>'5.5. Профориентация'!$B13 / '5.5. Профориентация'!$H13</f>
        <v>74%</v>
      </c>
      <c r="J13" s="23" t="str">
        <f>'5.5. Профориентация'!$C13 / '5.5. Профориентация'!$H13</f>
        <v>9%</v>
      </c>
      <c r="K13" s="24" t="str">
        <f>'5.5. Профориентация'!$D13 / '5.5. Профориентация'!$H13</f>
        <v>17%</v>
      </c>
      <c r="L13" s="25" t="str">
        <f>'5.5. Профориентация'!$E13 / '5.5. Профориентация'!$H13</f>
        <v>0%</v>
      </c>
      <c r="M13" s="26" t="str">
        <f>(5 * '5.5. Профориентация'!$B13 + 4 * '5.5. Профориентация'!$C13 + 3 * '5.5. Профориентация'!$D13 + 2 * '5.5. Профориентация'!$E13) / '5.5. Профориентация'!$H13</f>
        <v>4.57</v>
      </c>
      <c r="N13" s="26" t="str">
        <f>IF('5.5. Профориентация'!$R13 = "высокий", '5.5. Профориентация'!$M13, NA())</f>
        <v>4.57</v>
      </c>
      <c r="O13" s="26" t="str">
        <f>IF('5.5. Профориентация'!$R13 = "средний", '5.5. Профориентация'!$M13, NA())</f>
        <v>#N/A</v>
      </c>
      <c r="P13" s="26" t="str">
        <f>IF('5.5. Профориентация'!$R13 = "базовый", '5.5. Профориентация'!$M13, NA())</f>
        <v>#N/A</v>
      </c>
      <c r="Q13" s="26" t="str">
        <f>IF('5.5. Профориентация'!$R13 = "ниже базового", '5.5. Профориентация'!$M13, NA())</f>
        <v>#N/A</v>
      </c>
      <c r="R13" s="9" t="str">
        <f t="array" ref="R13">INDEX({"ниже базового","базовый","средний","высокий"}, ROUND('5.5. Профориентация'!$M13, 0) - 1)</f>
        <v>высокий</v>
      </c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>
      <c r="A14" s="9">
        <v>13.0</v>
      </c>
      <c r="B14" s="17" t="str">
        <f>COUNTIFS('2. Результаты'!$B$2:$B$1350, '5.5. Профориентация'!$G14, '2. Результаты'!$V$2:$V$1350, B$1)</f>
        <v>16</v>
      </c>
      <c r="C14" s="18" t="str">
        <f>COUNTIFS('2. Результаты'!$B$2:$B$1350, '5.5. Профориентация'!$G14, '2. Результаты'!$V$2:$V$1350, C$1)</f>
        <v>4</v>
      </c>
      <c r="D14" s="19" t="str">
        <f>COUNTIFS('2. Результаты'!$B$2:$B$1350, '5.5. Профориентация'!$G14, '2. Результаты'!$V$2:$V$1350, D$1)</f>
        <v>3</v>
      </c>
      <c r="E14" s="20" t="str">
        <f>COUNTIFS('2. Результаты'!$B$2:$B$1350, '5.5. Профориентация'!$G14, '2. Результаты'!$V$2:$V$1350, E$1)</f>
        <v>0</v>
      </c>
      <c r="F14" s="9" t="str">
        <f t="array" ref="F14">ROW() - ROW(TAKE('5.5. Профориентация'!$A$2:$R$55, 1)) + 1</f>
        <v>#NAME?</v>
      </c>
      <c r="G14" s="21" t="s">
        <v>367</v>
      </c>
      <c r="H14" s="3" t="str">
        <f>SUM('5.5. Профориентация'!$B14:$E14)</f>
        <v>23</v>
      </c>
      <c r="I14" s="22" t="str">
        <f>'5.5. Профориентация'!$B14 / '5.5. Профориентация'!$H14</f>
        <v>70%</v>
      </c>
      <c r="J14" s="23" t="str">
        <f>'5.5. Профориентация'!$C14 / '5.5. Профориентация'!$H14</f>
        <v>17%</v>
      </c>
      <c r="K14" s="24" t="str">
        <f>'5.5. Профориентация'!$D14 / '5.5. Профориентация'!$H14</f>
        <v>13%</v>
      </c>
      <c r="L14" s="25" t="str">
        <f>'5.5. Профориентация'!$E14 / '5.5. Профориентация'!$H14</f>
        <v>0%</v>
      </c>
      <c r="M14" s="26" t="str">
        <f>(5 * '5.5. Профориентация'!$B14 + 4 * '5.5. Профориентация'!$C14 + 3 * '5.5. Профориентация'!$D14 + 2 * '5.5. Профориентация'!$E14) / '5.5. Профориентация'!$H14</f>
        <v>4.57</v>
      </c>
      <c r="N14" s="26" t="str">
        <f>IF('5.5. Профориентация'!$R14 = "высокий", '5.5. Профориентация'!$M14, NA())</f>
        <v>4.57</v>
      </c>
      <c r="O14" s="26" t="str">
        <f>IF('5.5. Профориентация'!$R14 = "средний", '5.5. Профориентация'!$M14, NA())</f>
        <v>#N/A</v>
      </c>
      <c r="P14" s="26" t="str">
        <f>IF('5.5. Профориентация'!$R14 = "базовый", '5.5. Профориентация'!$M14, NA())</f>
        <v>#N/A</v>
      </c>
      <c r="Q14" s="26" t="str">
        <f>IF('5.5. Профориентация'!$R14 = "ниже базового", '5.5. Профориентация'!$M14, NA())</f>
        <v>#N/A</v>
      </c>
      <c r="R14" s="9" t="str">
        <f t="array" ref="R14">INDEX({"ниже базового","базовый","средний","высокий"}, ROUND('5.5. Профориентация'!$M14, 0) - 1)</f>
        <v>высокий</v>
      </c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>
      <c r="A15" s="9">
        <v>21.0</v>
      </c>
      <c r="B15" s="17" t="str">
        <f>COUNTIFS('2. Результаты'!$B$2:$B$1350, '5.5. Профориентация'!$G15, '2. Результаты'!$V$2:$V$1350, B$1)</f>
        <v>16</v>
      </c>
      <c r="C15" s="18" t="str">
        <f>COUNTIFS('2. Результаты'!$B$2:$B$1350, '5.5. Профориентация'!$G15, '2. Результаты'!$V$2:$V$1350, C$1)</f>
        <v>7</v>
      </c>
      <c r="D15" s="19" t="str">
        <f>COUNTIFS('2. Результаты'!$B$2:$B$1350, '5.5. Профориентация'!$G15, '2. Результаты'!$V$2:$V$1350, D$1)</f>
        <v>2</v>
      </c>
      <c r="E15" s="20" t="str">
        <f>COUNTIFS('2. Результаты'!$B$2:$B$1350, '5.5. Профориентация'!$G15, '2. Результаты'!$V$2:$V$1350, E$1)</f>
        <v>0</v>
      </c>
      <c r="F15" s="9" t="str">
        <f t="array" ref="F15">ROW() - ROW(TAKE('5.5. Профориентация'!$A$2:$R$55, 1)) + 1</f>
        <v>#NAME?</v>
      </c>
      <c r="G15" s="21" t="s">
        <v>1186</v>
      </c>
      <c r="H15" s="3" t="str">
        <f>SUM('5.5. Профориентация'!$B15:$E15)</f>
        <v>25</v>
      </c>
      <c r="I15" s="22" t="str">
        <f>'5.5. Профориентация'!$B15 / '5.5. Профориентация'!$H15</f>
        <v>64%</v>
      </c>
      <c r="J15" s="23" t="str">
        <f>'5.5. Профориентация'!$C15 / '5.5. Профориентация'!$H15</f>
        <v>28%</v>
      </c>
      <c r="K15" s="24" t="str">
        <f>'5.5. Профориентация'!$D15 / '5.5. Профориентация'!$H15</f>
        <v>8%</v>
      </c>
      <c r="L15" s="25" t="str">
        <f>'5.5. Профориентация'!$E15 / '5.5. Профориентация'!$H15</f>
        <v>0%</v>
      </c>
      <c r="M15" s="26" t="str">
        <f>(5 * '5.5. Профориентация'!$B15 + 4 * '5.5. Профориентация'!$C15 + 3 * '5.5. Профориентация'!$D15 + 2 * '5.5. Профориентация'!$E15) / '5.5. Профориентация'!$H15</f>
        <v>4.56</v>
      </c>
      <c r="N15" s="26" t="str">
        <f>IF('5.5. Профориентация'!$R15 = "высокий", '5.5. Профориентация'!$M15, NA())</f>
        <v>4.56</v>
      </c>
      <c r="O15" s="26" t="str">
        <f>IF('5.5. Профориентация'!$R15 = "средний", '5.5. Профориентация'!$M15, NA())</f>
        <v>#N/A</v>
      </c>
      <c r="P15" s="26" t="str">
        <f>IF('5.5. Профориентация'!$R15 = "базовый", '5.5. Профориентация'!$M15, NA())</f>
        <v>#N/A</v>
      </c>
      <c r="Q15" s="26" t="str">
        <f>IF('5.5. Профориентация'!$R15 = "ниже базового", '5.5. Профориентация'!$M15, NA())</f>
        <v>#N/A</v>
      </c>
      <c r="R15" s="9" t="str">
        <f t="array" ref="R15">INDEX({"ниже базового","базовый","средний","высокий"}, ROUND('5.5. Профориентация'!$M15, 0) - 1)</f>
        <v>высокий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>
      <c r="A16" s="9">
        <v>46.0</v>
      </c>
      <c r="B16" s="17" t="str">
        <f>COUNTIFS('2. Результаты'!$B$2:$B$1350, '5.5. Профориентация'!$G16, '2. Результаты'!$V$2:$V$1350, B$1)</f>
        <v>24</v>
      </c>
      <c r="C16" s="18" t="str">
        <f>COUNTIFS('2. Результаты'!$B$2:$B$1350, '5.5. Профориентация'!$G16, '2. Результаты'!$V$2:$V$1350, C$1)</f>
        <v>10</v>
      </c>
      <c r="D16" s="19" t="str">
        <f>COUNTIFS('2. Результаты'!$B$2:$B$1350, '5.5. Профориентация'!$G16, '2. Результаты'!$V$2:$V$1350, D$1)</f>
        <v>4</v>
      </c>
      <c r="E16" s="20" t="str">
        <f>COUNTIFS('2. Результаты'!$B$2:$B$1350, '5.5. Профориентация'!$G16, '2. Результаты'!$V$2:$V$1350, E$1)</f>
        <v>0</v>
      </c>
      <c r="F16" s="9" t="str">
        <f t="array" ref="F16">ROW() - ROW(TAKE('5.5. Профориентация'!$A$2:$R$55, 1)) + 1</f>
        <v>#NAME?</v>
      </c>
      <c r="G16" s="21" t="s">
        <v>970</v>
      </c>
      <c r="H16" s="3" t="str">
        <f>SUM('5.5. Профориентация'!$B16:$E16)</f>
        <v>38</v>
      </c>
      <c r="I16" s="22" t="str">
        <f>'5.5. Профориентация'!$B16 / '5.5. Профориентация'!$H16</f>
        <v>63%</v>
      </c>
      <c r="J16" s="23" t="str">
        <f>'5.5. Профориентация'!$C16 / '5.5. Профориентация'!$H16</f>
        <v>26%</v>
      </c>
      <c r="K16" s="24" t="str">
        <f>'5.5. Профориентация'!$D16 / '5.5. Профориентация'!$H16</f>
        <v>11%</v>
      </c>
      <c r="L16" s="25" t="str">
        <f>'5.5. Профориентация'!$E16 / '5.5. Профориентация'!$H16</f>
        <v>0%</v>
      </c>
      <c r="M16" s="26" t="str">
        <f>(5 * '5.5. Профориентация'!$B16 + 4 * '5.5. Профориентация'!$C16 + 3 * '5.5. Профориентация'!$D16 + 2 * '5.5. Профориентация'!$E16) / '5.5. Профориентация'!$H16</f>
        <v>4.53</v>
      </c>
      <c r="N16" s="26" t="str">
        <f>IF('5.5. Профориентация'!$R16 = "высокий", '5.5. Профориентация'!$M16, NA())</f>
        <v>4.53</v>
      </c>
      <c r="O16" s="26" t="str">
        <f>IF('5.5. Профориентация'!$R16 = "средний", '5.5. Профориентация'!$M16, NA())</f>
        <v>#N/A</v>
      </c>
      <c r="P16" s="26" t="str">
        <f>IF('5.5. Профориентация'!$R16 = "базовый", '5.5. Профориентация'!$M16, NA())</f>
        <v>#N/A</v>
      </c>
      <c r="Q16" s="26" t="str">
        <f>IF('5.5. Профориентация'!$R16 = "ниже базового", '5.5. Профориентация'!$M16, NA())</f>
        <v>#N/A</v>
      </c>
      <c r="R16" s="9" t="str">
        <f t="array" ref="R16">INDEX({"ниже базового","базовый","средний","высокий"}, ROUND('5.5. Профориентация'!$M16, 0) - 1)</f>
        <v>высокий</v>
      </c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>
      <c r="A17" s="9">
        <v>19.0</v>
      </c>
      <c r="B17" s="17" t="str">
        <f>COUNTIFS('2. Результаты'!$B$2:$B$1350, '5.5. Профориентация'!$G17, '2. Результаты'!$V$2:$V$1350, B$1)</f>
        <v>12</v>
      </c>
      <c r="C17" s="18" t="str">
        <f>COUNTIFS('2. Результаты'!$B$2:$B$1350, '5.5. Профориентация'!$G17, '2. Результаты'!$V$2:$V$1350, C$1)</f>
        <v>8</v>
      </c>
      <c r="D17" s="19" t="str">
        <f>COUNTIFS('2. Результаты'!$B$2:$B$1350, '5.5. Профориентация'!$G17, '2. Результаты'!$V$2:$V$1350, D$1)</f>
        <v>1</v>
      </c>
      <c r="E17" s="20" t="str">
        <f>COUNTIFS('2. Результаты'!$B$2:$B$1350, '5.5. Профориентация'!$G17, '2. Результаты'!$V$2:$V$1350, E$1)</f>
        <v>0</v>
      </c>
      <c r="F17" s="9" t="str">
        <f t="array" ref="F17">ROW() - ROW(TAKE('5.5. Профориентация'!$A$2:$R$55, 1)) + 1</f>
        <v>#NAME?</v>
      </c>
      <c r="G17" s="21" t="s">
        <v>104</v>
      </c>
      <c r="H17" s="3" t="str">
        <f>SUM('5.5. Профориентация'!$B17:$E17)</f>
        <v>21</v>
      </c>
      <c r="I17" s="22" t="str">
        <f>'5.5. Профориентация'!$B17 / '5.5. Профориентация'!$H17</f>
        <v>57%</v>
      </c>
      <c r="J17" s="23" t="str">
        <f>'5.5. Профориентация'!$C17 / '5.5. Профориентация'!$H17</f>
        <v>38%</v>
      </c>
      <c r="K17" s="24" t="str">
        <f>'5.5. Профориентация'!$D17 / '5.5. Профориентация'!$H17</f>
        <v>5%</v>
      </c>
      <c r="L17" s="25" t="str">
        <f>'5.5. Профориентация'!$E17 / '5.5. Профориентация'!$H17</f>
        <v>0%</v>
      </c>
      <c r="M17" s="26" t="str">
        <f>(5 * '5.5. Профориентация'!$B17 + 4 * '5.5. Профориентация'!$C17 + 3 * '5.5. Профориентация'!$D17 + 2 * '5.5. Профориентация'!$E17) / '5.5. Профориентация'!$H17</f>
        <v>4.52</v>
      </c>
      <c r="N17" s="26" t="str">
        <f>IF('5.5. Профориентация'!$R17 = "высокий", '5.5. Профориентация'!$M17, NA())</f>
        <v>4.52</v>
      </c>
      <c r="O17" s="26" t="str">
        <f>IF('5.5. Профориентация'!$R17 = "средний", '5.5. Профориентация'!$M17, NA())</f>
        <v>#N/A</v>
      </c>
      <c r="P17" s="26" t="str">
        <f>IF('5.5. Профориентация'!$R17 = "базовый", '5.5. Профориентация'!$M17, NA())</f>
        <v>#N/A</v>
      </c>
      <c r="Q17" s="26" t="str">
        <f>IF('5.5. Профориентация'!$R17 = "ниже базового", '5.5. Профориентация'!$M17, NA())</f>
        <v>#N/A</v>
      </c>
      <c r="R17" s="9" t="str">
        <f t="array" ref="R17">INDEX({"ниже базового","базовый","средний","высокий"}, ROUND('5.5. Профориентация'!$M17, 0) - 1)</f>
        <v>высокий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>
      <c r="A18" s="9">
        <v>6.0</v>
      </c>
      <c r="B18" s="17" t="str">
        <f>COUNTIFS('2. Результаты'!$B$2:$B$1350, '5.5. Профориентация'!$G18, '2. Результаты'!$V$2:$V$1350, B$1)</f>
        <v>47</v>
      </c>
      <c r="C18" s="18" t="str">
        <f>COUNTIFS('2. Результаты'!$B$2:$B$1350, '5.5. Профориентация'!$G18, '2. Результаты'!$V$2:$V$1350, C$1)</f>
        <v>17</v>
      </c>
      <c r="D18" s="19" t="str">
        <f>COUNTIFS('2. Результаты'!$B$2:$B$1350, '5.5. Профориентация'!$G18, '2. Результаты'!$V$2:$V$1350, D$1)</f>
        <v>6</v>
      </c>
      <c r="E18" s="20" t="str">
        <f>COUNTIFS('2. Результаты'!$B$2:$B$1350, '5.5. Профориентация'!$G18, '2. Результаты'!$V$2:$V$1350, E$1)</f>
        <v>2</v>
      </c>
      <c r="F18" s="9" t="str">
        <f t="array" ref="F18">ROW() - ROW(TAKE('5.5. Профориентация'!$A$2:$R$55, 1)) + 1</f>
        <v>#NAME?</v>
      </c>
      <c r="G18" s="21" t="s">
        <v>293</v>
      </c>
      <c r="H18" s="3" t="str">
        <f>SUM('5.5. Профориентация'!$B18:$E18)</f>
        <v>72</v>
      </c>
      <c r="I18" s="22" t="str">
        <f>'5.5. Профориентация'!$B18 / '5.5. Профориентация'!$H18</f>
        <v>65%</v>
      </c>
      <c r="J18" s="23" t="str">
        <f>'5.5. Профориентация'!$C18 / '5.5. Профориентация'!$H18</f>
        <v>24%</v>
      </c>
      <c r="K18" s="24" t="str">
        <f>'5.5. Профориентация'!$D18 / '5.5. Профориентация'!$H18</f>
        <v>8%</v>
      </c>
      <c r="L18" s="25" t="str">
        <f>'5.5. Профориентация'!$E18 / '5.5. Профориентация'!$H18</f>
        <v>3%</v>
      </c>
      <c r="M18" s="26" t="str">
        <f>(5 * '5.5. Профориентация'!$B18 + 4 * '5.5. Профориентация'!$C18 + 3 * '5.5. Профориентация'!$D18 + 2 * '5.5. Профориентация'!$E18) / '5.5. Профориентация'!$H18</f>
        <v>4.51</v>
      </c>
      <c r="N18" s="26" t="str">
        <f>IF('5.5. Профориентация'!$R18 = "высокий", '5.5. Профориентация'!$M18, NA())</f>
        <v>4.51</v>
      </c>
      <c r="O18" s="26" t="str">
        <f>IF('5.5. Профориентация'!$R18 = "средний", '5.5. Профориентация'!$M18, NA())</f>
        <v>#N/A</v>
      </c>
      <c r="P18" s="26" t="str">
        <f>IF('5.5. Профориентация'!$R18 = "базовый", '5.5. Профориентация'!$M18, NA())</f>
        <v>#N/A</v>
      </c>
      <c r="Q18" s="26" t="str">
        <f>IF('5.5. Профориентация'!$R18 = "ниже базового", '5.5. Профориентация'!$M18, NA())</f>
        <v>#N/A</v>
      </c>
      <c r="R18" s="9" t="str">
        <f t="array" ref="R18">INDEX({"ниже базового","базовый","средний","высокий"}, ROUND('5.5. Профориентация'!$M18, 0) - 1)</f>
        <v>высокий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>
      <c r="A19" s="9">
        <v>53.0</v>
      </c>
      <c r="B19" s="17" t="str">
        <f>COUNTIFS('2. Результаты'!$B$2:$B$1350, '5.5. Профориентация'!$G19, '2. Результаты'!$V$2:$V$1350, B$1)</f>
        <v>5</v>
      </c>
      <c r="C19" s="18" t="str">
        <f>COUNTIFS('2. Результаты'!$B$2:$B$1350, '5.5. Профориентация'!$G19, '2. Результаты'!$V$2:$V$1350, C$1)</f>
        <v>2</v>
      </c>
      <c r="D19" s="19" t="str">
        <f>COUNTIFS('2. Результаты'!$B$2:$B$1350, '5.5. Профориентация'!$G19, '2. Результаты'!$V$2:$V$1350, D$1)</f>
        <v>1</v>
      </c>
      <c r="E19" s="20" t="str">
        <f>COUNTIFS('2. Результаты'!$B$2:$B$1350, '5.5. Профориентация'!$G19, '2. Результаты'!$V$2:$V$1350, E$1)</f>
        <v>0</v>
      </c>
      <c r="F19" s="9" t="str">
        <f t="array" ref="F19">ROW() - ROW(TAKE('5.5. Профориентация'!$A$2:$R$55, 1)) + 1</f>
        <v>#NAME?</v>
      </c>
      <c r="G19" s="21" t="s">
        <v>272</v>
      </c>
      <c r="H19" s="3" t="str">
        <f>SUM('5.5. Профориентация'!$B19:$E19)</f>
        <v>8</v>
      </c>
      <c r="I19" s="22" t="str">
        <f>'5.5. Профориентация'!$B19 / '5.5. Профориентация'!$H19</f>
        <v>63%</v>
      </c>
      <c r="J19" s="23" t="str">
        <f>'5.5. Профориентация'!$C19 / '5.5. Профориентация'!$H19</f>
        <v>25%</v>
      </c>
      <c r="K19" s="24" t="str">
        <f>'5.5. Профориентация'!$D19 / '5.5. Профориентация'!$H19</f>
        <v>13%</v>
      </c>
      <c r="L19" s="25" t="str">
        <f>'5.5. Профориентация'!$E19 / '5.5. Профориентация'!$H19</f>
        <v>0%</v>
      </c>
      <c r="M19" s="26" t="str">
        <f>(5 * '5.5. Профориентация'!$B19 + 4 * '5.5. Профориентация'!$C19 + 3 * '5.5. Профориентация'!$D19 + 2 * '5.5. Профориентация'!$E19) / '5.5. Профориентация'!$H19</f>
        <v>4.50</v>
      </c>
      <c r="N19" s="26" t="str">
        <f>IF('5.5. Профориентация'!$R19 = "высокий", '5.5. Профориентация'!$M19, NA())</f>
        <v>4.50</v>
      </c>
      <c r="O19" s="26" t="str">
        <f>IF('5.5. Профориентация'!$R19 = "средний", '5.5. Профориентация'!$M19, NA())</f>
        <v>#N/A</v>
      </c>
      <c r="P19" s="26" t="str">
        <f>IF('5.5. Профориентация'!$R19 = "базовый", '5.5. Профориентация'!$M19, NA())</f>
        <v>#N/A</v>
      </c>
      <c r="Q19" s="26" t="str">
        <f>IF('5.5. Профориентация'!$R19 = "ниже базового", '5.5. Профориентация'!$M19, NA())</f>
        <v>#N/A</v>
      </c>
      <c r="R19" s="9" t="str">
        <f t="array" ref="R19">INDEX({"ниже базового","базовый","средний","высокий"}, ROUND('5.5. Профориентация'!$M19, 0) - 1)</f>
        <v>высокий</v>
      </c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>
      <c r="A20" s="9">
        <v>29.0</v>
      </c>
      <c r="B20" s="17" t="str">
        <f>COUNTIFS('2. Результаты'!$B$2:$B$1350, '5.5. Профориентация'!$G20, '2. Результаты'!$V$2:$V$1350, B$1)</f>
        <v>4</v>
      </c>
      <c r="C20" s="18" t="str">
        <f>COUNTIFS('2. Результаты'!$B$2:$B$1350, '5.5. Профориентация'!$G20, '2. Результаты'!$V$2:$V$1350, C$1)</f>
        <v>4</v>
      </c>
      <c r="D20" s="19" t="str">
        <f>COUNTIFS('2. Результаты'!$B$2:$B$1350, '5.5. Профориентация'!$G20, '2. Результаты'!$V$2:$V$1350, D$1)</f>
        <v>0</v>
      </c>
      <c r="E20" s="20" t="str">
        <f>COUNTIFS('2. Результаты'!$B$2:$B$1350, '5.5. Профориентация'!$G20, '2. Результаты'!$V$2:$V$1350, E$1)</f>
        <v>0</v>
      </c>
      <c r="F20" s="9" t="str">
        <f t="array" ref="F20">ROW() - ROW(TAKE('5.5. Профориентация'!$A$2:$R$55, 1)) + 1</f>
        <v>#NAME?</v>
      </c>
      <c r="G20" s="21" t="s">
        <v>211</v>
      </c>
      <c r="H20" s="3" t="str">
        <f>SUM('5.5. Профориентация'!$B20:$E20)</f>
        <v>8</v>
      </c>
      <c r="I20" s="22" t="str">
        <f>'5.5. Профориентация'!$B20 / '5.5. Профориентация'!$H20</f>
        <v>50%</v>
      </c>
      <c r="J20" s="23" t="str">
        <f>'5.5. Профориентация'!$C20 / '5.5. Профориентация'!$H20</f>
        <v>50%</v>
      </c>
      <c r="K20" s="24" t="str">
        <f>'5.5. Профориентация'!$D20 / '5.5. Профориентация'!$H20</f>
        <v>0%</v>
      </c>
      <c r="L20" s="25" t="str">
        <f>'5.5. Профориентация'!$E20 / '5.5. Профориентация'!$H20</f>
        <v>0%</v>
      </c>
      <c r="M20" s="26" t="str">
        <f>(5 * '5.5. Профориентация'!$B20 + 4 * '5.5. Профориентация'!$C20 + 3 * '5.5. Профориентация'!$D20 + 2 * '5.5. Профориентация'!$E20) / '5.5. Профориентация'!$H20</f>
        <v>4.50</v>
      </c>
      <c r="N20" s="26" t="str">
        <f>IF('5.5. Профориентация'!$R20 = "высокий", '5.5. Профориентация'!$M20, NA())</f>
        <v>4.50</v>
      </c>
      <c r="O20" s="26" t="str">
        <f>IF('5.5. Профориентация'!$R20 = "средний", '5.5. Профориентация'!$M20, NA())</f>
        <v>#N/A</v>
      </c>
      <c r="P20" s="26" t="str">
        <f>IF('5.5. Профориентация'!$R20 = "базовый", '5.5. Профориентация'!$M20, NA())</f>
        <v>#N/A</v>
      </c>
      <c r="Q20" s="26" t="str">
        <f>IF('5.5. Профориентация'!$R20 = "ниже базового", '5.5. Профориентация'!$M20, NA())</f>
        <v>#N/A</v>
      </c>
      <c r="R20" s="9" t="str">
        <f t="array" ref="R20">INDEX({"ниже базового","базовый","средний","высокий"}, ROUND('5.5. Профориентация'!$M20, 0) - 1)</f>
        <v>высокий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ht="15.75" customHeight="1">
      <c r="A21" s="9">
        <v>18.0</v>
      </c>
      <c r="B21" s="17" t="str">
        <f>COUNTIFS('2. Результаты'!$B$2:$B$1350, '5.5. Профориентация'!$G21, '2. Результаты'!$V$2:$V$1350, B$1)</f>
        <v>10</v>
      </c>
      <c r="C21" s="18" t="str">
        <f>COUNTIFS('2. Результаты'!$B$2:$B$1350, '5.5. Профориентация'!$G21, '2. Результаты'!$V$2:$V$1350, C$1)</f>
        <v>8</v>
      </c>
      <c r="D21" s="19" t="str">
        <f>COUNTIFS('2. Результаты'!$B$2:$B$1350, '5.5. Профориентация'!$G21, '2. Результаты'!$V$2:$V$1350, D$1)</f>
        <v>1</v>
      </c>
      <c r="E21" s="20" t="str">
        <f>COUNTIFS('2. Результаты'!$B$2:$B$1350, '5.5. Профориентация'!$G21, '2. Результаты'!$V$2:$V$1350, E$1)</f>
        <v>0</v>
      </c>
      <c r="F21" s="9" t="str">
        <f t="array" ref="F21">ROW() - ROW(TAKE('5.5. Профориентация'!$A$2:$R$55, 1)) + 1</f>
        <v>#NAME?</v>
      </c>
      <c r="G21" s="21" t="s">
        <v>407</v>
      </c>
      <c r="H21" s="3" t="str">
        <f>SUM('5.5. Профориентация'!$B21:$E21)</f>
        <v>19</v>
      </c>
      <c r="I21" s="22" t="str">
        <f>'5.5. Профориентация'!$B21 / '5.5. Профориентация'!$H21</f>
        <v>53%</v>
      </c>
      <c r="J21" s="23" t="str">
        <f>'5.5. Профориентация'!$C21 / '5.5. Профориентация'!$H21</f>
        <v>42%</v>
      </c>
      <c r="K21" s="24" t="str">
        <f>'5.5. Профориентация'!$D21 / '5.5. Профориентация'!$H21</f>
        <v>5%</v>
      </c>
      <c r="L21" s="25" t="str">
        <f>'5.5. Профориентация'!$E21 / '5.5. Профориентация'!$H21</f>
        <v>0%</v>
      </c>
      <c r="M21" s="26" t="str">
        <f>(5 * '5.5. Профориентация'!$B21 + 4 * '5.5. Профориентация'!$C21 + 3 * '5.5. Профориентация'!$D21 + 2 * '5.5. Профориентация'!$E21) / '5.5. Профориентация'!$H21</f>
        <v>4.47</v>
      </c>
      <c r="N21" s="26" t="str">
        <f>IF('5.5. Профориентация'!$R21 = "высокий", '5.5. Профориентация'!$M21, NA())</f>
        <v>#N/A</v>
      </c>
      <c r="O21" s="26" t="str">
        <f>IF('5.5. Профориентация'!$R21 = "средний", '5.5. Профориентация'!$M21, NA())</f>
        <v>4.47</v>
      </c>
      <c r="P21" s="26" t="str">
        <f>IF('5.5. Профориентация'!$R21 = "базовый", '5.5. Профориентация'!$M21, NA())</f>
        <v>#N/A</v>
      </c>
      <c r="Q21" s="26" t="str">
        <f>IF('5.5. Профориентация'!$R21 = "ниже базового", '5.5. Профориентация'!$M21, NA())</f>
        <v>#N/A</v>
      </c>
      <c r="R21" s="9" t="str">
        <f t="array" ref="R21">INDEX({"ниже базового","базовый","средний","высокий"}, ROUND('5.5. Профориентация'!$M21, 0) - 1)</f>
        <v>средний</v>
      </c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ht="15.75" customHeight="1">
      <c r="A22" s="9">
        <v>37.0</v>
      </c>
      <c r="B22" s="17" t="str">
        <f>COUNTIFS('2. Результаты'!$B$2:$B$1350, '5.5. Профориентация'!$G22, '2. Результаты'!$V$2:$V$1350, B$1)</f>
        <v>10</v>
      </c>
      <c r="C22" s="18" t="str">
        <f>COUNTIFS('2. Результаты'!$B$2:$B$1350, '5.5. Профориентация'!$G22, '2. Результаты'!$V$2:$V$1350, C$1)</f>
        <v>12</v>
      </c>
      <c r="D22" s="19" t="str">
        <f>COUNTIFS('2. Результаты'!$B$2:$B$1350, '5.5. Профориентация'!$G22, '2. Результаты'!$V$2:$V$1350, D$1)</f>
        <v>0</v>
      </c>
      <c r="E22" s="20" t="str">
        <f>COUNTIFS('2. Результаты'!$B$2:$B$1350, '5.5. Профориентация'!$G22, '2. Результаты'!$V$2:$V$1350, E$1)</f>
        <v>0</v>
      </c>
      <c r="F22" s="9" t="str">
        <f t="array" ref="F22">ROW() - ROW(TAKE('5.5. Профориентация'!$A$2:$R$55, 1)) + 1</f>
        <v>#NAME?</v>
      </c>
      <c r="G22" s="21" t="s">
        <v>1333</v>
      </c>
      <c r="H22" s="3" t="str">
        <f>SUM('5.5. Профориентация'!$B22:$E22)</f>
        <v>22</v>
      </c>
      <c r="I22" s="22" t="str">
        <f>'5.5. Профориентация'!$B22 / '5.5. Профориентация'!$H22</f>
        <v>45%</v>
      </c>
      <c r="J22" s="23" t="str">
        <f>'5.5. Профориентация'!$C22 / '5.5. Профориентация'!$H22</f>
        <v>55%</v>
      </c>
      <c r="K22" s="24" t="str">
        <f>'5.5. Профориентация'!$D22 / '5.5. Профориентация'!$H22</f>
        <v>0%</v>
      </c>
      <c r="L22" s="25" t="str">
        <f>'5.5. Профориентация'!$E22 / '5.5. Профориентация'!$H22</f>
        <v>0%</v>
      </c>
      <c r="M22" s="26" t="str">
        <f>(5 * '5.5. Профориентация'!$B22 + 4 * '5.5. Профориентация'!$C22 + 3 * '5.5. Профориентация'!$D22 + 2 * '5.5. Профориентация'!$E22) / '5.5. Профориентация'!$H22</f>
        <v>4.45</v>
      </c>
      <c r="N22" s="26" t="str">
        <f>IF('5.5. Профориентация'!$R22 = "высокий", '5.5. Профориентация'!$M22, NA())</f>
        <v>#N/A</v>
      </c>
      <c r="O22" s="26" t="str">
        <f>IF('5.5. Профориентация'!$R22 = "средний", '5.5. Профориентация'!$M22, NA())</f>
        <v>4.45</v>
      </c>
      <c r="P22" s="26" t="str">
        <f>IF('5.5. Профориентация'!$R22 = "базовый", '5.5. Профориентация'!$M22, NA())</f>
        <v>#N/A</v>
      </c>
      <c r="Q22" s="26" t="str">
        <f>IF('5.5. Профориентация'!$R22 = "ниже базового", '5.5. Профориентация'!$M22, NA())</f>
        <v>#N/A</v>
      </c>
      <c r="R22" s="9" t="str">
        <f t="array" ref="R22">INDEX({"ниже базового","базовый","средний","высокий"}, ROUND('5.5. Профориентация'!$M22, 0) - 1)</f>
        <v>средний</v>
      </c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ht="15.75" customHeight="1">
      <c r="A23" s="9">
        <v>16.0</v>
      </c>
      <c r="B23" s="17" t="str">
        <f>COUNTIFS('2. Результаты'!$B$2:$B$1350, '5.5. Профориентация'!$G23, '2. Результаты'!$V$2:$V$1350, B$1)</f>
        <v>8</v>
      </c>
      <c r="C23" s="18" t="str">
        <f>COUNTIFS('2. Результаты'!$B$2:$B$1350, '5.5. Профориентация'!$G23, '2. Результаты'!$V$2:$V$1350, C$1)</f>
        <v>10</v>
      </c>
      <c r="D23" s="19" t="str">
        <f>COUNTIFS('2. Результаты'!$B$2:$B$1350, '5.5. Профориентация'!$G23, '2. Результаты'!$V$2:$V$1350, D$1)</f>
        <v>0</v>
      </c>
      <c r="E23" s="20" t="str">
        <f>COUNTIFS('2. Результаты'!$B$2:$B$1350, '5.5. Профориентация'!$G23, '2. Результаты'!$V$2:$V$1350, E$1)</f>
        <v>0</v>
      </c>
      <c r="F23" s="9" t="str">
        <f t="array" ref="F23">ROW() - ROW(TAKE('5.5. Профориентация'!$A$2:$R$55, 1)) + 1</f>
        <v>#NAME?</v>
      </c>
      <c r="G23" s="21" t="s">
        <v>1068</v>
      </c>
      <c r="H23" s="3" t="str">
        <f>SUM('5.5. Профориентация'!$B23:$E23)</f>
        <v>18</v>
      </c>
      <c r="I23" s="22" t="str">
        <f>'5.5. Профориентация'!$B23 / '5.5. Профориентация'!$H23</f>
        <v>44%</v>
      </c>
      <c r="J23" s="23" t="str">
        <f>'5.5. Профориентация'!$C23 / '5.5. Профориентация'!$H23</f>
        <v>56%</v>
      </c>
      <c r="K23" s="24" t="str">
        <f>'5.5. Профориентация'!$D23 / '5.5. Профориентация'!$H23</f>
        <v>0%</v>
      </c>
      <c r="L23" s="25" t="str">
        <f>'5.5. Профориентация'!$E23 / '5.5. Профориентация'!$H23</f>
        <v>0%</v>
      </c>
      <c r="M23" s="26" t="str">
        <f>(5 * '5.5. Профориентация'!$B23 + 4 * '5.5. Профориентация'!$C23 + 3 * '5.5. Профориентация'!$D23 + 2 * '5.5. Профориентация'!$E23) / '5.5. Профориентация'!$H23</f>
        <v>4.44</v>
      </c>
      <c r="N23" s="26" t="str">
        <f>IF('5.5. Профориентация'!$R23 = "высокий", '5.5. Профориентация'!$M23, NA())</f>
        <v>#N/A</v>
      </c>
      <c r="O23" s="26" t="str">
        <f>IF('5.5. Профориентация'!$R23 = "средний", '5.5. Профориентация'!$M23, NA())</f>
        <v>4.44</v>
      </c>
      <c r="P23" s="26" t="str">
        <f>IF('5.5. Профориентация'!$R23 = "базовый", '5.5. Профориентация'!$M23, NA())</f>
        <v>#N/A</v>
      </c>
      <c r="Q23" s="26" t="str">
        <f>IF('5.5. Профориентация'!$R23 = "ниже базового", '5.5. Профориентация'!$M23, NA())</f>
        <v>#N/A</v>
      </c>
      <c r="R23" s="9" t="str">
        <f t="array" ref="R23">INDEX({"ниже базового","базовый","средний","высокий"}, ROUND('5.5. Профориентация'!$M23, 0) - 1)</f>
        <v>средний</v>
      </c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ht="15.75" customHeight="1">
      <c r="A24" s="9">
        <v>54.0</v>
      </c>
      <c r="B24" s="17" t="str">
        <f>COUNTIFS('2. Результаты'!$B$2:$B$1350, '5.5. Профориентация'!$G24, '2. Результаты'!$V$2:$V$1350, B$1)</f>
        <v>17</v>
      </c>
      <c r="C24" s="18" t="str">
        <f>COUNTIFS('2. Результаты'!$B$2:$B$1350, '5.5. Профориентация'!$G24, '2. Результаты'!$V$2:$V$1350, C$1)</f>
        <v>18</v>
      </c>
      <c r="D24" s="19" t="str">
        <f>COUNTIFS('2. Результаты'!$B$2:$B$1350, '5.5. Профориентация'!$G24, '2. Результаты'!$V$2:$V$1350, D$1)</f>
        <v>1</v>
      </c>
      <c r="E24" s="20" t="str">
        <f>COUNTIFS('2. Результаты'!$B$2:$B$1350, '5.5. Профориентация'!$G24, '2. Результаты'!$V$2:$V$1350, E$1)</f>
        <v>0</v>
      </c>
      <c r="F24" s="9" t="str">
        <f t="array" ref="F24">ROW() - ROW(TAKE('5.5. Профориентация'!$A$2:$R$55, 1)) + 1</f>
        <v>#NAME?</v>
      </c>
      <c r="G24" s="21" t="s">
        <v>162</v>
      </c>
      <c r="H24" s="3" t="str">
        <f>SUM('5.5. Профориентация'!$B24:$E24)</f>
        <v>36</v>
      </c>
      <c r="I24" s="22" t="str">
        <f>'5.5. Профориентация'!$B24 / '5.5. Профориентация'!$H24</f>
        <v>47%</v>
      </c>
      <c r="J24" s="23" t="str">
        <f>'5.5. Профориентация'!$C24 / '5.5. Профориентация'!$H24</f>
        <v>50%</v>
      </c>
      <c r="K24" s="24" t="str">
        <f>'5.5. Профориентация'!$D24 / '5.5. Профориентация'!$H24</f>
        <v>3%</v>
      </c>
      <c r="L24" s="25" t="str">
        <f>'5.5. Профориентация'!$E24 / '5.5. Профориентация'!$H24</f>
        <v>0%</v>
      </c>
      <c r="M24" s="26" t="str">
        <f>(5 * '5.5. Профориентация'!$B24 + 4 * '5.5. Профориентация'!$C24 + 3 * '5.5. Профориентация'!$D24 + 2 * '5.5. Профориентация'!$E24) / '5.5. Профориентация'!$H24</f>
        <v>4.44</v>
      </c>
      <c r="N24" s="26" t="str">
        <f>IF('5.5. Профориентация'!$R24 = "высокий", '5.5. Профориентация'!$M24, NA())</f>
        <v>#N/A</v>
      </c>
      <c r="O24" s="26" t="str">
        <f>IF('5.5. Профориентация'!$R24 = "средний", '5.5. Профориентация'!$M24, NA())</f>
        <v>4.44</v>
      </c>
      <c r="P24" s="26" t="str">
        <f>IF('5.5. Профориентация'!$R24 = "базовый", '5.5. Профориентация'!$M24, NA())</f>
        <v>#N/A</v>
      </c>
      <c r="Q24" s="26" t="str">
        <f>IF('5.5. Профориентация'!$R24 = "ниже базового", '5.5. Профориентация'!$M24, NA())</f>
        <v>#N/A</v>
      </c>
      <c r="R24" s="9" t="str">
        <f t="array" ref="R24">INDEX({"ниже базового","базовый","средний","высокий"}, ROUND('5.5. Профориентация'!$M24, 0) - 1)</f>
        <v>средний</v>
      </c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ht="15.75" customHeight="1">
      <c r="A25" s="9">
        <v>35.0</v>
      </c>
      <c r="B25" s="17" t="str">
        <f>COUNTIFS('2. Результаты'!$B$2:$B$1350, '5.5. Профориентация'!$G25, '2. Результаты'!$V$2:$V$1350, B$1)</f>
        <v>7</v>
      </c>
      <c r="C25" s="18" t="str">
        <f>COUNTIFS('2. Результаты'!$B$2:$B$1350, '5.5. Профориентация'!$G25, '2. Результаты'!$V$2:$V$1350, C$1)</f>
        <v>6</v>
      </c>
      <c r="D25" s="19" t="str">
        <f>COUNTIFS('2. Результаты'!$B$2:$B$1350, '5.5. Профориентация'!$G25, '2. Результаты'!$V$2:$V$1350, D$1)</f>
        <v>1</v>
      </c>
      <c r="E25" s="20" t="str">
        <f>COUNTIFS('2. Результаты'!$B$2:$B$1350, '5.5. Профориентация'!$G25, '2. Результаты'!$V$2:$V$1350, E$1)</f>
        <v>0</v>
      </c>
      <c r="F25" s="9" t="str">
        <f t="array" ref="F25">ROW() - ROW(TAKE('5.5. Профориентация'!$A$2:$R$55, 1)) + 1</f>
        <v>#NAME?</v>
      </c>
      <c r="G25" s="21" t="s">
        <v>724</v>
      </c>
      <c r="H25" s="3" t="str">
        <f>SUM('5.5. Профориентация'!$B25:$E25)</f>
        <v>14</v>
      </c>
      <c r="I25" s="22" t="str">
        <f>'5.5. Профориентация'!$B25 / '5.5. Профориентация'!$H25</f>
        <v>50%</v>
      </c>
      <c r="J25" s="23" t="str">
        <f>'5.5. Профориентация'!$C25 / '5.5. Профориентация'!$H25</f>
        <v>43%</v>
      </c>
      <c r="K25" s="24" t="str">
        <f>'5.5. Профориентация'!$D25 / '5.5. Профориентация'!$H25</f>
        <v>7%</v>
      </c>
      <c r="L25" s="25" t="str">
        <f>'5.5. Профориентация'!$E25 / '5.5. Профориентация'!$H25</f>
        <v>0%</v>
      </c>
      <c r="M25" s="26" t="str">
        <f>(5 * '5.5. Профориентация'!$B25 + 4 * '5.5. Профориентация'!$C25 + 3 * '5.5. Профориентация'!$D25 + 2 * '5.5. Профориентация'!$E25) / '5.5. Профориентация'!$H25</f>
        <v>4.43</v>
      </c>
      <c r="N25" s="26" t="str">
        <f>IF('5.5. Профориентация'!$R25 = "высокий", '5.5. Профориентация'!$M25, NA())</f>
        <v>#N/A</v>
      </c>
      <c r="O25" s="26" t="str">
        <f>IF('5.5. Профориентация'!$R25 = "средний", '5.5. Профориентация'!$M25, NA())</f>
        <v>4.43</v>
      </c>
      <c r="P25" s="26" t="str">
        <f>IF('5.5. Профориентация'!$R25 = "базовый", '5.5. Профориентация'!$M25, NA())</f>
        <v>#N/A</v>
      </c>
      <c r="Q25" s="26" t="str">
        <f>IF('5.5. Профориентация'!$R25 = "ниже базового", '5.5. Профориентация'!$M25, NA())</f>
        <v>#N/A</v>
      </c>
      <c r="R25" s="9" t="str">
        <f t="array" ref="R25">INDEX({"ниже базового","базовый","средний","высокий"}, ROUND('5.5. Профориентация'!$M25, 0) - 1)</f>
        <v>средний</v>
      </c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ht="15.75" customHeight="1">
      <c r="A26" s="9">
        <v>15.0</v>
      </c>
      <c r="B26" s="17" t="str">
        <f>COUNTIFS('2. Результаты'!$B$2:$B$1350, '5.5. Профориентация'!$G26, '2. Результаты'!$V$2:$V$1350, B$1)</f>
        <v>11</v>
      </c>
      <c r="C26" s="18" t="str">
        <f>COUNTIFS('2. Результаты'!$B$2:$B$1350, '5.5. Профориентация'!$G26, '2. Результаты'!$V$2:$V$1350, C$1)</f>
        <v>12</v>
      </c>
      <c r="D26" s="19" t="str">
        <f>COUNTIFS('2. Результаты'!$B$2:$B$1350, '5.5. Профориентация'!$G26, '2. Результаты'!$V$2:$V$1350, D$1)</f>
        <v>1</v>
      </c>
      <c r="E26" s="20" t="str">
        <f>COUNTIFS('2. Результаты'!$B$2:$B$1350, '5.5. Профориентация'!$G26, '2. Результаты'!$V$2:$V$1350, E$1)</f>
        <v>0</v>
      </c>
      <c r="F26" s="9" t="str">
        <f t="array" ref="F26">ROW() - ROW(TAKE('5.5. Профориентация'!$A$2:$R$55, 1)) + 1</f>
        <v>#NAME?</v>
      </c>
      <c r="G26" s="21" t="s">
        <v>220</v>
      </c>
      <c r="H26" s="3" t="str">
        <f>SUM('5.5. Профориентация'!$B26:$E26)</f>
        <v>24</v>
      </c>
      <c r="I26" s="22" t="str">
        <f>'5.5. Профориентация'!$B26 / '5.5. Профориентация'!$H26</f>
        <v>46%</v>
      </c>
      <c r="J26" s="23" t="str">
        <f>'5.5. Профориентация'!$C26 / '5.5. Профориентация'!$H26</f>
        <v>50%</v>
      </c>
      <c r="K26" s="24" t="str">
        <f>'5.5. Профориентация'!$D26 / '5.5. Профориентация'!$H26</f>
        <v>4%</v>
      </c>
      <c r="L26" s="25" t="str">
        <f>'5.5. Профориентация'!$E26 / '5.5. Профориентация'!$H26</f>
        <v>0%</v>
      </c>
      <c r="M26" s="26" t="str">
        <f>(5 * '5.5. Профориентация'!$B26 + 4 * '5.5. Профориентация'!$C26 + 3 * '5.5. Профориентация'!$D26 + 2 * '5.5. Профориентация'!$E26) / '5.5. Профориентация'!$H26</f>
        <v>4.42</v>
      </c>
      <c r="N26" s="26" t="str">
        <f>IF('5.5. Профориентация'!$R26 = "высокий", '5.5. Профориентация'!$M26, NA())</f>
        <v>#N/A</v>
      </c>
      <c r="O26" s="26" t="str">
        <f>IF('5.5. Профориентация'!$R26 = "средний", '5.5. Профориентация'!$M26, NA())</f>
        <v>4.42</v>
      </c>
      <c r="P26" s="26" t="str">
        <f>IF('5.5. Профориентация'!$R26 = "базовый", '5.5. Профориентация'!$M26, NA())</f>
        <v>#N/A</v>
      </c>
      <c r="Q26" s="26" t="str">
        <f>IF('5.5. Профориентация'!$R26 = "ниже базового", '5.5. Профориентация'!$M26, NA())</f>
        <v>#N/A</v>
      </c>
      <c r="R26" s="9" t="str">
        <f t="array" ref="R26">INDEX({"ниже базового","базовый","средний","высокий"}, ROUND('5.5. Профориентация'!$M26, 0) - 1)</f>
        <v>средний</v>
      </c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ht="15.75" customHeight="1">
      <c r="A27" s="9">
        <v>28.0</v>
      </c>
      <c r="B27" s="17" t="str">
        <f>COUNTIFS('2. Результаты'!$B$2:$B$1350, '5.5. Профориентация'!$G27, '2. Результаты'!$V$2:$V$1350, B$1)</f>
        <v>4</v>
      </c>
      <c r="C27" s="18" t="str">
        <f>COUNTIFS('2. Результаты'!$B$2:$B$1350, '5.5. Профориентация'!$G27, '2. Результаты'!$V$2:$V$1350, C$1)</f>
        <v>6</v>
      </c>
      <c r="D27" s="19" t="str">
        <f>COUNTIFS('2. Результаты'!$B$2:$B$1350, '5.5. Профориентация'!$G27, '2. Результаты'!$V$2:$V$1350, D$1)</f>
        <v>0</v>
      </c>
      <c r="E27" s="20" t="str">
        <f>COUNTIFS('2. Результаты'!$B$2:$B$1350, '5.5. Профориентация'!$G27, '2. Результаты'!$V$2:$V$1350, E$1)</f>
        <v>0</v>
      </c>
      <c r="F27" s="9" t="str">
        <f t="array" ref="F27">ROW() - ROW(TAKE('5.5. Профориентация'!$A$2:$R$55, 1)) + 1</f>
        <v>#NAME?</v>
      </c>
      <c r="G27" s="21" t="s">
        <v>545</v>
      </c>
      <c r="H27" s="3" t="str">
        <f>SUM('5.5. Профориентация'!$B27:$E27)</f>
        <v>10</v>
      </c>
      <c r="I27" s="22" t="str">
        <f>'5.5. Профориентация'!$B27 / '5.5. Профориентация'!$H27</f>
        <v>40%</v>
      </c>
      <c r="J27" s="23" t="str">
        <f>'5.5. Профориентация'!$C27 / '5.5. Профориентация'!$H27</f>
        <v>60%</v>
      </c>
      <c r="K27" s="24" t="str">
        <f>'5.5. Профориентация'!$D27 / '5.5. Профориентация'!$H27</f>
        <v>0%</v>
      </c>
      <c r="L27" s="25" t="str">
        <f>'5.5. Профориентация'!$E27 / '5.5. Профориентация'!$H27</f>
        <v>0%</v>
      </c>
      <c r="M27" s="26" t="str">
        <f>(5 * '5.5. Профориентация'!$B27 + 4 * '5.5. Профориентация'!$C27 + 3 * '5.5. Профориентация'!$D27 + 2 * '5.5. Профориентация'!$E27) / '5.5. Профориентация'!$H27</f>
        <v>4.40</v>
      </c>
      <c r="N27" s="26" t="str">
        <f>IF('5.5. Профориентация'!$R27 = "высокий", '5.5. Профориентация'!$M27, NA())</f>
        <v>#N/A</v>
      </c>
      <c r="O27" s="26" t="str">
        <f>IF('5.5. Профориентация'!$R27 = "средний", '5.5. Профориентация'!$M27, NA())</f>
        <v>4.40</v>
      </c>
      <c r="P27" s="26" t="str">
        <f>IF('5.5. Профориентация'!$R27 = "базовый", '5.5. Профориентация'!$M27, NA())</f>
        <v>#N/A</v>
      </c>
      <c r="Q27" s="26" t="str">
        <f>IF('5.5. Профориентация'!$R27 = "ниже базового", '5.5. Профориентация'!$M27, NA())</f>
        <v>#N/A</v>
      </c>
      <c r="R27" s="9" t="str">
        <f t="array" ref="R27">INDEX({"ниже базового","базовый","средний","высокий"}, ROUND('5.5. Профориентация'!$M27, 0) - 1)</f>
        <v>средний</v>
      </c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ht="15.75" customHeight="1">
      <c r="A28" s="9">
        <v>3.0</v>
      </c>
      <c r="B28" s="17" t="str">
        <f>COUNTIFS('2. Результаты'!$B$2:$B$1350, '5.5. Профориентация'!$G28, '2. Результаты'!$V$2:$V$1350, B$1)</f>
        <v>9</v>
      </c>
      <c r="C28" s="18" t="str">
        <f>COUNTIFS('2. Результаты'!$B$2:$B$1350, '5.5. Профориентация'!$G28, '2. Результаты'!$V$2:$V$1350, C$1)</f>
        <v>8</v>
      </c>
      <c r="D28" s="19" t="str">
        <f>COUNTIFS('2. Результаты'!$B$2:$B$1350, '5.5. Профориентация'!$G28, '2. Результаты'!$V$2:$V$1350, D$1)</f>
        <v>0</v>
      </c>
      <c r="E28" s="20" t="str">
        <f>COUNTIFS('2. Результаты'!$B$2:$B$1350, '5.5. Профориентация'!$G28, '2. Результаты'!$V$2:$V$1350, E$1)</f>
        <v>1</v>
      </c>
      <c r="F28" s="9" t="str">
        <f t="array" ref="F28">ROW() - ROW(TAKE('5.5. Профориентация'!$A$2:$R$55, 1)) + 1</f>
        <v>#NAME?</v>
      </c>
      <c r="G28" s="21" t="s">
        <v>83</v>
      </c>
      <c r="H28" s="3" t="str">
        <f>SUM('5.5. Профориентация'!$B28:$E28)</f>
        <v>18</v>
      </c>
      <c r="I28" s="22" t="str">
        <f>'5.5. Профориентация'!$B28 / '5.5. Профориентация'!$H28</f>
        <v>50%</v>
      </c>
      <c r="J28" s="23" t="str">
        <f>'5.5. Профориентация'!$C28 / '5.5. Профориентация'!$H28</f>
        <v>44%</v>
      </c>
      <c r="K28" s="24" t="str">
        <f>'5.5. Профориентация'!$D28 / '5.5. Профориентация'!$H28</f>
        <v>0%</v>
      </c>
      <c r="L28" s="25" t="str">
        <f>'5.5. Профориентация'!$E28 / '5.5. Профориентация'!$H28</f>
        <v>6%</v>
      </c>
      <c r="M28" s="26" t="str">
        <f>(5 * '5.5. Профориентация'!$B28 + 4 * '5.5. Профориентация'!$C28 + 3 * '5.5. Профориентация'!$D28 + 2 * '5.5. Профориентация'!$E28) / '5.5. Профориентация'!$H28</f>
        <v>4.39</v>
      </c>
      <c r="N28" s="26" t="str">
        <f>IF('5.5. Профориентация'!$R28 = "высокий", '5.5. Профориентация'!$M28, NA())</f>
        <v>#N/A</v>
      </c>
      <c r="O28" s="26" t="str">
        <f>IF('5.5. Профориентация'!$R28 = "средний", '5.5. Профориентация'!$M28, NA())</f>
        <v>4.39</v>
      </c>
      <c r="P28" s="26" t="str">
        <f>IF('5.5. Профориентация'!$R28 = "базовый", '5.5. Профориентация'!$M28, NA())</f>
        <v>#N/A</v>
      </c>
      <c r="Q28" s="26" t="str">
        <f>IF('5.5. Профориентация'!$R28 = "ниже базового", '5.5. Профориентация'!$M28, NA())</f>
        <v>#N/A</v>
      </c>
      <c r="R28" s="9" t="str">
        <f t="array" ref="R28">INDEX({"ниже базового","базовый","средний","высокий"}, ROUND('5.5. Профориентация'!$M28, 0) - 1)</f>
        <v>средний</v>
      </c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ht="15.75" customHeight="1">
      <c r="A29" s="9">
        <v>45.0</v>
      </c>
      <c r="B29" s="17" t="str">
        <f>COUNTIFS('2. Результаты'!$B$2:$B$1350, '5.5. Профориентация'!$G29, '2. Результаты'!$V$2:$V$1350, B$1)</f>
        <v>10</v>
      </c>
      <c r="C29" s="18" t="str">
        <f>COUNTIFS('2. Результаты'!$B$2:$B$1350, '5.5. Профориентация'!$G29, '2. Результаты'!$V$2:$V$1350, C$1)</f>
        <v>18</v>
      </c>
      <c r="D29" s="19" t="str">
        <f>COUNTIFS('2. Результаты'!$B$2:$B$1350, '5.5. Профориентация'!$G29, '2. Результаты'!$V$2:$V$1350, D$1)</f>
        <v>0</v>
      </c>
      <c r="E29" s="20" t="str">
        <f>COUNTIFS('2. Результаты'!$B$2:$B$1350, '5.5. Профориентация'!$G29, '2. Результаты'!$V$2:$V$1350, E$1)</f>
        <v>0</v>
      </c>
      <c r="F29" s="9" t="str">
        <f t="array" ref="F29">ROW() - ROW(TAKE('5.5. Профориентация'!$A$2:$R$55, 1)) + 1</f>
        <v>#NAME?</v>
      </c>
      <c r="G29" s="21" t="s">
        <v>606</v>
      </c>
      <c r="H29" s="3" t="str">
        <f>SUM('5.5. Профориентация'!$B29:$E29)</f>
        <v>28</v>
      </c>
      <c r="I29" s="22" t="str">
        <f>'5.5. Профориентация'!$B29 / '5.5. Профориентация'!$H29</f>
        <v>36%</v>
      </c>
      <c r="J29" s="23" t="str">
        <f>'5.5. Профориентация'!$C29 / '5.5. Профориентация'!$H29</f>
        <v>64%</v>
      </c>
      <c r="K29" s="24" t="str">
        <f>'5.5. Профориентация'!$D29 / '5.5. Профориентация'!$H29</f>
        <v>0%</v>
      </c>
      <c r="L29" s="25" t="str">
        <f>'5.5. Профориентация'!$E29 / '5.5. Профориентация'!$H29</f>
        <v>0%</v>
      </c>
      <c r="M29" s="26" t="str">
        <f>(5 * '5.5. Профориентация'!$B29 + 4 * '5.5. Профориентация'!$C29 + 3 * '5.5. Профориентация'!$D29 + 2 * '5.5. Профориентация'!$E29) / '5.5. Профориентация'!$H29</f>
        <v>4.36</v>
      </c>
      <c r="N29" s="26" t="str">
        <f>IF('5.5. Профориентация'!$R29 = "высокий", '5.5. Профориентация'!$M29, NA())</f>
        <v>#N/A</v>
      </c>
      <c r="O29" s="26" t="str">
        <f>IF('5.5. Профориентация'!$R29 = "средний", '5.5. Профориентация'!$M29, NA())</f>
        <v>4.36</v>
      </c>
      <c r="P29" s="26" t="str">
        <f>IF('5.5. Профориентация'!$R29 = "базовый", '5.5. Профориентация'!$M29, NA())</f>
        <v>#N/A</v>
      </c>
      <c r="Q29" s="26" t="str">
        <f>IF('5.5. Профориентация'!$R29 = "ниже базового", '5.5. Профориентация'!$M29, NA())</f>
        <v>#N/A</v>
      </c>
      <c r="R29" s="9" t="str">
        <f t="array" ref="R29">INDEX({"ниже базового","базовый","средний","высокий"}, ROUND('5.5. Профориентация'!$M29, 0) - 1)</f>
        <v>средний</v>
      </c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ht="15.75" customHeight="1">
      <c r="A30" s="9">
        <v>32.0</v>
      </c>
      <c r="B30" s="17" t="str">
        <f>COUNTIFS('2. Результаты'!$B$2:$B$1350, '5.5. Профориентация'!$G30, '2. Результаты'!$V$2:$V$1350, B$1)</f>
        <v>12</v>
      </c>
      <c r="C30" s="18" t="str">
        <f>COUNTIFS('2. Результаты'!$B$2:$B$1350, '5.5. Профориентация'!$G30, '2. Результаты'!$V$2:$V$1350, C$1)</f>
        <v>12</v>
      </c>
      <c r="D30" s="19" t="str">
        <f>COUNTIFS('2. Результаты'!$B$2:$B$1350, '5.5. Профориентация'!$G30, '2. Результаты'!$V$2:$V$1350, D$1)</f>
        <v>1</v>
      </c>
      <c r="E30" s="20" t="str">
        <f>COUNTIFS('2. Результаты'!$B$2:$B$1350, '5.5. Профориентация'!$G30, '2. Результаты'!$V$2:$V$1350, E$1)</f>
        <v>1</v>
      </c>
      <c r="F30" s="9" t="str">
        <f t="array" ref="F30">ROW() - ROW(TAKE('5.5. Профориентация'!$A$2:$R$55, 1)) + 1</f>
        <v>#NAME?</v>
      </c>
      <c r="G30" s="21" t="s">
        <v>427</v>
      </c>
      <c r="H30" s="3" t="str">
        <f>SUM('5.5. Профориентация'!$B30:$E30)</f>
        <v>26</v>
      </c>
      <c r="I30" s="22" t="str">
        <f>'5.5. Профориентация'!$B30 / '5.5. Профориентация'!$H30</f>
        <v>46%</v>
      </c>
      <c r="J30" s="23" t="str">
        <f>'5.5. Профориентация'!$C30 / '5.5. Профориентация'!$H30</f>
        <v>46%</v>
      </c>
      <c r="K30" s="24" t="str">
        <f>'5.5. Профориентация'!$D30 / '5.5. Профориентация'!$H30</f>
        <v>4%</v>
      </c>
      <c r="L30" s="25" t="str">
        <f>'5.5. Профориентация'!$E30 / '5.5. Профориентация'!$H30</f>
        <v>4%</v>
      </c>
      <c r="M30" s="26" t="str">
        <f>(5 * '5.5. Профориентация'!$B30 + 4 * '5.5. Профориентация'!$C30 + 3 * '5.5. Профориентация'!$D30 + 2 * '5.5. Профориентация'!$E30) / '5.5. Профориентация'!$H30</f>
        <v>4.35</v>
      </c>
      <c r="N30" s="26" t="str">
        <f>IF('5.5. Профориентация'!$R30 = "высокий", '5.5. Профориентация'!$M30, NA())</f>
        <v>#N/A</v>
      </c>
      <c r="O30" s="26" t="str">
        <f>IF('5.5. Профориентация'!$R30 = "средний", '5.5. Профориентация'!$M30, NA())</f>
        <v>4.35</v>
      </c>
      <c r="P30" s="26" t="str">
        <f>IF('5.5. Профориентация'!$R30 = "базовый", '5.5. Профориентация'!$M30, NA())</f>
        <v>#N/A</v>
      </c>
      <c r="Q30" s="26" t="str">
        <f>IF('5.5. Профориентация'!$R30 = "ниже базового", '5.5. Профориентация'!$M30, NA())</f>
        <v>#N/A</v>
      </c>
      <c r="R30" s="9" t="str">
        <f t="array" ref="R30">INDEX({"ниже базового","базовый","средний","высокий"}, ROUND('5.5. Профориентация'!$M30, 0) - 1)</f>
        <v>средний</v>
      </c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ht="15.75" customHeight="1">
      <c r="A31" s="9">
        <v>27.0</v>
      </c>
      <c r="B31" s="17" t="str">
        <f>COUNTIFS('2. Результаты'!$B$2:$B$1350, '5.5. Профориентация'!$G31, '2. Результаты'!$V$2:$V$1350, B$1)</f>
        <v>15</v>
      </c>
      <c r="C31" s="18" t="str">
        <f>COUNTIFS('2. Результаты'!$B$2:$B$1350, '5.5. Профориентация'!$G31, '2. Результаты'!$V$2:$V$1350, C$1)</f>
        <v>14</v>
      </c>
      <c r="D31" s="19" t="str">
        <f>COUNTIFS('2. Результаты'!$B$2:$B$1350, '5.5. Профориентация'!$G31, '2. Результаты'!$V$2:$V$1350, D$1)</f>
        <v>4</v>
      </c>
      <c r="E31" s="20" t="str">
        <f>COUNTIFS('2. Результаты'!$B$2:$B$1350, '5.5. Профориентация'!$G31, '2. Результаты'!$V$2:$V$1350, E$1)</f>
        <v>0</v>
      </c>
      <c r="F31" s="9" t="str">
        <f t="array" ref="F31">ROW() - ROW(TAKE('5.5. Профориентация'!$A$2:$R$55, 1)) + 1</f>
        <v>#NAME?</v>
      </c>
      <c r="G31" s="21" t="s">
        <v>572</v>
      </c>
      <c r="H31" s="3" t="str">
        <f>SUM('5.5. Профориентация'!$B31:$E31)</f>
        <v>33</v>
      </c>
      <c r="I31" s="22" t="str">
        <f>'5.5. Профориентация'!$B31 / '5.5. Профориентация'!$H31</f>
        <v>45%</v>
      </c>
      <c r="J31" s="23" t="str">
        <f>'5.5. Профориентация'!$C31 / '5.5. Профориентация'!$H31</f>
        <v>42%</v>
      </c>
      <c r="K31" s="24" t="str">
        <f>'5.5. Профориентация'!$D31 / '5.5. Профориентация'!$H31</f>
        <v>12%</v>
      </c>
      <c r="L31" s="25" t="str">
        <f>'5.5. Профориентация'!$E31 / '5.5. Профориентация'!$H31</f>
        <v>0%</v>
      </c>
      <c r="M31" s="26" t="str">
        <f>(5 * '5.5. Профориентация'!$B31 + 4 * '5.5. Профориентация'!$C31 + 3 * '5.5. Профориентация'!$D31 + 2 * '5.5. Профориентация'!$E31) / '5.5. Профориентация'!$H31</f>
        <v>4.33</v>
      </c>
      <c r="N31" s="26" t="str">
        <f>IF('5.5. Профориентация'!$R31 = "высокий", '5.5. Профориентация'!$M31, NA())</f>
        <v>#N/A</v>
      </c>
      <c r="O31" s="26" t="str">
        <f>IF('5.5. Профориентация'!$R31 = "средний", '5.5. Профориентация'!$M31, NA())</f>
        <v>4.33</v>
      </c>
      <c r="P31" s="26" t="str">
        <f>IF('5.5. Профориентация'!$R31 = "базовый", '5.5. Профориентация'!$M31, NA())</f>
        <v>#N/A</v>
      </c>
      <c r="Q31" s="26" t="str">
        <f>IF('5.5. Профориентация'!$R31 = "ниже базового", '5.5. Профориентация'!$M31, NA())</f>
        <v>#N/A</v>
      </c>
      <c r="R31" s="9" t="str">
        <f t="array" ref="R31">INDEX({"ниже базового","базовый","средний","высокий"}, ROUND('5.5. Профориентация'!$M31, 0) - 1)</f>
        <v>средний</v>
      </c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ht="15.75" customHeight="1">
      <c r="A32" s="9">
        <v>7.0</v>
      </c>
      <c r="B32" s="17" t="str">
        <f>COUNTIFS('2. Результаты'!$B$2:$B$1350, '5.5. Профориентация'!$G32, '2. Результаты'!$V$2:$V$1350, B$1)</f>
        <v>17</v>
      </c>
      <c r="C32" s="18" t="str">
        <f>COUNTIFS('2. Результаты'!$B$2:$B$1350, '5.5. Профориентация'!$G32, '2. Результаты'!$V$2:$V$1350, C$1)</f>
        <v>26</v>
      </c>
      <c r="D32" s="19" t="str">
        <f>COUNTIFS('2. Результаты'!$B$2:$B$1350, '5.5. Профориентация'!$G32, '2. Результаты'!$V$2:$V$1350, D$1)</f>
        <v>2</v>
      </c>
      <c r="E32" s="20" t="str">
        <f>COUNTIFS('2. Результаты'!$B$2:$B$1350, '5.5. Профориентация'!$G32, '2. Результаты'!$V$2:$V$1350, E$1)</f>
        <v>0</v>
      </c>
      <c r="F32" s="9" t="str">
        <f t="array" ref="F32">ROW() - ROW(TAKE('5.5. Профориентация'!$A$2:$R$55, 1)) + 1</f>
        <v>#NAME?</v>
      </c>
      <c r="G32" s="21" t="s">
        <v>499</v>
      </c>
      <c r="H32" s="3" t="str">
        <f>SUM('5.5. Профориентация'!$B32:$E32)</f>
        <v>45</v>
      </c>
      <c r="I32" s="22" t="str">
        <f>'5.5. Профориентация'!$B32 / '5.5. Профориентация'!$H32</f>
        <v>38%</v>
      </c>
      <c r="J32" s="23" t="str">
        <f>'5.5. Профориентация'!$C32 / '5.5. Профориентация'!$H32</f>
        <v>58%</v>
      </c>
      <c r="K32" s="24" t="str">
        <f>'5.5. Профориентация'!$D32 / '5.5. Профориентация'!$H32</f>
        <v>4%</v>
      </c>
      <c r="L32" s="25" t="str">
        <f>'5.5. Профориентация'!$E32 / '5.5. Профориентация'!$H32</f>
        <v>0%</v>
      </c>
      <c r="M32" s="26" t="str">
        <f>(5 * '5.5. Профориентация'!$B32 + 4 * '5.5. Профориентация'!$C32 + 3 * '5.5. Профориентация'!$D32 + 2 * '5.5. Профориентация'!$E32) / '5.5. Профориентация'!$H32</f>
        <v>4.33</v>
      </c>
      <c r="N32" s="26" t="str">
        <f>IF('5.5. Профориентация'!$R32 = "высокий", '5.5. Профориентация'!$M32, NA())</f>
        <v>#N/A</v>
      </c>
      <c r="O32" s="26" t="str">
        <f>IF('5.5. Профориентация'!$R32 = "средний", '5.5. Профориентация'!$M32, NA())</f>
        <v>4.33</v>
      </c>
      <c r="P32" s="26" t="str">
        <f>IF('5.5. Профориентация'!$R32 = "базовый", '5.5. Профориентация'!$M32, NA())</f>
        <v>#N/A</v>
      </c>
      <c r="Q32" s="26" t="str">
        <f>IF('5.5. Профориентация'!$R32 = "ниже базового", '5.5. Профориентация'!$M32, NA())</f>
        <v>#N/A</v>
      </c>
      <c r="R32" s="9" t="str">
        <f t="array" ref="R32">INDEX({"ниже базового","базовый","средний","высокий"}, ROUND('5.5. Профориентация'!$M32, 0) - 1)</f>
        <v>средний</v>
      </c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ht="15.75" customHeight="1">
      <c r="A33" s="9">
        <v>5.0</v>
      </c>
      <c r="B33" s="17" t="str">
        <f>COUNTIFS('2. Результаты'!$B$2:$B$1350, '5.5. Профориентация'!$G33, '2. Результаты'!$V$2:$V$1350, B$1)</f>
        <v>18</v>
      </c>
      <c r="C33" s="18" t="str">
        <f>COUNTIFS('2. Результаты'!$B$2:$B$1350, '5.5. Профориентация'!$G33, '2. Результаты'!$V$2:$V$1350, C$1)</f>
        <v>37</v>
      </c>
      <c r="D33" s="19" t="str">
        <f>COUNTIFS('2. Результаты'!$B$2:$B$1350, '5.5. Профориентация'!$G33, '2. Результаты'!$V$2:$V$1350, D$1)</f>
        <v>0</v>
      </c>
      <c r="E33" s="20" t="str">
        <f>COUNTIFS('2. Результаты'!$B$2:$B$1350, '5.5. Профориентация'!$G33, '2. Результаты'!$V$2:$V$1350, E$1)</f>
        <v>0</v>
      </c>
      <c r="F33" s="9" t="str">
        <f t="array" ref="F33">ROW() - ROW(TAKE('5.5. Профориентация'!$A$2:$R$55, 1)) + 1</f>
        <v>#NAME?</v>
      </c>
      <c r="G33" s="21" t="s">
        <v>1130</v>
      </c>
      <c r="H33" s="3" t="str">
        <f>SUM('5.5. Профориентация'!$B33:$E33)</f>
        <v>55</v>
      </c>
      <c r="I33" s="22" t="str">
        <f>'5.5. Профориентация'!$B33 / '5.5. Профориентация'!$H33</f>
        <v>33%</v>
      </c>
      <c r="J33" s="23" t="str">
        <f>'5.5. Профориентация'!$C33 / '5.5. Профориентация'!$H33</f>
        <v>67%</v>
      </c>
      <c r="K33" s="24" t="str">
        <f>'5.5. Профориентация'!$D33 / '5.5. Профориентация'!$H33</f>
        <v>0%</v>
      </c>
      <c r="L33" s="25" t="str">
        <f>'5.5. Профориентация'!$E33 / '5.5. Профориентация'!$H33</f>
        <v>0%</v>
      </c>
      <c r="M33" s="26" t="str">
        <f>(5 * '5.5. Профориентация'!$B33 + 4 * '5.5. Профориентация'!$C33 + 3 * '5.5. Профориентация'!$D33 + 2 * '5.5. Профориентация'!$E33) / '5.5. Профориентация'!$H33</f>
        <v>4.33</v>
      </c>
      <c r="N33" s="26" t="str">
        <f>IF('5.5. Профориентация'!$R33 = "высокий", '5.5. Профориентация'!$M33, NA())</f>
        <v>#N/A</v>
      </c>
      <c r="O33" s="26" t="str">
        <f>IF('5.5. Профориентация'!$R33 = "средний", '5.5. Профориентация'!$M33, NA())</f>
        <v>4.33</v>
      </c>
      <c r="P33" s="26" t="str">
        <f>IF('5.5. Профориентация'!$R33 = "базовый", '5.5. Профориентация'!$M33, NA())</f>
        <v>#N/A</v>
      </c>
      <c r="Q33" s="26" t="str">
        <f>IF('5.5. Профориентация'!$R33 = "ниже базового", '5.5. Профориентация'!$M33, NA())</f>
        <v>#N/A</v>
      </c>
      <c r="R33" s="9" t="str">
        <f t="array" ref="R33">INDEX({"ниже базового","базовый","средний","высокий"}, ROUND('5.5. Профориентация'!$M33, 0) - 1)</f>
        <v>средний</v>
      </c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ht="15.75" customHeight="1">
      <c r="A34" s="9">
        <v>40.0</v>
      </c>
      <c r="B34" s="17" t="str">
        <f>COUNTIFS('2. Результаты'!$B$2:$B$1350, '5.5. Профориентация'!$G34, '2. Результаты'!$V$2:$V$1350, B$1)</f>
        <v>10</v>
      </c>
      <c r="C34" s="18" t="str">
        <f>COUNTIFS('2. Результаты'!$B$2:$B$1350, '5.5. Профориентация'!$G34, '2. Результаты'!$V$2:$V$1350, C$1)</f>
        <v>21</v>
      </c>
      <c r="D34" s="19" t="str">
        <f>COUNTIFS('2. Результаты'!$B$2:$B$1350, '5.5. Профориентация'!$G34, '2. Результаты'!$V$2:$V$1350, D$1)</f>
        <v>1</v>
      </c>
      <c r="E34" s="20" t="str">
        <f>COUNTIFS('2. Результаты'!$B$2:$B$1350, '5.5. Профориентация'!$G34, '2. Результаты'!$V$2:$V$1350, E$1)</f>
        <v>0</v>
      </c>
      <c r="F34" s="9" t="str">
        <f t="array" ref="F34">ROW() - ROW(TAKE('5.5. Профориентация'!$A$2:$R$55, 1)) + 1</f>
        <v>#NAME?</v>
      </c>
      <c r="G34" s="21" t="s">
        <v>829</v>
      </c>
      <c r="H34" s="3" t="str">
        <f>SUM('5.5. Профориентация'!$B34:$E34)</f>
        <v>32</v>
      </c>
      <c r="I34" s="22" t="str">
        <f>'5.5. Профориентация'!$B34 / '5.5. Профориентация'!$H34</f>
        <v>31%</v>
      </c>
      <c r="J34" s="23" t="str">
        <f>'5.5. Профориентация'!$C34 / '5.5. Профориентация'!$H34</f>
        <v>66%</v>
      </c>
      <c r="K34" s="24" t="str">
        <f>'5.5. Профориентация'!$D34 / '5.5. Профориентация'!$H34</f>
        <v>3%</v>
      </c>
      <c r="L34" s="25" t="str">
        <f>'5.5. Профориентация'!$E34 / '5.5. Профориентация'!$H34</f>
        <v>0%</v>
      </c>
      <c r="M34" s="26" t="str">
        <f>(5 * '5.5. Профориентация'!$B34 + 4 * '5.5. Профориентация'!$C34 + 3 * '5.5. Профориентация'!$D34 + 2 * '5.5. Профориентация'!$E34) / '5.5. Профориентация'!$H34</f>
        <v>4.28</v>
      </c>
      <c r="N34" s="26" t="str">
        <f>IF('5.5. Профориентация'!$R34 = "высокий", '5.5. Профориентация'!$M34, NA())</f>
        <v>#N/A</v>
      </c>
      <c r="O34" s="26" t="str">
        <f>IF('5.5. Профориентация'!$R34 = "средний", '5.5. Профориентация'!$M34, NA())</f>
        <v>4.28</v>
      </c>
      <c r="P34" s="26" t="str">
        <f>IF('5.5. Профориентация'!$R34 = "базовый", '5.5. Профориентация'!$M34, NA())</f>
        <v>#N/A</v>
      </c>
      <c r="Q34" s="26" t="str">
        <f>IF('5.5. Профориентация'!$R34 = "ниже базового", '5.5. Профориентация'!$M34, NA())</f>
        <v>#N/A</v>
      </c>
      <c r="R34" s="9" t="str">
        <f t="array" ref="R34">INDEX({"ниже базового","базовый","средний","высокий"}, ROUND('5.5. Профориентация'!$M34, 0) - 1)</f>
        <v>средний</v>
      </c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ht="15.75" customHeight="1">
      <c r="A35" s="9">
        <v>51.0</v>
      </c>
      <c r="B35" s="17" t="str">
        <f>COUNTIFS('2. Результаты'!$B$2:$B$1350, '5.5. Профориентация'!$G35, '2. Результаты'!$V$2:$V$1350, B$1)</f>
        <v>6</v>
      </c>
      <c r="C35" s="18" t="str">
        <f>COUNTIFS('2. Результаты'!$B$2:$B$1350, '5.5. Профориентация'!$G35, '2. Результаты'!$V$2:$V$1350, C$1)</f>
        <v>7</v>
      </c>
      <c r="D35" s="19" t="str">
        <f>COUNTIFS('2. Результаты'!$B$2:$B$1350, '5.5. Профориентация'!$G35, '2. Результаты'!$V$2:$V$1350, D$1)</f>
        <v>2</v>
      </c>
      <c r="E35" s="20" t="str">
        <f>COUNTIFS('2. Результаты'!$B$2:$B$1350, '5.5. Профориентация'!$G35, '2. Результаты'!$V$2:$V$1350, E$1)</f>
        <v>0</v>
      </c>
      <c r="F35" s="9" t="str">
        <f t="array" ref="F35">ROW() - ROW(TAKE('5.5. Профориентация'!$A$2:$R$55, 1)) + 1</f>
        <v>#NAME?</v>
      </c>
      <c r="G35" s="21" t="s">
        <v>773</v>
      </c>
      <c r="H35" s="3" t="str">
        <f>SUM('5.5. Профориентация'!$B35:$E35)</f>
        <v>15</v>
      </c>
      <c r="I35" s="22" t="str">
        <f>'5.5. Профориентация'!$B35 / '5.5. Профориентация'!$H35</f>
        <v>40%</v>
      </c>
      <c r="J35" s="23" t="str">
        <f>'5.5. Профориентация'!$C35 / '5.5. Профориентация'!$H35</f>
        <v>47%</v>
      </c>
      <c r="K35" s="24" t="str">
        <f>'5.5. Профориентация'!$D35 / '5.5. Профориентация'!$H35</f>
        <v>13%</v>
      </c>
      <c r="L35" s="25" t="str">
        <f>'5.5. Профориентация'!$E35 / '5.5. Профориентация'!$H35</f>
        <v>0%</v>
      </c>
      <c r="M35" s="26" t="str">
        <f>(5 * '5.5. Профориентация'!$B35 + 4 * '5.5. Профориентация'!$C35 + 3 * '5.5. Профориентация'!$D35 + 2 * '5.5. Профориентация'!$E35) / '5.5. Профориентация'!$H35</f>
        <v>4.27</v>
      </c>
      <c r="N35" s="26" t="str">
        <f>IF('5.5. Профориентация'!$R35 = "высокий", '5.5. Профориентация'!$M35, NA())</f>
        <v>#N/A</v>
      </c>
      <c r="O35" s="26" t="str">
        <f>IF('5.5. Профориентация'!$R35 = "средний", '5.5. Профориентация'!$M35, NA())</f>
        <v>4.27</v>
      </c>
      <c r="P35" s="26" t="str">
        <f>IF('5.5. Профориентация'!$R35 = "базовый", '5.5. Профориентация'!$M35, NA())</f>
        <v>#N/A</v>
      </c>
      <c r="Q35" s="26" t="str">
        <f>IF('5.5. Профориентация'!$R35 = "ниже базового", '5.5. Профориентация'!$M35, NA())</f>
        <v>#N/A</v>
      </c>
      <c r="R35" s="9" t="str">
        <f t="array" ref="R35">INDEX({"ниже базового","базовый","средний","высокий"}, ROUND('5.5. Профориентация'!$M35, 0) - 1)</f>
        <v>средний</v>
      </c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ht="15.75" customHeight="1">
      <c r="A36" s="9">
        <v>39.0</v>
      </c>
      <c r="B36" s="17" t="str">
        <f>COUNTIFS('2. Результаты'!$B$2:$B$1350, '5.5. Профориентация'!$G36, '2. Результаты'!$V$2:$V$1350, B$1)</f>
        <v>16</v>
      </c>
      <c r="C36" s="18" t="str">
        <f>COUNTIFS('2. Результаты'!$B$2:$B$1350, '5.5. Профориентация'!$G36, '2. Результаты'!$V$2:$V$1350, C$1)</f>
        <v>22</v>
      </c>
      <c r="D36" s="19" t="str">
        <f>COUNTIFS('2. Результаты'!$B$2:$B$1350, '5.5. Профориентация'!$G36, '2. Результаты'!$V$2:$V$1350, D$1)</f>
        <v>5</v>
      </c>
      <c r="E36" s="20" t="str">
        <f>COUNTIFS('2. Результаты'!$B$2:$B$1350, '5.5. Профориентация'!$G36, '2. Результаты'!$V$2:$V$1350, E$1)</f>
        <v>0</v>
      </c>
      <c r="F36" s="9" t="str">
        <f t="array" ref="F36">ROW() - ROW(TAKE('5.5. Профориентация'!$A$2:$R$55, 1)) + 1</f>
        <v>#NAME?</v>
      </c>
      <c r="G36" s="21" t="s">
        <v>454</v>
      </c>
      <c r="H36" s="3" t="str">
        <f>SUM('5.5. Профориентация'!$B36:$E36)</f>
        <v>43</v>
      </c>
      <c r="I36" s="22" t="str">
        <f>'5.5. Профориентация'!$B36 / '5.5. Профориентация'!$H36</f>
        <v>37%</v>
      </c>
      <c r="J36" s="23" t="str">
        <f>'5.5. Профориентация'!$C36 / '5.5. Профориентация'!$H36</f>
        <v>51%</v>
      </c>
      <c r="K36" s="24" t="str">
        <f>'5.5. Профориентация'!$D36 / '5.5. Профориентация'!$H36</f>
        <v>12%</v>
      </c>
      <c r="L36" s="25" t="str">
        <f>'5.5. Профориентация'!$E36 / '5.5. Профориентация'!$H36</f>
        <v>0%</v>
      </c>
      <c r="M36" s="26" t="str">
        <f>(5 * '5.5. Профориентация'!$B36 + 4 * '5.5. Профориентация'!$C36 + 3 * '5.5. Профориентация'!$D36 + 2 * '5.5. Профориентация'!$E36) / '5.5. Профориентация'!$H36</f>
        <v>4.26</v>
      </c>
      <c r="N36" s="26" t="str">
        <f>IF('5.5. Профориентация'!$R36 = "высокий", '5.5. Профориентация'!$M36, NA())</f>
        <v>#N/A</v>
      </c>
      <c r="O36" s="26" t="str">
        <f>IF('5.5. Профориентация'!$R36 = "средний", '5.5. Профориентация'!$M36, NA())</f>
        <v>4.26</v>
      </c>
      <c r="P36" s="26" t="str">
        <f>IF('5.5. Профориентация'!$R36 = "базовый", '5.5. Профориентация'!$M36, NA())</f>
        <v>#N/A</v>
      </c>
      <c r="Q36" s="26" t="str">
        <f>IF('5.5. Профориентация'!$R36 = "ниже базового", '5.5. Профориентация'!$M36, NA())</f>
        <v>#N/A</v>
      </c>
      <c r="R36" s="9" t="str">
        <f t="array" ref="R36">INDEX({"ниже базового","базовый","средний","высокий"}, ROUND('5.5. Профориентация'!$M36, 0) - 1)</f>
        <v>средний</v>
      </c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ht="15.75" customHeight="1">
      <c r="A37" s="9">
        <v>4.0</v>
      </c>
      <c r="B37" s="17" t="str">
        <f>COUNTIFS('2. Результаты'!$B$2:$B$1350, '5.5. Профориентация'!$G37, '2. Результаты'!$V$2:$V$1350, B$1)</f>
        <v>5</v>
      </c>
      <c r="C37" s="18" t="str">
        <f>COUNTIFS('2. Результаты'!$B$2:$B$1350, '5.5. Профориентация'!$G37, '2. Результаты'!$V$2:$V$1350, C$1)</f>
        <v>10</v>
      </c>
      <c r="D37" s="19" t="str">
        <f>COUNTIFS('2. Результаты'!$B$2:$B$1350, '5.5. Профориентация'!$G37, '2. Результаты'!$V$2:$V$1350, D$1)</f>
        <v>1</v>
      </c>
      <c r="E37" s="20" t="str">
        <f>COUNTIFS('2. Результаты'!$B$2:$B$1350, '5.5. Профориентация'!$G37, '2. Результаты'!$V$2:$V$1350, E$1)</f>
        <v>0</v>
      </c>
      <c r="F37" s="9" t="str">
        <f t="array" ref="F37">ROW() - ROW(TAKE('5.5. Профориентация'!$A$2:$R$55, 1)) + 1</f>
        <v>#NAME?</v>
      </c>
      <c r="G37" s="21" t="s">
        <v>886</v>
      </c>
      <c r="H37" s="3" t="str">
        <f>SUM('5.5. Профориентация'!$B37:$E37)</f>
        <v>16</v>
      </c>
      <c r="I37" s="22" t="str">
        <f>'5.5. Профориентация'!$B37 / '5.5. Профориентация'!$H37</f>
        <v>31%</v>
      </c>
      <c r="J37" s="23" t="str">
        <f>'5.5. Профориентация'!$C37 / '5.5. Профориентация'!$H37</f>
        <v>63%</v>
      </c>
      <c r="K37" s="24" t="str">
        <f>'5.5. Профориентация'!$D37 / '5.5. Профориентация'!$H37</f>
        <v>6%</v>
      </c>
      <c r="L37" s="25" t="str">
        <f>'5.5. Профориентация'!$E37 / '5.5. Профориентация'!$H37</f>
        <v>0%</v>
      </c>
      <c r="M37" s="26" t="str">
        <f>(5 * '5.5. Профориентация'!$B37 + 4 * '5.5. Профориентация'!$C37 + 3 * '5.5. Профориентация'!$D37 + 2 * '5.5. Профориентация'!$E37) / '5.5. Профориентация'!$H37</f>
        <v>4.25</v>
      </c>
      <c r="N37" s="26" t="str">
        <f>IF('5.5. Профориентация'!$R37 = "высокий", '5.5. Профориентация'!$M37, NA())</f>
        <v>#N/A</v>
      </c>
      <c r="O37" s="26" t="str">
        <f>IF('5.5. Профориентация'!$R37 = "средний", '5.5. Профориентация'!$M37, NA())</f>
        <v>4.25</v>
      </c>
      <c r="P37" s="26" t="str">
        <f>IF('5.5. Профориентация'!$R37 = "базовый", '5.5. Профориентация'!$M37, NA())</f>
        <v>#N/A</v>
      </c>
      <c r="Q37" s="26" t="str">
        <f>IF('5.5. Профориентация'!$R37 = "ниже базового", '5.5. Профориентация'!$M37, NA())</f>
        <v>#N/A</v>
      </c>
      <c r="R37" s="9" t="str">
        <f t="array" ref="R37">INDEX({"ниже базового","базовый","средний","высокий"}, ROUND('5.5. Профориентация'!$M37, 0) - 1)</f>
        <v>средний</v>
      </c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ht="15.75" customHeight="1">
      <c r="A38" s="9">
        <v>24.0</v>
      </c>
      <c r="B38" s="17" t="str">
        <f>COUNTIFS('2. Результаты'!$B$2:$B$1350, '5.5. Профориентация'!$G38, '2. Результаты'!$V$2:$V$1350, B$1)</f>
        <v>6</v>
      </c>
      <c r="C38" s="18" t="str">
        <f>COUNTIFS('2. Результаты'!$B$2:$B$1350, '5.5. Профориентация'!$G38, '2. Результаты'!$V$2:$V$1350, C$1)</f>
        <v>5</v>
      </c>
      <c r="D38" s="19" t="str">
        <f>COUNTIFS('2. Результаты'!$B$2:$B$1350, '5.5. Профориентация'!$G38, '2. Результаты'!$V$2:$V$1350, D$1)</f>
        <v>3</v>
      </c>
      <c r="E38" s="20" t="str">
        <f>COUNTIFS('2. Результаты'!$B$2:$B$1350, '5.5. Профориентация'!$G38, '2. Результаты'!$V$2:$V$1350, E$1)</f>
        <v>0</v>
      </c>
      <c r="F38" s="9" t="str">
        <f t="array" ref="F38">ROW() - ROW(TAKE('5.5. Профориентация'!$A$2:$R$55, 1)) + 1</f>
        <v>#NAME?</v>
      </c>
      <c r="G38" s="21" t="s">
        <v>67</v>
      </c>
      <c r="H38" s="3" t="str">
        <f>SUM('5.5. Профориентация'!$B38:$E38)</f>
        <v>14</v>
      </c>
      <c r="I38" s="22" t="str">
        <f>'5.5. Профориентация'!$B38 / '5.5. Профориентация'!$H38</f>
        <v>43%</v>
      </c>
      <c r="J38" s="23" t="str">
        <f>'5.5. Профориентация'!$C38 / '5.5. Профориентация'!$H38</f>
        <v>36%</v>
      </c>
      <c r="K38" s="24" t="str">
        <f>'5.5. Профориентация'!$D38 / '5.5. Профориентация'!$H38</f>
        <v>21%</v>
      </c>
      <c r="L38" s="25" t="str">
        <f>'5.5. Профориентация'!$E38 / '5.5. Профориентация'!$H38</f>
        <v>0%</v>
      </c>
      <c r="M38" s="26" t="str">
        <f>(5 * '5.5. Профориентация'!$B38 + 4 * '5.5. Профориентация'!$C38 + 3 * '5.5. Профориентация'!$D38 + 2 * '5.5. Профориентация'!$E38) / '5.5. Профориентация'!$H38</f>
        <v>4.21</v>
      </c>
      <c r="N38" s="26" t="str">
        <f>IF('5.5. Профориентация'!$R38 = "высокий", '5.5. Профориентация'!$M38, NA())</f>
        <v>#N/A</v>
      </c>
      <c r="O38" s="26" t="str">
        <f>IF('5.5. Профориентация'!$R38 = "средний", '5.5. Профориентация'!$M38, NA())</f>
        <v>4.21</v>
      </c>
      <c r="P38" s="26" t="str">
        <f>IF('5.5. Профориентация'!$R38 = "базовый", '5.5. Профориентация'!$M38, NA())</f>
        <v>#N/A</v>
      </c>
      <c r="Q38" s="26" t="str">
        <f>IF('5.5. Профориентация'!$R38 = "ниже базового", '5.5. Профориентация'!$M38, NA())</f>
        <v>#N/A</v>
      </c>
      <c r="R38" s="9" t="str">
        <f t="array" ref="R38">INDEX({"ниже базового","базовый","средний","высокий"}, ROUND('5.5. Профориентация'!$M38, 0) - 1)</f>
        <v>средний</v>
      </c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ht="15.75" customHeight="1">
      <c r="A39" s="9">
        <v>42.0</v>
      </c>
      <c r="B39" s="17" t="str">
        <f>COUNTIFS('2. Результаты'!$B$2:$B$1350, '5.5. Профориентация'!$G39, '2. Результаты'!$V$2:$V$1350, B$1)</f>
        <v>4</v>
      </c>
      <c r="C39" s="18" t="str">
        <f>COUNTIFS('2. Результаты'!$B$2:$B$1350, '5.5. Профориентация'!$G39, '2. Результаты'!$V$2:$V$1350, C$1)</f>
        <v>10</v>
      </c>
      <c r="D39" s="19" t="str">
        <f>COUNTIFS('2. Результаты'!$B$2:$B$1350, '5.5. Профориентация'!$G39, '2. Результаты'!$V$2:$V$1350, D$1)</f>
        <v>1</v>
      </c>
      <c r="E39" s="20" t="str">
        <f>COUNTIFS('2. Результаты'!$B$2:$B$1350, '5.5. Профориентация'!$G39, '2. Результаты'!$V$2:$V$1350, E$1)</f>
        <v>0</v>
      </c>
      <c r="F39" s="9" t="str">
        <f t="array" ref="F39">ROW() - ROW(TAKE('5.5. Профориентация'!$A$2:$R$55, 1)) + 1</f>
        <v>#NAME?</v>
      </c>
      <c r="G39" s="21" t="s">
        <v>556</v>
      </c>
      <c r="H39" s="3" t="str">
        <f>SUM('5.5. Профориентация'!$B39:$E39)</f>
        <v>15</v>
      </c>
      <c r="I39" s="22" t="str">
        <f>'5.5. Профориентация'!$B39 / '5.5. Профориентация'!$H39</f>
        <v>27%</v>
      </c>
      <c r="J39" s="23" t="str">
        <f>'5.5. Профориентация'!$C39 / '5.5. Профориентация'!$H39</f>
        <v>67%</v>
      </c>
      <c r="K39" s="24" t="str">
        <f>'5.5. Профориентация'!$D39 / '5.5. Профориентация'!$H39</f>
        <v>7%</v>
      </c>
      <c r="L39" s="25" t="str">
        <f>'5.5. Профориентация'!$E39 / '5.5. Профориентация'!$H39</f>
        <v>0%</v>
      </c>
      <c r="M39" s="26" t="str">
        <f>(5 * '5.5. Профориентация'!$B39 + 4 * '5.5. Профориентация'!$C39 + 3 * '5.5. Профориентация'!$D39 + 2 * '5.5. Профориентация'!$E39) / '5.5. Профориентация'!$H39</f>
        <v>4.20</v>
      </c>
      <c r="N39" s="26" t="str">
        <f>IF('5.5. Профориентация'!$R39 = "высокий", '5.5. Профориентация'!$M39, NA())</f>
        <v>#N/A</v>
      </c>
      <c r="O39" s="26" t="str">
        <f>IF('5.5. Профориентация'!$R39 = "средний", '5.5. Профориентация'!$M39, NA())</f>
        <v>4.20</v>
      </c>
      <c r="P39" s="26" t="str">
        <f>IF('5.5. Профориентация'!$R39 = "базовый", '5.5. Профориентация'!$M39, NA())</f>
        <v>#N/A</v>
      </c>
      <c r="Q39" s="26" t="str">
        <f>IF('5.5. Профориентация'!$R39 = "ниже базового", '5.5. Профориентация'!$M39, NA())</f>
        <v>#N/A</v>
      </c>
      <c r="R39" s="9" t="str">
        <f t="array" ref="R39">INDEX({"ниже базового","базовый","средний","высокий"}, ROUND('5.5. Профориентация'!$M39, 0) - 1)</f>
        <v>средний</v>
      </c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ht="15.75" customHeight="1">
      <c r="A40" s="9">
        <v>1.0</v>
      </c>
      <c r="B40" s="17" t="str">
        <f>COUNTIFS('2. Результаты'!$B$2:$B$1350, '5.5. Профориентация'!$G40, '2. Результаты'!$V$2:$V$1350, B$1)</f>
        <v>3</v>
      </c>
      <c r="C40" s="18" t="str">
        <f>COUNTIFS('2. Результаты'!$B$2:$B$1350, '5.5. Профориентация'!$G40, '2. Результаты'!$V$2:$V$1350, C$1)</f>
        <v>6</v>
      </c>
      <c r="D40" s="19" t="str">
        <f>COUNTIFS('2. Результаты'!$B$2:$B$1350, '5.5. Профориентация'!$G40, '2. Результаты'!$V$2:$V$1350, D$1)</f>
        <v>1</v>
      </c>
      <c r="E40" s="20" t="str">
        <f>COUNTIFS('2. Результаты'!$B$2:$B$1350, '5.5. Профориентация'!$G40, '2. Результаты'!$V$2:$V$1350, E$1)</f>
        <v>0</v>
      </c>
      <c r="F40" s="9" t="str">
        <f t="array" ref="F40">ROW() - ROW(TAKE('5.5. Профориентация'!$A$2:$R$55, 1)) + 1</f>
        <v>#NAME?</v>
      </c>
      <c r="G40" s="21" t="s">
        <v>396</v>
      </c>
      <c r="H40" s="3" t="str">
        <f>SUM('5.5. Профориентация'!$B40:$E40)</f>
        <v>10</v>
      </c>
      <c r="I40" s="22" t="str">
        <f>'5.5. Профориентация'!$B40 / '5.5. Профориентация'!$H40</f>
        <v>30%</v>
      </c>
      <c r="J40" s="23" t="str">
        <f>'5.5. Профориентация'!$C40 / '5.5. Профориентация'!$H40</f>
        <v>60%</v>
      </c>
      <c r="K40" s="24" t="str">
        <f>'5.5. Профориентация'!$D40 / '5.5. Профориентация'!$H40</f>
        <v>10%</v>
      </c>
      <c r="L40" s="25" t="str">
        <f>'5.5. Профориентация'!$E40 / '5.5. Профориентация'!$H40</f>
        <v>0%</v>
      </c>
      <c r="M40" s="26" t="str">
        <f>(5 * '5.5. Профориентация'!$B40 + 4 * '5.5. Профориентация'!$C40 + 3 * '5.5. Профориентация'!$D40 + 2 * '5.5. Профориентация'!$E40) / '5.5. Профориентация'!$H40</f>
        <v>4.20</v>
      </c>
      <c r="N40" s="26" t="str">
        <f>IF('5.5. Профориентация'!$R40 = "высокий", '5.5. Профориентация'!$M40, NA())</f>
        <v>#N/A</v>
      </c>
      <c r="O40" s="26" t="str">
        <f>IF('5.5. Профориентация'!$R40 = "средний", '5.5. Профориентация'!$M40, NA())</f>
        <v>4.20</v>
      </c>
      <c r="P40" s="26" t="str">
        <f>IF('5.5. Профориентация'!$R40 = "базовый", '5.5. Профориентация'!$M40, NA())</f>
        <v>#N/A</v>
      </c>
      <c r="Q40" s="26" t="str">
        <f>IF('5.5. Профориентация'!$R40 = "ниже базового", '5.5. Профориентация'!$M40, NA())</f>
        <v>#N/A</v>
      </c>
      <c r="R40" s="9" t="str">
        <f t="array" ref="R40">INDEX({"ниже базового","базовый","средний","высокий"}, ROUND('5.5. Профориентация'!$M40, 0) - 1)</f>
        <v>средний</v>
      </c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ht="15.75" customHeight="1">
      <c r="A41" s="9">
        <v>23.0</v>
      </c>
      <c r="B41" s="17" t="str">
        <f>COUNTIFS('2. Результаты'!$B$2:$B$1350, '5.5. Профориентация'!$G41, '2. Результаты'!$V$2:$V$1350, B$1)</f>
        <v>6</v>
      </c>
      <c r="C41" s="18" t="str">
        <f>COUNTIFS('2. Результаты'!$B$2:$B$1350, '5.5. Профориентация'!$G41, '2. Результаты'!$V$2:$V$1350, C$1)</f>
        <v>11</v>
      </c>
      <c r="D41" s="19" t="str">
        <f>COUNTIFS('2. Результаты'!$B$2:$B$1350, '5.5. Профориентация'!$G41, '2. Результаты'!$V$2:$V$1350, D$1)</f>
        <v>3</v>
      </c>
      <c r="E41" s="20" t="str">
        <f>COUNTIFS('2. Результаты'!$B$2:$B$1350, '5.5. Профориентация'!$G41, '2. Результаты'!$V$2:$V$1350, E$1)</f>
        <v>0</v>
      </c>
      <c r="F41" s="9" t="str">
        <f t="array" ref="F41">ROW() - ROW(TAKE('5.5. Профориентация'!$A$2:$R$55, 1)) + 1</f>
        <v>#NAME?</v>
      </c>
      <c r="G41" s="21" t="s">
        <v>635</v>
      </c>
      <c r="H41" s="3" t="str">
        <f>SUM('5.5. Профориентация'!$B41:$E41)</f>
        <v>20</v>
      </c>
      <c r="I41" s="22" t="str">
        <f>'5.5. Профориентация'!$B41 / '5.5. Профориентация'!$H41</f>
        <v>30%</v>
      </c>
      <c r="J41" s="23" t="str">
        <f>'5.5. Профориентация'!$C41 / '5.5. Профориентация'!$H41</f>
        <v>55%</v>
      </c>
      <c r="K41" s="24" t="str">
        <f>'5.5. Профориентация'!$D41 / '5.5. Профориентация'!$H41</f>
        <v>15%</v>
      </c>
      <c r="L41" s="25" t="str">
        <f>'5.5. Профориентация'!$E41 / '5.5. Профориентация'!$H41</f>
        <v>0%</v>
      </c>
      <c r="M41" s="26" t="str">
        <f>(5 * '5.5. Профориентация'!$B41 + 4 * '5.5. Профориентация'!$C41 + 3 * '5.5. Профориентация'!$D41 + 2 * '5.5. Профориентация'!$E41) / '5.5. Профориентация'!$H41</f>
        <v>4.15</v>
      </c>
      <c r="N41" s="26" t="str">
        <f>IF('5.5. Профориентация'!$R41 = "высокий", '5.5. Профориентация'!$M41, NA())</f>
        <v>#N/A</v>
      </c>
      <c r="O41" s="26" t="str">
        <f>IF('5.5. Профориентация'!$R41 = "средний", '5.5. Профориентация'!$M41, NA())</f>
        <v>4.15</v>
      </c>
      <c r="P41" s="26" t="str">
        <f>IF('5.5. Профориентация'!$R41 = "базовый", '5.5. Профориентация'!$M41, NA())</f>
        <v>#N/A</v>
      </c>
      <c r="Q41" s="26" t="str">
        <f>IF('5.5. Профориентация'!$R41 = "ниже базового", '5.5. Профориентация'!$M41, NA())</f>
        <v>#N/A</v>
      </c>
      <c r="R41" s="9" t="str">
        <f t="array" ref="R41">INDEX({"ниже базового","базовый","средний","высокий"}, ROUND('5.5. Профориентация'!$M41, 0) - 1)</f>
        <v>средний</v>
      </c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ht="15.75" customHeight="1">
      <c r="A42" s="9">
        <v>41.0</v>
      </c>
      <c r="B42" s="17" t="str">
        <f>COUNTIFS('2. Результаты'!$B$2:$B$1350, '5.5. Профориентация'!$G42, '2. Результаты'!$V$2:$V$1350, B$1)</f>
        <v>4</v>
      </c>
      <c r="C42" s="18" t="str">
        <f>COUNTIFS('2. Результаты'!$B$2:$B$1350, '5.5. Профориентация'!$G42, '2. Результаты'!$V$2:$V$1350, C$1)</f>
        <v>10</v>
      </c>
      <c r="D42" s="19" t="str">
        <f>COUNTIFS('2. Результаты'!$B$2:$B$1350, '5.5. Профориентация'!$G42, '2. Результаты'!$V$2:$V$1350, D$1)</f>
        <v>0</v>
      </c>
      <c r="E42" s="20" t="str">
        <f>COUNTIFS('2. Результаты'!$B$2:$B$1350, '5.5. Профориентация'!$G42, '2. Результаты'!$V$2:$V$1350, E$1)</f>
        <v>1</v>
      </c>
      <c r="F42" s="9" t="str">
        <f t="array" ref="F42">ROW() - ROW(TAKE('5.5. Профориентация'!$A$2:$R$55, 1)) + 1</f>
        <v>#NAME?</v>
      </c>
      <c r="G42" s="21" t="s">
        <v>1114</v>
      </c>
      <c r="H42" s="3" t="str">
        <f>SUM('5.5. Профориентация'!$B42:$E42)</f>
        <v>15</v>
      </c>
      <c r="I42" s="22" t="str">
        <f>'5.5. Профориентация'!$B42 / '5.5. Профориентация'!$H42</f>
        <v>27%</v>
      </c>
      <c r="J42" s="23" t="str">
        <f>'5.5. Профориентация'!$C42 / '5.5. Профориентация'!$H42</f>
        <v>67%</v>
      </c>
      <c r="K42" s="24" t="str">
        <f>'5.5. Профориентация'!$D42 / '5.5. Профориентация'!$H42</f>
        <v>0%</v>
      </c>
      <c r="L42" s="25" t="str">
        <f>'5.5. Профориентация'!$E42 / '5.5. Профориентация'!$H42</f>
        <v>7%</v>
      </c>
      <c r="M42" s="26" t="str">
        <f>(5 * '5.5. Профориентация'!$B42 + 4 * '5.5. Профориентация'!$C42 + 3 * '5.5. Профориентация'!$D42 + 2 * '5.5. Профориентация'!$E42) / '5.5. Профориентация'!$H42</f>
        <v>4.13</v>
      </c>
      <c r="N42" s="26" t="str">
        <f>IF('5.5. Профориентация'!$R42 = "высокий", '5.5. Профориентация'!$M42, NA())</f>
        <v>#N/A</v>
      </c>
      <c r="O42" s="26" t="str">
        <f>IF('5.5. Профориентация'!$R42 = "средний", '5.5. Профориентация'!$M42, NA())</f>
        <v>4.13</v>
      </c>
      <c r="P42" s="26" t="str">
        <f>IF('5.5. Профориентация'!$R42 = "базовый", '5.5. Профориентация'!$M42, NA())</f>
        <v>#N/A</v>
      </c>
      <c r="Q42" s="26" t="str">
        <f>IF('5.5. Профориентация'!$R42 = "ниже базового", '5.5. Профориентация'!$M42, NA())</f>
        <v>#N/A</v>
      </c>
      <c r="R42" s="9" t="str">
        <f t="array" ref="R42">INDEX({"ниже базового","базовый","средний","высокий"}, ROUND('5.5. Профориентация'!$M42, 0) - 1)</f>
        <v>средний</v>
      </c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</row>
    <row r="43" ht="15.75" customHeight="1">
      <c r="A43" s="9">
        <v>22.0</v>
      </c>
      <c r="B43" s="17" t="str">
        <f>COUNTIFS('2. Результаты'!$B$2:$B$1350, '5.5. Профориентация'!$G43, '2. Результаты'!$V$2:$V$1350, B$1)</f>
        <v>7</v>
      </c>
      <c r="C43" s="18" t="str">
        <f>COUNTIFS('2. Результаты'!$B$2:$B$1350, '5.5. Профориентация'!$G43, '2. Результаты'!$V$2:$V$1350, C$1)</f>
        <v>15</v>
      </c>
      <c r="D43" s="19" t="str">
        <f>COUNTIFS('2. Результаты'!$B$2:$B$1350, '5.5. Профориентация'!$G43, '2. Результаты'!$V$2:$V$1350, D$1)</f>
        <v>4</v>
      </c>
      <c r="E43" s="20" t="str">
        <f>COUNTIFS('2. Результаты'!$B$2:$B$1350, '5.5. Профориентация'!$G43, '2. Результаты'!$V$2:$V$1350, E$1)</f>
        <v>0</v>
      </c>
      <c r="F43" s="9" t="str">
        <f t="array" ref="F43">ROW() - ROW(TAKE('5.5. Профориентация'!$A$2:$R$55, 1)) + 1</f>
        <v>#NAME?</v>
      </c>
      <c r="G43" s="21" t="s">
        <v>134</v>
      </c>
      <c r="H43" s="3" t="str">
        <f>SUM('5.5. Профориентация'!$B43:$E43)</f>
        <v>26</v>
      </c>
      <c r="I43" s="22" t="str">
        <f>'5.5. Профориентация'!$B43 / '5.5. Профориентация'!$H43</f>
        <v>27%</v>
      </c>
      <c r="J43" s="23" t="str">
        <f>'5.5. Профориентация'!$C43 / '5.5. Профориентация'!$H43</f>
        <v>58%</v>
      </c>
      <c r="K43" s="24" t="str">
        <f>'5.5. Профориентация'!$D43 / '5.5. Профориентация'!$H43</f>
        <v>15%</v>
      </c>
      <c r="L43" s="25" t="str">
        <f>'5.5. Профориентация'!$E43 / '5.5. Профориентация'!$H43</f>
        <v>0%</v>
      </c>
      <c r="M43" s="26" t="str">
        <f>(5 * '5.5. Профориентация'!$B43 + 4 * '5.5. Профориентация'!$C43 + 3 * '5.5. Профориентация'!$D43 + 2 * '5.5. Профориентация'!$E43) / '5.5. Профориентация'!$H43</f>
        <v>4.12</v>
      </c>
      <c r="N43" s="26" t="str">
        <f>IF('5.5. Профориентация'!$R43 = "высокий", '5.5. Профориентация'!$M43, NA())</f>
        <v>#N/A</v>
      </c>
      <c r="O43" s="26" t="str">
        <f>IF('5.5. Профориентация'!$R43 = "средний", '5.5. Профориентация'!$M43, NA())</f>
        <v>4.12</v>
      </c>
      <c r="P43" s="26" t="str">
        <f>IF('5.5. Профориентация'!$R43 = "базовый", '5.5. Профориентация'!$M43, NA())</f>
        <v>#N/A</v>
      </c>
      <c r="Q43" s="26" t="str">
        <f>IF('5.5. Профориентация'!$R43 = "ниже базового", '5.5. Профориентация'!$M43, NA())</f>
        <v>#N/A</v>
      </c>
      <c r="R43" s="9" t="str">
        <f t="array" ref="R43">INDEX({"ниже базового","базовый","средний","высокий"}, ROUND('5.5. Профориентация'!$M43, 0) - 1)</f>
        <v>средний</v>
      </c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</row>
    <row r="44" ht="15.75" customHeight="1">
      <c r="A44" s="9">
        <v>49.0</v>
      </c>
      <c r="B44" s="17" t="str">
        <f>COUNTIFS('2. Результаты'!$B$2:$B$1350, '5.5. Профориентация'!$G44, '2. Результаты'!$V$2:$V$1350, B$1)</f>
        <v>11</v>
      </c>
      <c r="C44" s="18" t="str">
        <f>COUNTIFS('2. Результаты'!$B$2:$B$1350, '5.5. Профориентация'!$G44, '2. Результаты'!$V$2:$V$1350, C$1)</f>
        <v>41</v>
      </c>
      <c r="D44" s="19" t="str">
        <f>COUNTIFS('2. Результаты'!$B$2:$B$1350, '5.5. Профориентация'!$G44, '2. Результаты'!$V$2:$V$1350, D$1)</f>
        <v>5</v>
      </c>
      <c r="E44" s="20" t="str">
        <f>COUNTIFS('2. Результаты'!$B$2:$B$1350, '5.5. Профориентация'!$G44, '2. Результаты'!$V$2:$V$1350, E$1)</f>
        <v>0</v>
      </c>
      <c r="F44" s="9" t="str">
        <f t="array" ref="F44">ROW() - ROW(TAKE('5.5. Профориентация'!$A$2:$R$55, 1)) + 1</f>
        <v>#NAME?</v>
      </c>
      <c r="G44" s="21" t="s">
        <v>1010</v>
      </c>
      <c r="H44" s="3" t="str">
        <f>SUM('5.5. Профориентация'!$B44:$E44)</f>
        <v>57</v>
      </c>
      <c r="I44" s="22" t="str">
        <f>'5.5. Профориентация'!$B44 / '5.5. Профориентация'!$H44</f>
        <v>19%</v>
      </c>
      <c r="J44" s="23" t="str">
        <f>'5.5. Профориентация'!$C44 / '5.5. Профориентация'!$H44</f>
        <v>72%</v>
      </c>
      <c r="K44" s="24" t="str">
        <f>'5.5. Профориентация'!$D44 / '5.5. Профориентация'!$H44</f>
        <v>9%</v>
      </c>
      <c r="L44" s="25" t="str">
        <f>'5.5. Профориентация'!$E44 / '5.5. Профориентация'!$H44</f>
        <v>0%</v>
      </c>
      <c r="M44" s="26" t="str">
        <f>(5 * '5.5. Профориентация'!$B44 + 4 * '5.5. Профориентация'!$C44 + 3 * '5.5. Профориентация'!$D44 + 2 * '5.5. Профориентация'!$E44) / '5.5. Профориентация'!$H44</f>
        <v>4.11</v>
      </c>
      <c r="N44" s="26" t="str">
        <f>IF('5.5. Профориентация'!$R44 = "высокий", '5.5. Профориентация'!$M44, NA())</f>
        <v>#N/A</v>
      </c>
      <c r="O44" s="26" t="str">
        <f>IF('5.5. Профориентация'!$R44 = "средний", '5.5. Профориентация'!$M44, NA())</f>
        <v>4.11</v>
      </c>
      <c r="P44" s="26" t="str">
        <f>IF('5.5. Профориентация'!$R44 = "базовый", '5.5. Профориентация'!$M44, NA())</f>
        <v>#N/A</v>
      </c>
      <c r="Q44" s="26" t="str">
        <f>IF('5.5. Профориентация'!$R44 = "ниже базового", '5.5. Профориентация'!$M44, NA())</f>
        <v>#N/A</v>
      </c>
      <c r="R44" s="9" t="str">
        <f t="array" ref="R44">INDEX({"ниже базового","базовый","средний","высокий"}, ROUND('5.5. Профориентация'!$M44, 0) - 1)</f>
        <v>средний</v>
      </c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</row>
    <row r="45" ht="15.75" customHeight="1">
      <c r="A45" s="9">
        <v>34.0</v>
      </c>
      <c r="B45" s="17" t="str">
        <f>COUNTIFS('2. Результаты'!$B$2:$B$1350, '5.5. Профориентация'!$G45, '2. Результаты'!$V$2:$V$1350, B$1)</f>
        <v>2</v>
      </c>
      <c r="C45" s="18" t="str">
        <f>COUNTIFS('2. Результаты'!$B$2:$B$1350, '5.5. Профориентация'!$G45, '2. Результаты'!$V$2:$V$1350, C$1)</f>
        <v>7</v>
      </c>
      <c r="D45" s="19" t="str">
        <f>COUNTIFS('2. Результаты'!$B$2:$B$1350, '5.5. Профориентация'!$G45, '2. Результаты'!$V$2:$V$1350, D$1)</f>
        <v>1</v>
      </c>
      <c r="E45" s="20" t="str">
        <f>COUNTIFS('2. Результаты'!$B$2:$B$1350, '5.5. Профориентация'!$G45, '2. Результаты'!$V$2:$V$1350, E$1)</f>
        <v>0</v>
      </c>
      <c r="F45" s="9" t="str">
        <f t="array" ref="F45">ROW() - ROW(TAKE('5.5. Профориентация'!$A$2:$R$55, 1)) + 1</f>
        <v>#NAME?</v>
      </c>
      <c r="G45" s="21" t="s">
        <v>281</v>
      </c>
      <c r="H45" s="3" t="str">
        <f>SUM('5.5. Профориентация'!$B45:$E45)</f>
        <v>10</v>
      </c>
      <c r="I45" s="22" t="str">
        <f>'5.5. Профориентация'!$B45 / '5.5. Профориентация'!$H45</f>
        <v>20%</v>
      </c>
      <c r="J45" s="23" t="str">
        <f>'5.5. Профориентация'!$C45 / '5.5. Профориентация'!$H45</f>
        <v>70%</v>
      </c>
      <c r="K45" s="24" t="str">
        <f>'5.5. Профориентация'!$D45 / '5.5. Профориентация'!$H45</f>
        <v>10%</v>
      </c>
      <c r="L45" s="25" t="str">
        <f>'5.5. Профориентация'!$E45 / '5.5. Профориентация'!$H45</f>
        <v>0%</v>
      </c>
      <c r="M45" s="26" t="str">
        <f>(5 * '5.5. Профориентация'!$B45 + 4 * '5.5. Профориентация'!$C45 + 3 * '5.5. Профориентация'!$D45 + 2 * '5.5. Профориентация'!$E45) / '5.5. Профориентация'!$H45</f>
        <v>4.10</v>
      </c>
      <c r="N45" s="26" t="str">
        <f>IF('5.5. Профориентация'!$R45 = "высокий", '5.5. Профориентация'!$M45, NA())</f>
        <v>#N/A</v>
      </c>
      <c r="O45" s="26" t="str">
        <f>IF('5.5. Профориентация'!$R45 = "средний", '5.5. Профориентация'!$M45, NA())</f>
        <v>4.10</v>
      </c>
      <c r="P45" s="26" t="str">
        <f>IF('5.5. Профориентация'!$R45 = "базовый", '5.5. Профориентация'!$M45, NA())</f>
        <v>#N/A</v>
      </c>
      <c r="Q45" s="26" t="str">
        <f>IF('5.5. Профориентация'!$R45 = "ниже базового", '5.5. Профориентация'!$M45, NA())</f>
        <v>#N/A</v>
      </c>
      <c r="R45" s="9" t="str">
        <f t="array" ref="R45">INDEX({"ниже базового","базовый","средний","высокий"}, ROUND('5.5. Профориентация'!$M45, 0) - 1)</f>
        <v>средний</v>
      </c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</row>
    <row r="46" ht="15.75" customHeight="1">
      <c r="A46" s="9">
        <v>30.0</v>
      </c>
      <c r="B46" s="17" t="str">
        <f>COUNTIFS('2. Результаты'!$B$2:$B$1350, '5.5. Профориентация'!$G46, '2. Результаты'!$V$2:$V$1350, B$1)</f>
        <v>7</v>
      </c>
      <c r="C46" s="18" t="str">
        <f>COUNTIFS('2. Результаты'!$B$2:$B$1350, '5.5. Профориентация'!$G46, '2. Результаты'!$V$2:$V$1350, C$1)</f>
        <v>34</v>
      </c>
      <c r="D46" s="19" t="str">
        <f>COUNTIFS('2. Результаты'!$B$2:$B$1350, '5.5. Профориентация'!$G46, '2. Результаты'!$V$2:$V$1350, D$1)</f>
        <v>4</v>
      </c>
      <c r="E46" s="20" t="str">
        <f>COUNTIFS('2. Результаты'!$B$2:$B$1350, '5.5. Профориентация'!$G46, '2. Результаты'!$V$2:$V$1350, E$1)</f>
        <v>0</v>
      </c>
      <c r="F46" s="9" t="str">
        <f t="array" ref="F46">ROW() - ROW(TAKE('5.5. Профориентация'!$A$2:$R$55, 1)) + 1</f>
        <v>#NAME?</v>
      </c>
      <c r="G46" s="21" t="s">
        <v>21</v>
      </c>
      <c r="H46" s="3" t="str">
        <f>SUM('5.5. Профориентация'!$B46:$E46)</f>
        <v>45</v>
      </c>
      <c r="I46" s="22" t="str">
        <f>'5.5. Профориентация'!$B46 / '5.5. Профориентация'!$H46</f>
        <v>16%</v>
      </c>
      <c r="J46" s="23" t="str">
        <f>'5.5. Профориентация'!$C46 / '5.5. Профориентация'!$H46</f>
        <v>76%</v>
      </c>
      <c r="K46" s="24" t="str">
        <f>'5.5. Профориентация'!$D46 / '5.5. Профориентация'!$H46</f>
        <v>9%</v>
      </c>
      <c r="L46" s="25" t="str">
        <f>'5.5. Профориентация'!$E46 / '5.5. Профориентация'!$H46</f>
        <v>0%</v>
      </c>
      <c r="M46" s="26" t="str">
        <f>(5 * '5.5. Профориентация'!$B46 + 4 * '5.5. Профориентация'!$C46 + 3 * '5.5. Профориентация'!$D46 + 2 * '5.5. Профориентация'!$E46) / '5.5. Профориентация'!$H46</f>
        <v>4.07</v>
      </c>
      <c r="N46" s="26" t="str">
        <f>IF('5.5. Профориентация'!$R46 = "высокий", '5.5. Профориентация'!$M46, NA())</f>
        <v>#N/A</v>
      </c>
      <c r="O46" s="26" t="str">
        <f>IF('5.5. Профориентация'!$R46 = "средний", '5.5. Профориентация'!$M46, NA())</f>
        <v>4.07</v>
      </c>
      <c r="P46" s="26" t="str">
        <f>IF('5.5. Профориентация'!$R46 = "базовый", '5.5. Профориентация'!$M46, NA())</f>
        <v>#N/A</v>
      </c>
      <c r="Q46" s="26" t="str">
        <f>IF('5.5. Профориентация'!$R46 = "ниже базового", '5.5. Профориентация'!$M46, NA())</f>
        <v>#N/A</v>
      </c>
      <c r="R46" s="9" t="str">
        <f t="array" ref="R46">INDEX({"ниже базового","базовый","средний","высокий"}, ROUND('5.5. Профориентация'!$M46, 0) - 1)</f>
        <v>средний</v>
      </c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</row>
    <row r="47" ht="15.75" customHeight="1">
      <c r="A47" s="9">
        <v>25.0</v>
      </c>
      <c r="B47" s="17" t="str">
        <f>COUNTIFS('2. Результаты'!$B$2:$B$1350, '5.5. Профориентация'!$G47, '2. Результаты'!$V$2:$V$1350, B$1)</f>
        <v>2</v>
      </c>
      <c r="C47" s="18" t="str">
        <f>COUNTIFS('2. Результаты'!$B$2:$B$1350, '5.5. Профориентация'!$G47, '2. Результаты'!$V$2:$V$1350, C$1)</f>
        <v>11</v>
      </c>
      <c r="D47" s="19" t="str">
        <f>COUNTIFS('2. Результаты'!$B$2:$B$1350, '5.5. Профориентация'!$G47, '2. Результаты'!$V$2:$V$1350, D$1)</f>
        <v>2</v>
      </c>
      <c r="E47" s="20" t="str">
        <f>COUNTIFS('2. Результаты'!$B$2:$B$1350, '5.5. Профориентация'!$G47, '2. Результаты'!$V$2:$V$1350, E$1)</f>
        <v>0</v>
      </c>
      <c r="F47" s="9" t="str">
        <f t="array" ref="F47">ROW() - ROW(TAKE('5.5. Профориентация'!$A$2:$R$55, 1)) + 1</f>
        <v>#NAME?</v>
      </c>
      <c r="G47" s="21" t="s">
        <v>5</v>
      </c>
      <c r="H47" s="3" t="str">
        <f>SUM('5.5. Профориентация'!$B47:$E47)</f>
        <v>15</v>
      </c>
      <c r="I47" s="22" t="str">
        <f>'5.5. Профориентация'!$B47 / '5.5. Профориентация'!$H47</f>
        <v>13%</v>
      </c>
      <c r="J47" s="23" t="str">
        <f>'5.5. Профориентация'!$C47 / '5.5. Профориентация'!$H47</f>
        <v>73%</v>
      </c>
      <c r="K47" s="24" t="str">
        <f>'5.5. Профориентация'!$D47 / '5.5. Профориентация'!$H47</f>
        <v>13%</v>
      </c>
      <c r="L47" s="25" t="str">
        <f>'5.5. Профориентация'!$E47 / '5.5. Профориентация'!$H47</f>
        <v>0%</v>
      </c>
      <c r="M47" s="26" t="str">
        <f>(5 * '5.5. Профориентация'!$B47 + 4 * '5.5. Профориентация'!$C47 + 3 * '5.5. Профориентация'!$D47 + 2 * '5.5. Профориентация'!$E47) / '5.5. Профориентация'!$H47</f>
        <v>4.00</v>
      </c>
      <c r="N47" s="26" t="str">
        <f>IF('5.5. Профориентация'!$R47 = "высокий", '5.5. Профориентация'!$M47, NA())</f>
        <v>#N/A</v>
      </c>
      <c r="O47" s="26" t="str">
        <f>IF('5.5. Профориентация'!$R47 = "средний", '5.5. Профориентация'!$M47, NA())</f>
        <v>4.00</v>
      </c>
      <c r="P47" s="26" t="str">
        <f>IF('5.5. Профориентация'!$R47 = "базовый", '5.5. Профориентация'!$M47, NA())</f>
        <v>#N/A</v>
      </c>
      <c r="Q47" s="26" t="str">
        <f>IF('5.5. Профориентация'!$R47 = "ниже базового", '5.5. Профориентация'!$M47, NA())</f>
        <v>#N/A</v>
      </c>
      <c r="R47" s="9" t="str">
        <f t="array" ref="R47">INDEX({"ниже базового","базовый","средний","высокий"}, ROUND('5.5. Профориентация'!$M47, 0) - 1)</f>
        <v>средний</v>
      </c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</row>
    <row r="48" ht="15.75" customHeight="1">
      <c r="A48" s="9">
        <v>10.0</v>
      </c>
      <c r="B48" s="17" t="str">
        <f>COUNTIFS('2. Результаты'!$B$2:$B$1350, '5.5. Профориентация'!$G48, '2. Результаты'!$V$2:$V$1350, B$1)</f>
        <v>4</v>
      </c>
      <c r="C48" s="18" t="str">
        <f>COUNTIFS('2. Результаты'!$B$2:$B$1350, '5.5. Профориентация'!$G48, '2. Результаты'!$V$2:$V$1350, C$1)</f>
        <v>14</v>
      </c>
      <c r="D48" s="19" t="str">
        <f>COUNTIFS('2. Результаты'!$B$2:$B$1350, '5.5. Профориентация'!$G48, '2. Результаты'!$V$2:$V$1350, D$1)</f>
        <v>4</v>
      </c>
      <c r="E48" s="20" t="str">
        <f>COUNTIFS('2. Результаты'!$B$2:$B$1350, '5.5. Профориентация'!$G48, '2. Результаты'!$V$2:$V$1350, E$1)</f>
        <v>0</v>
      </c>
      <c r="F48" s="9" t="str">
        <f t="array" ref="F48">ROW() - ROW(TAKE('5.5. Профориентация'!$A$2:$R$55, 1)) + 1</f>
        <v>#NAME?</v>
      </c>
      <c r="G48" s="21" t="s">
        <v>947</v>
      </c>
      <c r="H48" s="3" t="str">
        <f>SUM('5.5. Профориентация'!$B48:$E48)</f>
        <v>22</v>
      </c>
      <c r="I48" s="22" t="str">
        <f>'5.5. Профориентация'!$B48 / '5.5. Профориентация'!$H48</f>
        <v>18%</v>
      </c>
      <c r="J48" s="23" t="str">
        <f>'5.5. Профориентация'!$C48 / '5.5. Профориентация'!$H48</f>
        <v>64%</v>
      </c>
      <c r="K48" s="24" t="str">
        <f>'5.5. Профориентация'!$D48 / '5.5. Профориентация'!$H48</f>
        <v>18%</v>
      </c>
      <c r="L48" s="25" t="str">
        <f>'5.5. Профориентация'!$E48 / '5.5. Профориентация'!$H48</f>
        <v>0%</v>
      </c>
      <c r="M48" s="26" t="str">
        <f>(5 * '5.5. Профориентация'!$B48 + 4 * '5.5. Профориентация'!$C48 + 3 * '5.5. Профориентация'!$D48 + 2 * '5.5. Профориентация'!$E48) / '5.5. Профориентация'!$H48</f>
        <v>4.00</v>
      </c>
      <c r="N48" s="26" t="str">
        <f>IF('5.5. Профориентация'!$R48 = "высокий", '5.5. Профориентация'!$M48, NA())</f>
        <v>#N/A</v>
      </c>
      <c r="O48" s="26" t="str">
        <f>IF('5.5. Профориентация'!$R48 = "средний", '5.5. Профориентация'!$M48, NA())</f>
        <v>4.00</v>
      </c>
      <c r="P48" s="26" t="str">
        <f>IF('5.5. Профориентация'!$R48 = "базовый", '5.5. Профориентация'!$M48, NA())</f>
        <v>#N/A</v>
      </c>
      <c r="Q48" s="26" t="str">
        <f>IF('5.5. Профориентация'!$R48 = "ниже базового", '5.5. Профориентация'!$M48, NA())</f>
        <v>#N/A</v>
      </c>
      <c r="R48" s="9" t="str">
        <f t="array" ref="R48">INDEX({"ниже базового","базовый","средний","высокий"}, ROUND('5.5. Профориентация'!$M48, 0) - 1)</f>
        <v>средний</v>
      </c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</row>
    <row r="49" ht="15.75" customHeight="1">
      <c r="A49" s="9">
        <v>48.0</v>
      </c>
      <c r="B49" s="17" t="str">
        <f>COUNTIFS('2. Результаты'!$B$2:$B$1350, '5.5. Профориентация'!$G49, '2. Результаты'!$V$2:$V$1350, B$1)</f>
        <v>1</v>
      </c>
      <c r="C49" s="18" t="str">
        <f>COUNTIFS('2. Результаты'!$B$2:$B$1350, '5.5. Профориентация'!$G49, '2. Результаты'!$V$2:$V$1350, C$1)</f>
        <v>7</v>
      </c>
      <c r="D49" s="19" t="str">
        <f>COUNTIFS('2. Результаты'!$B$2:$B$1350, '5.5. Профориентация'!$G49, '2. Результаты'!$V$2:$V$1350, D$1)</f>
        <v>1</v>
      </c>
      <c r="E49" s="20" t="str">
        <f>COUNTIFS('2. Результаты'!$B$2:$B$1350, '5.5. Профориентация'!$G49, '2. Результаты'!$V$2:$V$1350, E$1)</f>
        <v>0</v>
      </c>
      <c r="F49" s="9" t="str">
        <f t="array" ref="F49">ROW() - ROW(TAKE('5.5. Профориентация'!$A$2:$R$55, 1)) + 1</f>
        <v>#NAME?</v>
      </c>
      <c r="G49" s="21" t="s">
        <v>1377</v>
      </c>
      <c r="H49" s="3" t="str">
        <f>SUM('5.5. Профориентация'!$B49:$E49)</f>
        <v>9</v>
      </c>
      <c r="I49" s="22" t="str">
        <f>'5.5. Профориентация'!$B49 / '5.5. Профориентация'!$H49</f>
        <v>11%</v>
      </c>
      <c r="J49" s="23" t="str">
        <f>'5.5. Профориентация'!$C49 / '5.5. Профориентация'!$H49</f>
        <v>78%</v>
      </c>
      <c r="K49" s="24" t="str">
        <f>'5.5. Профориентация'!$D49 / '5.5. Профориентация'!$H49</f>
        <v>11%</v>
      </c>
      <c r="L49" s="25" t="str">
        <f>'5.5. Профориентация'!$E49 / '5.5. Профориентация'!$H49</f>
        <v>0%</v>
      </c>
      <c r="M49" s="26" t="str">
        <f>(5 * '5.5. Профориентация'!$B49 + 4 * '5.5. Профориентация'!$C49 + 3 * '5.5. Профориентация'!$D49 + 2 * '5.5. Профориентация'!$E49) / '5.5. Профориентация'!$H49</f>
        <v>4.00</v>
      </c>
      <c r="N49" s="26" t="str">
        <f>IF('5.5. Профориентация'!$R49 = "высокий", '5.5. Профориентация'!$M49, NA())</f>
        <v>#N/A</v>
      </c>
      <c r="O49" s="26" t="str">
        <f>IF('5.5. Профориентация'!$R49 = "средний", '5.5. Профориентация'!$M49, NA())</f>
        <v>4.00</v>
      </c>
      <c r="P49" s="26" t="str">
        <f>IF('5.5. Профориентация'!$R49 = "базовый", '5.5. Профориентация'!$M49, NA())</f>
        <v>#N/A</v>
      </c>
      <c r="Q49" s="26" t="str">
        <f>IF('5.5. Профориентация'!$R49 = "ниже базового", '5.5. Профориентация'!$M49, NA())</f>
        <v>#N/A</v>
      </c>
      <c r="R49" s="9" t="str">
        <f t="array" ref="R49">INDEX({"ниже базового","базовый","средний","высокий"}, ROUND('5.5. Профориентация'!$M49, 0) - 1)</f>
        <v>средний</v>
      </c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</row>
    <row r="50" ht="15.75" customHeight="1">
      <c r="A50" s="9">
        <v>17.0</v>
      </c>
      <c r="B50" s="17" t="str">
        <f>COUNTIFS('2. Результаты'!$B$2:$B$1350, '5.5. Профориентация'!$G50, '2. Результаты'!$V$2:$V$1350, B$1)</f>
        <v>8</v>
      </c>
      <c r="C50" s="18" t="str">
        <f>COUNTIFS('2. Результаты'!$B$2:$B$1350, '5.5. Профориентация'!$G50, '2. Результаты'!$V$2:$V$1350, C$1)</f>
        <v>24</v>
      </c>
      <c r="D50" s="19" t="str">
        <f>COUNTIFS('2. Результаты'!$B$2:$B$1350, '5.5. Профориентация'!$G50, '2. Результаты'!$V$2:$V$1350, D$1)</f>
        <v>6</v>
      </c>
      <c r="E50" s="20" t="str">
        <f>COUNTIFS('2. Результаты'!$B$2:$B$1350, '5.5. Профориентация'!$G50, '2. Результаты'!$V$2:$V$1350, E$1)</f>
        <v>1</v>
      </c>
      <c r="F50" s="9" t="str">
        <f t="array" ref="F50">ROW() - ROW(TAKE('5.5. Профориентация'!$A$2:$R$55, 1)) + 1</f>
        <v>#NAME?</v>
      </c>
      <c r="G50" s="21" t="s">
        <v>789</v>
      </c>
      <c r="H50" s="3" t="str">
        <f>SUM('5.5. Профориентация'!$B50:$E50)</f>
        <v>39</v>
      </c>
      <c r="I50" s="22" t="str">
        <f>'5.5. Профориентация'!$B50 / '5.5. Профориентация'!$H50</f>
        <v>21%</v>
      </c>
      <c r="J50" s="23" t="str">
        <f>'5.5. Профориентация'!$C50 / '5.5. Профориентация'!$H50</f>
        <v>62%</v>
      </c>
      <c r="K50" s="24" t="str">
        <f>'5.5. Профориентация'!$D50 / '5.5. Профориентация'!$H50</f>
        <v>15%</v>
      </c>
      <c r="L50" s="25" t="str">
        <f>'5.5. Профориентация'!$E50 / '5.5. Профориентация'!$H50</f>
        <v>3%</v>
      </c>
      <c r="M50" s="26" t="str">
        <f>(5 * '5.5. Профориентация'!$B50 + 4 * '5.5. Профориентация'!$C50 + 3 * '5.5. Профориентация'!$D50 + 2 * '5.5. Профориентация'!$E50) / '5.5. Профориентация'!$H50</f>
        <v>4.00</v>
      </c>
      <c r="N50" s="26" t="str">
        <f>IF('5.5. Профориентация'!$R50 = "высокий", '5.5. Профориентация'!$M50, NA())</f>
        <v>#N/A</v>
      </c>
      <c r="O50" s="26" t="str">
        <f>IF('5.5. Профориентация'!$R50 = "средний", '5.5. Профориентация'!$M50, NA())</f>
        <v>4.00</v>
      </c>
      <c r="P50" s="26" t="str">
        <f>IF('5.5. Профориентация'!$R50 = "базовый", '5.5. Профориентация'!$M50, NA())</f>
        <v>#N/A</v>
      </c>
      <c r="Q50" s="26" t="str">
        <f>IF('5.5. Профориентация'!$R50 = "ниже базового", '5.5. Профориентация'!$M50, NA())</f>
        <v>#N/A</v>
      </c>
      <c r="R50" s="9" t="str">
        <f t="array" ref="R50">INDEX({"ниже базового","базовый","средний","высокий"}, ROUND('5.5. Профориентация'!$M50, 0) - 1)</f>
        <v>средний</v>
      </c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</row>
    <row r="51" ht="15.75" customHeight="1">
      <c r="A51" s="9">
        <v>12.0</v>
      </c>
      <c r="B51" s="17" t="str">
        <f>COUNTIFS('2. Результаты'!$B$2:$B$1350, '5.5. Профориентация'!$G51, '2. Результаты'!$V$2:$V$1350, B$1)</f>
        <v>2</v>
      </c>
      <c r="C51" s="18" t="str">
        <f>COUNTIFS('2. Результаты'!$B$2:$B$1350, '5.5. Профориентация'!$G51, '2. Результаты'!$V$2:$V$1350, C$1)</f>
        <v>37</v>
      </c>
      <c r="D51" s="19" t="str">
        <f>COUNTIFS('2. Результаты'!$B$2:$B$1350, '5.5. Профориентация'!$G51, '2. Результаты'!$V$2:$V$1350, D$1)</f>
        <v>4</v>
      </c>
      <c r="E51" s="20" t="str">
        <f>COUNTIFS('2. Результаты'!$B$2:$B$1350, '5.5. Профориентация'!$G51, '2. Результаты'!$V$2:$V$1350, E$1)</f>
        <v>0</v>
      </c>
      <c r="F51" s="9" t="str">
        <f t="array" ref="F51">ROW() - ROW(TAKE('5.5. Профориентация'!$A$2:$R$55, 1)) + 1</f>
        <v>#NAME?</v>
      </c>
      <c r="G51" s="21" t="s">
        <v>680</v>
      </c>
      <c r="H51" s="3" t="str">
        <f>SUM('5.5. Профориентация'!$B51:$E51)</f>
        <v>43</v>
      </c>
      <c r="I51" s="22" t="str">
        <f>'5.5. Профориентация'!$B51 / '5.5. Профориентация'!$H51</f>
        <v>5%</v>
      </c>
      <c r="J51" s="23" t="str">
        <f>'5.5. Профориентация'!$C51 / '5.5. Профориентация'!$H51</f>
        <v>86%</v>
      </c>
      <c r="K51" s="24" t="str">
        <f>'5.5. Профориентация'!$D51 / '5.5. Профориентация'!$H51</f>
        <v>9%</v>
      </c>
      <c r="L51" s="25" t="str">
        <f>'5.5. Профориентация'!$E51 / '5.5. Профориентация'!$H51</f>
        <v>0%</v>
      </c>
      <c r="M51" s="26" t="str">
        <f>(5 * '5.5. Профориентация'!$B51 + 4 * '5.5. Профориентация'!$C51 + 3 * '5.5. Профориентация'!$D51 + 2 * '5.5. Профориентация'!$E51) / '5.5. Профориентация'!$H51</f>
        <v>3.95</v>
      </c>
      <c r="N51" s="26" t="str">
        <f>IF('5.5. Профориентация'!$R51 = "высокий", '5.5. Профориентация'!$M51, NA())</f>
        <v>#N/A</v>
      </c>
      <c r="O51" s="26" t="str">
        <f>IF('5.5. Профориентация'!$R51 = "средний", '5.5. Профориентация'!$M51, NA())</f>
        <v>3.95</v>
      </c>
      <c r="P51" s="26" t="str">
        <f>IF('5.5. Профориентация'!$R51 = "базовый", '5.5. Профориентация'!$M51, NA())</f>
        <v>#N/A</v>
      </c>
      <c r="Q51" s="26" t="str">
        <f>IF('5.5. Профориентация'!$R51 = "ниже базового", '5.5. Профориентация'!$M51, NA())</f>
        <v>#N/A</v>
      </c>
      <c r="R51" s="9" t="str">
        <f t="array" ref="R51">INDEX({"ниже базового","базовый","средний","высокий"}, ROUND('5.5. Профориентация'!$M51, 0) - 1)</f>
        <v>средний</v>
      </c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</row>
    <row r="52" ht="15.75" customHeight="1">
      <c r="A52" s="9">
        <v>33.0</v>
      </c>
      <c r="B52" s="17" t="str">
        <f>COUNTIFS('2. Результаты'!$B$2:$B$1350, '5.5. Профориентация'!$G52, '2. Результаты'!$V$2:$V$1350, B$1)</f>
        <v>6</v>
      </c>
      <c r="C52" s="18" t="str">
        <f>COUNTIFS('2. Результаты'!$B$2:$B$1350, '5.5. Профориентация'!$G52, '2. Результаты'!$V$2:$V$1350, C$1)</f>
        <v>10</v>
      </c>
      <c r="D52" s="19" t="str">
        <f>COUNTIFS('2. Результаты'!$B$2:$B$1350, '5.5. Профориентация'!$G52, '2. Результаты'!$V$2:$V$1350, D$1)</f>
        <v>5</v>
      </c>
      <c r="E52" s="20" t="str">
        <f>COUNTIFS('2. Результаты'!$B$2:$B$1350, '5.5. Профориентация'!$G52, '2. Результаты'!$V$2:$V$1350, E$1)</f>
        <v>2</v>
      </c>
      <c r="F52" s="9" t="str">
        <f t="array" ref="F52">ROW() - ROW(TAKE('5.5. Профориентация'!$A$2:$R$55, 1)) + 1</f>
        <v>#NAME?</v>
      </c>
      <c r="G52" s="21" t="s">
        <v>749</v>
      </c>
      <c r="H52" s="3" t="str">
        <f>SUM('5.5. Профориентация'!$B52:$E52)</f>
        <v>23</v>
      </c>
      <c r="I52" s="22" t="str">
        <f>'5.5. Профориентация'!$B52 / '5.5. Профориентация'!$H52</f>
        <v>26%</v>
      </c>
      <c r="J52" s="23" t="str">
        <f>'5.5. Профориентация'!$C52 / '5.5. Профориентация'!$H52</f>
        <v>43%</v>
      </c>
      <c r="K52" s="24" t="str">
        <f>'5.5. Профориентация'!$D52 / '5.5. Профориентация'!$H52</f>
        <v>22%</v>
      </c>
      <c r="L52" s="25" t="str">
        <f>'5.5. Профориентация'!$E52 / '5.5. Профориентация'!$H52</f>
        <v>9%</v>
      </c>
      <c r="M52" s="26" t="str">
        <f>(5 * '5.5. Профориентация'!$B52 + 4 * '5.5. Профориентация'!$C52 + 3 * '5.5. Профориентация'!$D52 + 2 * '5.5. Профориентация'!$E52) / '5.5. Профориентация'!$H52</f>
        <v>3.87</v>
      </c>
      <c r="N52" s="26" t="str">
        <f>IF('5.5. Профориентация'!$R52 = "высокий", '5.5. Профориентация'!$M52, NA())</f>
        <v>#N/A</v>
      </c>
      <c r="O52" s="26" t="str">
        <f>IF('5.5. Профориентация'!$R52 = "средний", '5.5. Профориентация'!$M52, NA())</f>
        <v>3.87</v>
      </c>
      <c r="P52" s="26" t="str">
        <f>IF('5.5. Профориентация'!$R52 = "базовый", '5.5. Профориентация'!$M52, NA())</f>
        <v>#N/A</v>
      </c>
      <c r="Q52" s="26" t="str">
        <f>IF('5.5. Профориентация'!$R52 = "ниже базового", '5.5. Профориентация'!$M52, NA())</f>
        <v>#N/A</v>
      </c>
      <c r="R52" s="9" t="str">
        <f t="array" ref="R52">INDEX({"ниже базового","базовый","средний","высокий"}, ROUND('5.5. Профориентация'!$M52, 0) - 1)</f>
        <v>средний</v>
      </c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</row>
    <row r="53" ht="15.75" customHeight="1">
      <c r="A53" s="9">
        <v>44.0</v>
      </c>
      <c r="B53" s="17" t="str">
        <f>COUNTIFS('2. Результаты'!$B$2:$B$1350, '5.5. Профориентация'!$G53, '2. Результаты'!$V$2:$V$1350, B$1)</f>
        <v>7</v>
      </c>
      <c r="C53" s="18" t="str">
        <f>COUNTIFS('2. Результаты'!$B$2:$B$1350, '5.5. Профориентация'!$G53, '2. Результаты'!$V$2:$V$1350, C$1)</f>
        <v>11</v>
      </c>
      <c r="D53" s="19" t="str">
        <f>COUNTIFS('2. Результаты'!$B$2:$B$1350, '5.5. Профориентация'!$G53, '2. Результаты'!$V$2:$V$1350, D$1)</f>
        <v>5</v>
      </c>
      <c r="E53" s="20" t="str">
        <f>COUNTIFS('2. Результаты'!$B$2:$B$1350, '5.5. Профориентация'!$G53, '2. Результаты'!$V$2:$V$1350, E$1)</f>
        <v>3</v>
      </c>
      <c r="F53" s="9" t="str">
        <f t="array" ref="F53">ROW() - ROW(TAKE('5.5. Профориентация'!$A$2:$R$55, 1)) + 1</f>
        <v>#NAME?</v>
      </c>
      <c r="G53" s="21" t="s">
        <v>1087</v>
      </c>
      <c r="H53" s="3" t="str">
        <f>SUM('5.5. Профориентация'!$B53:$E53)</f>
        <v>26</v>
      </c>
      <c r="I53" s="22" t="str">
        <f>'5.5. Профориентация'!$B53 / '5.5. Профориентация'!$H53</f>
        <v>27%</v>
      </c>
      <c r="J53" s="23" t="str">
        <f>'5.5. Профориентация'!$C53 / '5.5. Профориентация'!$H53</f>
        <v>42%</v>
      </c>
      <c r="K53" s="24" t="str">
        <f>'5.5. Профориентация'!$D53 / '5.5. Профориентация'!$H53</f>
        <v>19%</v>
      </c>
      <c r="L53" s="25" t="str">
        <f>'5.5. Профориентация'!$E53 / '5.5. Профориентация'!$H53</f>
        <v>12%</v>
      </c>
      <c r="M53" s="26" t="str">
        <f>(5 * '5.5. Профориентация'!$B53 + 4 * '5.5. Профориентация'!$C53 + 3 * '5.5. Профориентация'!$D53 + 2 * '5.5. Профориентация'!$E53) / '5.5. Профориентация'!$H53</f>
        <v>3.85</v>
      </c>
      <c r="N53" s="26" t="str">
        <f>IF('5.5. Профориентация'!$R53 = "высокий", '5.5. Профориентация'!$M53, NA())</f>
        <v>#N/A</v>
      </c>
      <c r="O53" s="26" t="str">
        <f>IF('5.5. Профориентация'!$R53 = "средний", '5.5. Профориентация'!$M53, NA())</f>
        <v>3.85</v>
      </c>
      <c r="P53" s="26" t="str">
        <f>IF('5.5. Профориентация'!$R53 = "базовый", '5.5. Профориентация'!$M53, NA())</f>
        <v>#N/A</v>
      </c>
      <c r="Q53" s="26" t="str">
        <f>IF('5.5. Профориентация'!$R53 = "ниже базового", '5.5. Профориентация'!$M53, NA())</f>
        <v>#N/A</v>
      </c>
      <c r="R53" s="9" t="str">
        <f t="array" ref="R53">INDEX({"ниже базового","базовый","средний","высокий"}, ROUND('5.5. Профориентация'!$M53, 0) - 1)</f>
        <v>средний</v>
      </c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</row>
    <row r="54" ht="15.75" customHeight="1">
      <c r="A54" s="9">
        <v>52.0</v>
      </c>
      <c r="B54" s="17" t="str">
        <f>COUNTIFS('2. Результаты'!$B$2:$B$1350, '5.5. Профориентация'!$G54, '2. Результаты'!$V$2:$V$1350, B$1)</f>
        <v>6</v>
      </c>
      <c r="C54" s="18" t="str">
        <f>COUNTIFS('2. Результаты'!$B$2:$B$1350, '5.5. Профориентация'!$G54, '2. Результаты'!$V$2:$V$1350, C$1)</f>
        <v>19</v>
      </c>
      <c r="D54" s="19" t="str">
        <f>COUNTIFS('2. Результаты'!$B$2:$B$1350, '5.5. Профориентация'!$G54, '2. Результаты'!$V$2:$V$1350, D$1)</f>
        <v>12</v>
      </c>
      <c r="E54" s="20" t="str">
        <f>COUNTIFS('2. Результаты'!$B$2:$B$1350, '5.5. Профориентация'!$G54, '2. Результаты'!$V$2:$V$1350, E$1)</f>
        <v>0</v>
      </c>
      <c r="F54" s="9" t="str">
        <f t="array" ref="F54">ROW() - ROW(TAKE('5.5. Профориентация'!$A$2:$R$55, 1)) + 1</f>
        <v>#NAME?</v>
      </c>
      <c r="G54" s="21" t="s">
        <v>1213</v>
      </c>
      <c r="H54" s="3" t="str">
        <f>SUM('5.5. Профориентация'!$B54:$E54)</f>
        <v>37</v>
      </c>
      <c r="I54" s="22" t="str">
        <f>'5.5. Профориентация'!$B54 / '5.5. Профориентация'!$H54</f>
        <v>16%</v>
      </c>
      <c r="J54" s="23" t="str">
        <f>'5.5. Профориентация'!$C54 / '5.5. Профориентация'!$H54</f>
        <v>51%</v>
      </c>
      <c r="K54" s="24" t="str">
        <f>'5.5. Профориентация'!$D54 / '5.5. Профориентация'!$H54</f>
        <v>32%</v>
      </c>
      <c r="L54" s="25" t="str">
        <f>'5.5. Профориентация'!$E54 / '5.5. Профориентация'!$H54</f>
        <v>0%</v>
      </c>
      <c r="M54" s="26" t="str">
        <f>(5 * '5.5. Профориентация'!$B54 + 4 * '5.5. Профориентация'!$C54 + 3 * '5.5. Профориентация'!$D54 + 2 * '5.5. Профориентация'!$E54) / '5.5. Профориентация'!$H54</f>
        <v>3.84</v>
      </c>
      <c r="N54" s="26" t="str">
        <f>IF('5.5. Профориентация'!$R54 = "высокий", '5.5. Профориентация'!$M54, NA())</f>
        <v>#N/A</v>
      </c>
      <c r="O54" s="26" t="str">
        <f>IF('5.5. Профориентация'!$R54 = "средний", '5.5. Профориентация'!$M54, NA())</f>
        <v>3.84</v>
      </c>
      <c r="P54" s="26" t="str">
        <f>IF('5.5. Профориентация'!$R54 = "базовый", '5.5. Профориентация'!$M54, NA())</f>
        <v>#N/A</v>
      </c>
      <c r="Q54" s="26" t="str">
        <f>IF('5.5. Профориентация'!$R54 = "ниже базового", '5.5. Профориентация'!$M54, NA())</f>
        <v>#N/A</v>
      </c>
      <c r="R54" s="9" t="str">
        <f t="array" ref="R54">INDEX({"ниже базового","базовый","средний","высокий"}, ROUND('5.5. Профориентация'!$M54, 0) - 1)</f>
        <v>средний</v>
      </c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</row>
    <row r="55" ht="15.75" customHeight="1">
      <c r="A55" s="9">
        <v>31.0</v>
      </c>
      <c r="B55" s="17" t="str">
        <f>COUNTIFS('2. Результаты'!$B$2:$B$1350, '5.5. Профориентация'!$G55, '2. Результаты'!$V$2:$V$1350, B$1)</f>
        <v>10</v>
      </c>
      <c r="C55" s="18" t="str">
        <f>COUNTIFS('2. Результаты'!$B$2:$B$1350, '5.5. Профориентация'!$G55, '2. Результаты'!$V$2:$V$1350, C$1)</f>
        <v>14</v>
      </c>
      <c r="D55" s="19" t="str">
        <f>COUNTIFS('2. Результаты'!$B$2:$B$1350, '5.5. Профориентация'!$G55, '2. Результаты'!$V$2:$V$1350, D$1)</f>
        <v>13</v>
      </c>
      <c r="E55" s="20" t="str">
        <f>COUNTIFS('2. Результаты'!$B$2:$B$1350, '5.5. Профориентация'!$G55, '2. Результаты'!$V$2:$V$1350, E$1)</f>
        <v>2</v>
      </c>
      <c r="F55" s="9" t="str">
        <f t="array" ref="F55">ROW() - ROW(TAKE('5.5. Профориентация'!$A$2:$R$55, 1)) + 1</f>
        <v>#NAME?</v>
      </c>
      <c r="G55" s="21" t="s">
        <v>1409</v>
      </c>
      <c r="H55" s="3" t="str">
        <f>SUM('5.5. Профориентация'!$B55:$E55)</f>
        <v>39</v>
      </c>
      <c r="I55" s="22" t="str">
        <f>'5.5. Профориентация'!$B55 / '5.5. Профориентация'!$H55</f>
        <v>26%</v>
      </c>
      <c r="J55" s="23" t="str">
        <f>'5.5. Профориентация'!$C55 / '5.5. Профориентация'!$H55</f>
        <v>36%</v>
      </c>
      <c r="K55" s="24" t="str">
        <f>'5.5. Профориентация'!$D55 / '5.5. Профориентация'!$H55</f>
        <v>33%</v>
      </c>
      <c r="L55" s="25" t="str">
        <f>'5.5. Профориентация'!$E55 / '5.5. Профориентация'!$H55</f>
        <v>5%</v>
      </c>
      <c r="M55" s="26" t="str">
        <f>(5 * '5.5. Профориентация'!$B55 + 4 * '5.5. Профориентация'!$C55 + 3 * '5.5. Профориентация'!$D55 + 2 * '5.5. Профориентация'!$E55) / '5.5. Профориентация'!$H55</f>
        <v>3.82</v>
      </c>
      <c r="N55" s="26" t="str">
        <f>IF('5.5. Профориентация'!$R55 = "высокий", '5.5. Профориентация'!$M55, NA())</f>
        <v>#N/A</v>
      </c>
      <c r="O55" s="26" t="str">
        <f>IF('5.5. Профориентация'!$R55 = "средний", '5.5. Профориентация'!$M55, NA())</f>
        <v>3.82</v>
      </c>
      <c r="P55" s="26" t="str">
        <f>IF('5.5. Профориентация'!$R55 = "базовый", '5.5. Профориентация'!$M55, NA())</f>
        <v>#N/A</v>
      </c>
      <c r="Q55" s="26" t="str">
        <f>IF('5.5. Профориентация'!$R55 = "ниже базового", '5.5. Профориентация'!$M55, NA())</f>
        <v>#N/A</v>
      </c>
      <c r="R55" s="9" t="str">
        <f t="array" ref="R55">INDEX({"ниже базового","базовый","средний","высокий"}, ROUND('5.5. Профориентация'!$M55, 0) - 1)</f>
        <v>средний</v>
      </c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</row>
    <row r="56" ht="15.75" customHeight="1">
      <c r="A56" s="9"/>
      <c r="B56" s="28" t="str">
        <f>SUM('5.5. Профориентация'!$B$2:$B$55)</f>
        <v>575</v>
      </c>
      <c r="C56" s="29" t="str">
        <f>SUM('5.5. Профориентация'!$C$2:$C$55)</f>
        <v>643</v>
      </c>
      <c r="D56" s="30" t="str">
        <f>SUM('5.5. Профориентация'!$D$2:$D$55)</f>
        <v>118</v>
      </c>
      <c r="E56" s="31" t="str">
        <f>SUM('5.5. Профориентация'!$E$2:$E$55)</f>
        <v>13</v>
      </c>
      <c r="F56" s="32"/>
      <c r="G56" s="32" t="s">
        <v>1491</v>
      </c>
      <c r="H56" s="33" t="str">
        <f>SUM('5.5. Профориентация'!$H$2:$H$55)</f>
        <v>1349</v>
      </c>
      <c r="I56" s="34" t="str">
        <f>'5.5. Профориентация'!$B$56 / '5.5. Профориентация'!$H$56</f>
        <v>42.62%</v>
      </c>
      <c r="J56" s="35" t="str">
        <f>'5.5. Профориентация'!$C$56 / '5.5. Профориентация'!$H$56</f>
        <v>47.66%</v>
      </c>
      <c r="K56" s="36" t="str">
        <f>'5.5. Профориентация'!$D$56 / '5.5. Профориентация'!$H$56</f>
        <v>8.75%</v>
      </c>
      <c r="L56" s="37" t="str">
        <f>'5.5. Профориентация'!$E$56 / '5.5. Профориентация'!$H$56</f>
        <v>0.96%</v>
      </c>
      <c r="M56" s="26" t="str">
        <f>(5 * '5.5. Профориентация'!$B$56 + 4 * '5.5. Профориентация'!$C$56 + 3 * '5.5. Профориентация'!$D$56 + 2 * '5.5. Профориентация'!$E$56) / '5.5. Профориентация'!$H$56</f>
        <v>4.32</v>
      </c>
      <c r="N56" s="26"/>
      <c r="O56" s="26"/>
      <c r="P56" s="26"/>
      <c r="Q56" s="26"/>
      <c r="R56" s="9" t="str">
        <f t="array" ref="R56">INDEX({"ниже базового","базовый","средний","высокий"}, ROUND('5.5. Профориентация'!$M$56, 0) - 1)</f>
        <v>средний</v>
      </c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</sheetData>
  <conditionalFormatting sqref="R2:R56">
    <cfRule type="cellIs" dxfId="6" priority="1" operator="equal">
      <formula>"Высокий"</formula>
    </cfRule>
  </conditionalFormatting>
  <conditionalFormatting sqref="R2:R56">
    <cfRule type="cellIs" dxfId="7" priority="2" operator="equal">
      <formula>"Средний"</formula>
    </cfRule>
  </conditionalFormatting>
  <conditionalFormatting sqref="R2:R56">
    <cfRule type="cellIs" dxfId="8" priority="3" operator="equal">
      <formula>"Базовый"</formula>
    </cfRule>
  </conditionalFormatting>
  <conditionalFormatting sqref="R2:R56">
    <cfRule type="cellIs" dxfId="9" priority="4" operator="equal">
      <formula>"Ниже базового"</formula>
    </cfRule>
  </conditionalFormatting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Col="1"/>
  <cols>
    <col customWidth="1" min="1" max="1" width="4.0"/>
    <col customWidth="1" min="2" max="2" width="9.29"/>
    <col customWidth="1" min="3" max="4" width="9.14"/>
    <col customWidth="1" min="5" max="5" width="10.0"/>
    <col customWidth="1" min="6" max="6" width="4.14"/>
    <col customWidth="1" min="7" max="7" width="22.57"/>
    <col customWidth="1" min="8" max="8" width="8.43"/>
    <col customWidth="1" min="9" max="9" width="9.29"/>
    <col customWidth="1" min="10" max="11" width="9.14"/>
    <col customWidth="1" min="12" max="12" width="10.0"/>
    <col customWidth="1" min="13" max="13" width="11.0"/>
    <col customWidth="1" hidden="1" min="14" max="14" width="11.0" outlineLevel="1"/>
    <col customWidth="1" hidden="1" min="15" max="16" width="9.43" outlineLevel="1"/>
    <col customWidth="1" hidden="1" min="17" max="17" width="12.43" outlineLevel="1"/>
    <col customWidth="1" min="18" max="18" width="13.29"/>
    <col customWidth="1" min="19" max="31" width="9.71"/>
    <col customWidth="1" min="32" max="32" width="17.86"/>
    <col customWidth="1" min="33" max="33" width="9.43"/>
    <col customWidth="1" min="34" max="34" width="11.43"/>
    <col customWidth="1" min="35" max="35" width="8.71"/>
    <col customWidth="1" min="36" max="36" width="17.71"/>
    <col customWidth="1" min="37" max="37" width="11.29"/>
    <col customWidth="1" min="38" max="38" width="13.0"/>
    <col customWidth="1" min="39" max="59" width="8.71"/>
  </cols>
  <sheetData>
    <row r="1" ht="45.75" customHeight="1">
      <c r="A1" s="2" t="s">
        <v>0</v>
      </c>
      <c r="B1" s="11" t="s">
        <v>1466</v>
      </c>
      <c r="C1" s="12" t="s">
        <v>1465</v>
      </c>
      <c r="D1" s="13" t="s">
        <v>1467</v>
      </c>
      <c r="E1" s="14" t="s">
        <v>1468</v>
      </c>
      <c r="F1" s="2" t="s">
        <v>1478</v>
      </c>
      <c r="G1" s="2" t="s">
        <v>1479</v>
      </c>
      <c r="H1" s="2" t="s">
        <v>1480</v>
      </c>
      <c r="I1" s="11" t="s">
        <v>1501</v>
      </c>
      <c r="J1" s="12" t="s">
        <v>1482</v>
      </c>
      <c r="K1" s="13" t="s">
        <v>1483</v>
      </c>
      <c r="L1" s="15" t="s">
        <v>1484</v>
      </c>
      <c r="M1" s="1" t="s">
        <v>1485</v>
      </c>
      <c r="N1" s="1" t="s">
        <v>1481</v>
      </c>
      <c r="O1" s="1" t="s">
        <v>1486</v>
      </c>
      <c r="P1" s="1" t="s">
        <v>1487</v>
      </c>
      <c r="Q1" s="1" t="s">
        <v>1488</v>
      </c>
      <c r="R1" s="1" t="s">
        <v>1489</v>
      </c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BG1" t="s">
        <v>1490</v>
      </c>
    </row>
    <row r="2">
      <c r="A2" s="9">
        <v>20.0</v>
      </c>
      <c r="B2" s="17" t="str">
        <f>COUNTIFS('2. Результаты'!$B$2:$B$1350, '5.6. Учитель. Школьная команда'!$G2, '2. Результаты'!$J$2:$J$1350, B$1)</f>
        <v>4</v>
      </c>
      <c r="C2" s="18" t="str">
        <f>COUNTIFS('2. Результаты'!$B$2:$B$1350, '5.6. Учитель. Школьная команда'!$G2, '2. Результаты'!$J$2:$J$1350, C$1)</f>
        <v>18</v>
      </c>
      <c r="D2" s="19" t="str">
        <f>COUNTIFS('2. Результаты'!$B$2:$B$1350, '5.6. Учитель. Школьная команда'!$G2, '2. Результаты'!$J$2:$J$1350, D$1)</f>
        <v>1</v>
      </c>
      <c r="E2" s="20" t="str">
        <f>COUNTIFS('2. Результаты'!$B$2:$B$1350, '5.6. Учитель. Школьная команда'!$G2, '2. Результаты'!$J$2:$J$1350, E$1)</f>
        <v>0</v>
      </c>
      <c r="F2" s="9" t="str">
        <f t="array" ref="F2">ROW() - ROW(TAKE('5.6. Учитель. Школьная команда'!$A$2:$R$55, 1)) + 1</f>
        <v>#NAME?</v>
      </c>
      <c r="G2" s="21" t="s">
        <v>656</v>
      </c>
      <c r="H2" s="3" t="str">
        <f>SUM('5.6. Учитель. Школьная команда'!$B2:$E2)</f>
        <v>23</v>
      </c>
      <c r="I2" s="22" t="str">
        <f>'5.6. Учитель. Школьная команда'!$B2 / '5.6. Учитель. Школьная команда'!$H2</f>
        <v>17%</v>
      </c>
      <c r="J2" s="23" t="str">
        <f>'5.6. Учитель. Школьная команда'!$C2 / '5.6. Учитель. Школьная команда'!$H2</f>
        <v>78%</v>
      </c>
      <c r="K2" s="24" t="str">
        <f>'5.6. Учитель. Школьная команда'!$D2 / '5.6. Учитель. Школьная команда'!$H2</f>
        <v>4%</v>
      </c>
      <c r="L2" s="25" t="str">
        <f>'5.6. Учитель. Школьная команда'!$E2 / '5.6. Учитель. Школьная команда'!$H2</f>
        <v>0%</v>
      </c>
      <c r="M2" s="26" t="str">
        <f>(5 * '5.6. Учитель. Школьная команда'!$B2 + 4 * '5.6. Учитель. Школьная команда'!$C2 + 3 * '5.6. Учитель. Школьная команда'!$D2 + 2 * '5.6. Учитель. Школьная команда'!$E2) / '5.6. Учитель. Школьная команда'!$H2</f>
        <v>4.13</v>
      </c>
      <c r="N2" s="26" t="str">
        <f>IF('5.6. Учитель. Школьная команда'!$R2 = "высокий", '5.6. Учитель. Школьная команда'!$M2, NA())</f>
        <v>#N/A</v>
      </c>
      <c r="O2" s="26" t="str">
        <f>IF('5.6. Учитель. Школьная команда'!$R2 = "средний", '5.6. Учитель. Школьная команда'!$M2, NA())</f>
        <v>4.13</v>
      </c>
      <c r="P2" s="26" t="str">
        <f>IF('5.6. Учитель. Школьная команда'!$R2 = "базовый", '5.6. Учитель. Школьная команда'!$M2, NA())</f>
        <v>#N/A</v>
      </c>
      <c r="Q2" s="26" t="str">
        <f>IF('5.6. Учитель. Школьная команда'!$R2 = "ниже базового", '5.6. Учитель. Школьная команда'!$M2, NA())</f>
        <v>#N/A</v>
      </c>
      <c r="R2" s="9" t="str">
        <f t="array" ref="R2">INDEX({"ниже базового","базовый","средний","высокий"}, ROUND('5.6. Учитель. Школьная команда'!$M2, 0) - 1)</f>
        <v>средний</v>
      </c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</row>
    <row r="3">
      <c r="A3" s="9">
        <v>26.0</v>
      </c>
      <c r="B3" s="17" t="str">
        <f>COUNTIFS('2. Результаты'!$B$2:$B$1350, '5.6. Учитель. Школьная команда'!$G3, '2. Результаты'!$J$2:$J$1350, B$1)</f>
        <v>2</v>
      </c>
      <c r="C3" s="18" t="str">
        <f>COUNTIFS('2. Результаты'!$B$2:$B$1350, '5.6. Учитель. Школьная команда'!$G3, '2. Результаты'!$J$2:$J$1350, C$1)</f>
        <v>14</v>
      </c>
      <c r="D3" s="19" t="str">
        <f>COUNTIFS('2. Результаты'!$B$2:$B$1350, '5.6. Учитель. Школьная команда'!$G3, '2. Результаты'!$J$2:$J$1350, D$1)</f>
        <v>0</v>
      </c>
      <c r="E3" s="20" t="str">
        <f>COUNTIFS('2. Результаты'!$B$2:$B$1350, '5.6. Учитель. Школьная команда'!$G3, '2. Результаты'!$J$2:$J$1350, E$1)</f>
        <v>0</v>
      </c>
      <c r="F3" s="9" t="str">
        <f t="array" ref="F3">ROW() - ROW(TAKE('5.6. Учитель. Школьная команда'!$A$2:$R$55, 1)) + 1</f>
        <v>#NAME?</v>
      </c>
      <c r="G3" s="21" t="s">
        <v>255</v>
      </c>
      <c r="H3" s="3" t="str">
        <f>SUM('5.6. Учитель. Школьная команда'!$B3:$E3)</f>
        <v>16</v>
      </c>
      <c r="I3" s="22" t="str">
        <f>'5.6. Учитель. Школьная команда'!$B3 / '5.6. Учитель. Школьная команда'!$H3</f>
        <v>13%</v>
      </c>
      <c r="J3" s="23" t="str">
        <f>'5.6. Учитель. Школьная команда'!$C3 / '5.6. Учитель. Школьная команда'!$H3</f>
        <v>88%</v>
      </c>
      <c r="K3" s="24" t="str">
        <f>'5.6. Учитель. Школьная команда'!$D3 / '5.6. Учитель. Школьная команда'!$H3</f>
        <v>0%</v>
      </c>
      <c r="L3" s="25" t="str">
        <f>'5.6. Учитель. Школьная команда'!$E3 / '5.6. Учитель. Школьная команда'!$H3</f>
        <v>0%</v>
      </c>
      <c r="M3" s="26" t="str">
        <f>(5 * '5.6. Учитель. Школьная команда'!$B3 + 4 * '5.6. Учитель. Школьная команда'!$C3 + 3 * '5.6. Учитель. Школьная команда'!$D3 + 2 * '5.6. Учитель. Школьная команда'!$E3) / '5.6. Учитель. Школьная команда'!$H3</f>
        <v>4.13</v>
      </c>
      <c r="N3" s="26" t="str">
        <f>IF('5.6. Учитель. Школьная команда'!$R3 = "высокий", '5.6. Учитель. Школьная команда'!$M3, NA())</f>
        <v>#N/A</v>
      </c>
      <c r="O3" s="26" t="str">
        <f>IF('5.6. Учитель. Школьная команда'!$R3 = "средний", '5.6. Учитель. Школьная команда'!$M3, NA())</f>
        <v>4.13</v>
      </c>
      <c r="P3" s="26" t="str">
        <f>IF('5.6. Учитель. Школьная команда'!$R3 = "базовый", '5.6. Учитель. Школьная команда'!$M3, NA())</f>
        <v>#N/A</v>
      </c>
      <c r="Q3" s="26" t="str">
        <f>IF('5.6. Учитель. Школьная команда'!$R3 = "ниже базового", '5.6. Учитель. Школьная команда'!$M3, NA())</f>
        <v>#N/A</v>
      </c>
      <c r="R3" s="9" t="str">
        <f t="array" ref="R3">INDEX({"ниже базового","базовый","средний","высокий"}, ROUND('5.6. Учитель. Школьная команда'!$M3, 0) - 1)</f>
        <v>средний</v>
      </c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>
      <c r="A4" s="9">
        <v>50.0</v>
      </c>
      <c r="B4" s="17" t="str">
        <f>COUNTIFS('2. Результаты'!$B$2:$B$1350, '5.6. Учитель. Школьная команда'!$G4, '2. Результаты'!$J$2:$J$1350, B$1)</f>
        <v>0</v>
      </c>
      <c r="C4" s="18" t="str">
        <f>COUNTIFS('2. Результаты'!$B$2:$B$1350, '5.6. Учитель. Школьная команда'!$G4, '2. Результаты'!$J$2:$J$1350, C$1)</f>
        <v>4</v>
      </c>
      <c r="D4" s="19" t="str">
        <f>COUNTIFS('2. Результаты'!$B$2:$B$1350, '5.6. Учитель. Школьная команда'!$G4, '2. Результаты'!$J$2:$J$1350, D$1)</f>
        <v>0</v>
      </c>
      <c r="E4" s="20" t="str">
        <f>COUNTIFS('2. Результаты'!$B$2:$B$1350, '5.6. Учитель. Школьная команда'!$G4, '2. Результаты'!$J$2:$J$1350, E$1)</f>
        <v>0</v>
      </c>
      <c r="F4" s="9" t="str">
        <f t="array" ref="F4">ROW() - ROW(TAKE('5.6. Учитель. Школьная команда'!$A$2:$R$55, 1)) + 1</f>
        <v>#NAME?</v>
      </c>
      <c r="G4" s="21" t="s">
        <v>391</v>
      </c>
      <c r="H4" s="3" t="str">
        <f>SUM('5.6. Учитель. Школьная команда'!$B4:$E4)</f>
        <v>4</v>
      </c>
      <c r="I4" s="22" t="str">
        <f>'5.6. Учитель. Школьная команда'!$B4 / '5.6. Учитель. Школьная команда'!$H4</f>
        <v>0%</v>
      </c>
      <c r="J4" s="23" t="str">
        <f>'5.6. Учитель. Школьная команда'!$C4 / '5.6. Учитель. Школьная команда'!$H4</f>
        <v>100%</v>
      </c>
      <c r="K4" s="24" t="str">
        <f>'5.6. Учитель. Школьная команда'!$D4 / '5.6. Учитель. Школьная команда'!$H4</f>
        <v>0%</v>
      </c>
      <c r="L4" s="25" t="str">
        <f>'5.6. Учитель. Школьная команда'!$E4 / '5.6. Учитель. Школьная команда'!$H4</f>
        <v>0%</v>
      </c>
      <c r="M4" s="26" t="str">
        <f>(5 * '5.6. Учитель. Школьная команда'!$B4 + 4 * '5.6. Учитель. Школьная команда'!$C4 + 3 * '5.6. Учитель. Школьная команда'!$D4 + 2 * '5.6. Учитель. Школьная команда'!$E4) / '5.6. Учитель. Школьная команда'!$H4</f>
        <v>4.00</v>
      </c>
      <c r="N4" s="26" t="str">
        <f>IF('5.6. Учитель. Школьная команда'!$R4 = "высокий", '5.6. Учитель. Школьная команда'!$M4, NA())</f>
        <v>#N/A</v>
      </c>
      <c r="O4" s="26" t="str">
        <f>IF('5.6. Учитель. Школьная команда'!$R4 = "средний", '5.6. Учитель. Школьная команда'!$M4, NA())</f>
        <v>4.00</v>
      </c>
      <c r="P4" s="26" t="str">
        <f>IF('5.6. Учитель. Школьная команда'!$R4 = "базовый", '5.6. Учитель. Школьная команда'!$M4, NA())</f>
        <v>#N/A</v>
      </c>
      <c r="Q4" s="26" t="str">
        <f>IF('5.6. Учитель. Школьная команда'!$R4 = "ниже базового", '5.6. Учитель. Школьная команда'!$M4, NA())</f>
        <v>#N/A</v>
      </c>
      <c r="R4" s="9" t="str">
        <f t="array" ref="R4">INDEX({"ниже базового","базовый","средний","высокий"}, ROUND('5.6. Учитель. Школьная команда'!$M4, 0) - 1)</f>
        <v>средний</v>
      </c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</row>
    <row r="5">
      <c r="A5" s="9">
        <v>36.0</v>
      </c>
      <c r="B5" s="17" t="str">
        <f>COUNTIFS('2. Результаты'!$B$2:$B$1350, '5.6. Учитель. Школьная команда'!$G5, '2. Результаты'!$J$2:$J$1350, B$1)</f>
        <v>3</v>
      </c>
      <c r="C5" s="18" t="str">
        <f>COUNTIFS('2. Результаты'!$B$2:$B$1350, '5.6. Учитель. Школьная команда'!$G5, '2. Результаты'!$J$2:$J$1350, C$1)</f>
        <v>18</v>
      </c>
      <c r="D5" s="19" t="str">
        <f>COUNTIFS('2. Результаты'!$B$2:$B$1350, '5.6. Учитель. Школьная команда'!$G5, '2. Результаты'!$J$2:$J$1350, D$1)</f>
        <v>1</v>
      </c>
      <c r="E5" s="20" t="str">
        <f>COUNTIFS('2. Результаты'!$B$2:$B$1350, '5.6. Учитель. Школьная команда'!$G5, '2. Результаты'!$J$2:$J$1350, E$1)</f>
        <v>1</v>
      </c>
      <c r="F5" s="9" t="str">
        <f t="array" ref="F5">ROW() - ROW(TAKE('5.6. Учитель. Школьная команда'!$A$2:$R$55, 1)) + 1</f>
        <v>#NAME?</v>
      </c>
      <c r="G5" s="21" t="s">
        <v>862</v>
      </c>
      <c r="H5" s="3" t="str">
        <f>SUM('5.6. Учитель. Школьная команда'!$B5:$E5)</f>
        <v>23</v>
      </c>
      <c r="I5" s="22" t="str">
        <f>'5.6. Учитель. Школьная команда'!$B5 / '5.6. Учитель. Школьная команда'!$H5</f>
        <v>13%</v>
      </c>
      <c r="J5" s="23" t="str">
        <f>'5.6. Учитель. Школьная команда'!$C5 / '5.6. Учитель. Школьная команда'!$H5</f>
        <v>78%</v>
      </c>
      <c r="K5" s="24" t="str">
        <f>'5.6. Учитель. Школьная команда'!$D5 / '5.6. Учитель. Школьная команда'!$H5</f>
        <v>4%</v>
      </c>
      <c r="L5" s="25" t="str">
        <f>'5.6. Учитель. Школьная команда'!$E5 / '5.6. Учитель. Школьная команда'!$H5</f>
        <v>4%</v>
      </c>
      <c r="M5" s="26" t="str">
        <f>(5 * '5.6. Учитель. Школьная команда'!$B5 + 4 * '5.6. Учитель. Школьная команда'!$C5 + 3 * '5.6. Учитель. Школьная команда'!$D5 + 2 * '5.6. Учитель. Школьная команда'!$E5) / '5.6. Учитель. Школьная команда'!$H5</f>
        <v>4.00</v>
      </c>
      <c r="N5" s="26" t="str">
        <f>IF('5.6. Учитель. Школьная команда'!$R5 = "высокий", '5.6. Учитель. Школьная команда'!$M5, NA())</f>
        <v>#N/A</v>
      </c>
      <c r="O5" s="26" t="str">
        <f>IF('5.6. Учитель. Школьная команда'!$R5 = "средний", '5.6. Учитель. Школьная команда'!$M5, NA())</f>
        <v>4.00</v>
      </c>
      <c r="P5" s="26" t="str">
        <f>IF('5.6. Учитель. Школьная команда'!$R5 = "базовый", '5.6. Учитель. Школьная команда'!$M5, NA())</f>
        <v>#N/A</v>
      </c>
      <c r="Q5" s="26" t="str">
        <f>IF('5.6. Учитель. Школьная команда'!$R5 = "ниже базового", '5.6. Учитель. Школьная команда'!$M5, NA())</f>
        <v>#N/A</v>
      </c>
      <c r="R5" s="9" t="str">
        <f t="array" ref="R5">INDEX({"ниже базового","базовый","средний","высокий"}, ROUND('5.6. Учитель. Школьная команда'!$M5, 0) - 1)</f>
        <v>средний</v>
      </c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</row>
    <row r="6">
      <c r="A6" s="9">
        <v>47.0</v>
      </c>
      <c r="B6" s="17" t="str">
        <f>COUNTIFS('2. Результаты'!$B$2:$B$1350, '5.6. Учитель. Школьная команда'!$G6, '2. Результаты'!$J$2:$J$1350, B$1)</f>
        <v>8</v>
      </c>
      <c r="C6" s="18" t="str">
        <f>COUNTIFS('2. Результаты'!$B$2:$B$1350, '5.6. Учитель. Школьная команда'!$G6, '2. Результаты'!$J$2:$J$1350, C$1)</f>
        <v>9</v>
      </c>
      <c r="D6" s="19" t="str">
        <f>COUNTIFS('2. Результаты'!$B$2:$B$1350, '5.6. Учитель. Школьная команда'!$G6, '2. Результаты'!$J$2:$J$1350, D$1)</f>
        <v>0</v>
      </c>
      <c r="E6" s="20" t="str">
        <f>COUNTIFS('2. Результаты'!$B$2:$B$1350, '5.6. Учитель. Школьная команда'!$G6, '2. Результаты'!$J$2:$J$1350, E$1)</f>
        <v>3</v>
      </c>
      <c r="F6" s="9" t="str">
        <f t="array" ref="F6">ROW() - ROW(TAKE('5.6. Учитель. Школьная команда'!$A$2:$R$55, 1)) + 1</f>
        <v>#NAME?</v>
      </c>
      <c r="G6" s="21" t="s">
        <v>1356</v>
      </c>
      <c r="H6" s="3" t="str">
        <f>SUM('5.6. Учитель. Школьная команда'!$B6:$E6)</f>
        <v>20</v>
      </c>
      <c r="I6" s="22" t="str">
        <f>'5.6. Учитель. Школьная команда'!$B6 / '5.6. Учитель. Школьная команда'!$H6</f>
        <v>40%</v>
      </c>
      <c r="J6" s="23" t="str">
        <f>'5.6. Учитель. Школьная команда'!$C6 / '5.6. Учитель. Школьная команда'!$H6</f>
        <v>45%</v>
      </c>
      <c r="K6" s="24" t="str">
        <f>'5.6. Учитель. Школьная команда'!$D6 / '5.6. Учитель. Школьная команда'!$H6</f>
        <v>0%</v>
      </c>
      <c r="L6" s="25" t="str">
        <f>'5.6. Учитель. Школьная команда'!$E6 / '5.6. Учитель. Школьная команда'!$H6</f>
        <v>15%</v>
      </c>
      <c r="M6" s="26" t="str">
        <f>(5 * '5.6. Учитель. Школьная команда'!$B6 + 4 * '5.6. Учитель. Школьная команда'!$C6 + 3 * '5.6. Учитель. Школьная команда'!$D6 + 2 * '5.6. Учитель. Школьная команда'!$E6) / '5.6. Учитель. Школьная команда'!$H6</f>
        <v>4.10</v>
      </c>
      <c r="N6" s="26" t="str">
        <f>IF('5.6. Учитель. Школьная команда'!$R6 = "высокий", '5.6. Учитель. Школьная команда'!$M6, NA())</f>
        <v>#N/A</v>
      </c>
      <c r="O6" s="26" t="str">
        <f>IF('5.6. Учитель. Школьная команда'!$R6 = "средний", '5.6. Учитель. Школьная команда'!$M6, NA())</f>
        <v>4.10</v>
      </c>
      <c r="P6" s="26" t="str">
        <f>IF('5.6. Учитель. Школьная команда'!$R6 = "базовый", '5.6. Учитель. Школьная команда'!$M6, NA())</f>
        <v>#N/A</v>
      </c>
      <c r="Q6" s="26" t="str">
        <f>IF('5.6. Учитель. Школьная команда'!$R6 = "ниже базового", '5.6. Учитель. Школьная команда'!$M6, NA())</f>
        <v>#N/A</v>
      </c>
      <c r="R6" s="9" t="str">
        <f t="array" ref="R6">INDEX({"ниже базового","базовый","средний","высокий"}, ROUND('5.6. Учитель. Школьная команда'!$M6, 0) - 1)</f>
        <v>средний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>
      <c r="A7" s="9">
        <v>38.0</v>
      </c>
      <c r="B7" s="17" t="str">
        <f>COUNTIFS('2. Результаты'!$B$2:$B$1350, '5.6. Учитель. Школьная команда'!$G7, '2. Результаты'!$J$2:$J$1350, B$1)</f>
        <v>4</v>
      </c>
      <c r="C7" s="18" t="str">
        <f>COUNTIFS('2. Результаты'!$B$2:$B$1350, '5.6. Учитель. Школьная команда'!$G7, '2. Результаты'!$J$2:$J$1350, C$1)</f>
        <v>9</v>
      </c>
      <c r="D7" s="19" t="str">
        <f>COUNTIFS('2. Результаты'!$B$2:$B$1350, '5.6. Учитель. Школьная команда'!$G7, '2. Результаты'!$J$2:$J$1350, D$1)</f>
        <v>1</v>
      </c>
      <c r="E7" s="20" t="str">
        <f>COUNTIFS('2. Результаты'!$B$2:$B$1350, '5.6. Учитель. Школьная команда'!$G7, '2. Результаты'!$J$2:$J$1350, E$1)</f>
        <v>1</v>
      </c>
      <c r="F7" s="9" t="str">
        <f t="array" ref="F7">ROW() - ROW(TAKE('5.6. Учитель. Школьная команда'!$A$2:$R$55, 1)) + 1</f>
        <v>#NAME?</v>
      </c>
      <c r="G7" s="21" t="s">
        <v>903</v>
      </c>
      <c r="H7" s="3" t="str">
        <f>SUM('5.6. Учитель. Школьная команда'!$B7:$E7)</f>
        <v>15</v>
      </c>
      <c r="I7" s="22" t="str">
        <f>'5.6. Учитель. Школьная команда'!$B7 / '5.6. Учитель. Школьная команда'!$H7</f>
        <v>27%</v>
      </c>
      <c r="J7" s="23" t="str">
        <f>'5.6. Учитель. Школьная команда'!$C7 / '5.6. Учитель. Школьная команда'!$H7</f>
        <v>60%</v>
      </c>
      <c r="K7" s="24" t="str">
        <f>'5.6. Учитель. Школьная команда'!$D7 / '5.6. Учитель. Школьная команда'!$H7</f>
        <v>7%</v>
      </c>
      <c r="L7" s="25" t="str">
        <f>'5.6. Учитель. Школьная команда'!$E7 / '5.6. Учитель. Школьная команда'!$H7</f>
        <v>7%</v>
      </c>
      <c r="M7" s="26" t="str">
        <f>(5 * '5.6. Учитель. Школьная команда'!$B7 + 4 * '5.6. Учитель. Школьная команда'!$C7 + 3 * '5.6. Учитель. Школьная команда'!$D7 + 2 * '5.6. Учитель. Школьная команда'!$E7) / '5.6. Учитель. Школьная команда'!$H7</f>
        <v>4.07</v>
      </c>
      <c r="N7" s="26" t="str">
        <f>IF('5.6. Учитель. Школьная команда'!$R7 = "высокий", '5.6. Учитель. Школьная команда'!$M7, NA())</f>
        <v>#N/A</v>
      </c>
      <c r="O7" s="26" t="str">
        <f>IF('5.6. Учитель. Школьная команда'!$R7 = "средний", '5.6. Учитель. Школьная команда'!$M7, NA())</f>
        <v>4.07</v>
      </c>
      <c r="P7" s="26" t="str">
        <f>IF('5.6. Учитель. Школьная команда'!$R7 = "базовый", '5.6. Учитель. Школьная команда'!$M7, NA())</f>
        <v>#N/A</v>
      </c>
      <c r="Q7" s="26" t="str">
        <f>IF('5.6. Учитель. Школьная команда'!$R7 = "ниже базового", '5.6. Учитель. Школьная команда'!$M7, NA())</f>
        <v>#N/A</v>
      </c>
      <c r="R7" s="9" t="str">
        <f t="array" ref="R7">INDEX({"ниже базового","базовый","средний","высокий"}, ROUND('5.6. Учитель. Школьная команда'!$M7, 0) - 1)</f>
        <v>средний</v>
      </c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>
      <c r="A8" s="9">
        <v>43.0</v>
      </c>
      <c r="B8" s="17" t="str">
        <f>COUNTIFS('2. Результаты'!$B$2:$B$1350, '5.6. Учитель. Школьная команда'!$G8, '2. Результаты'!$J$2:$J$1350, B$1)</f>
        <v>8</v>
      </c>
      <c r="C8" s="18" t="str">
        <f>COUNTIFS('2. Результаты'!$B$2:$B$1350, '5.6. Учитель. Школьная команда'!$G8, '2. Результаты'!$J$2:$J$1350, C$1)</f>
        <v>61</v>
      </c>
      <c r="D8" s="19" t="str">
        <f>COUNTIFS('2. Результаты'!$B$2:$B$1350, '5.6. Учитель. Школьная команда'!$G8, '2. Результаты'!$J$2:$J$1350, D$1)</f>
        <v>8</v>
      </c>
      <c r="E8" s="20" t="str">
        <f>COUNTIFS('2. Результаты'!$B$2:$B$1350, '5.6. Учитель. Школьная команда'!$G8, '2. Результаты'!$J$2:$J$1350, E$1)</f>
        <v>0</v>
      </c>
      <c r="F8" s="9" t="str">
        <f t="array" ref="F8">ROW() - ROW(TAKE('5.6. Учитель. Школьная команда'!$A$2:$R$55, 1)) + 1</f>
        <v>#NAME?</v>
      </c>
      <c r="G8" s="21" t="s">
        <v>1254</v>
      </c>
      <c r="H8" s="3" t="str">
        <f>SUM('5.6. Учитель. Школьная команда'!$B8:$E8)</f>
        <v>77</v>
      </c>
      <c r="I8" s="22" t="str">
        <f>'5.6. Учитель. Школьная команда'!$B8 / '5.6. Учитель. Школьная команда'!$H8</f>
        <v>10%</v>
      </c>
      <c r="J8" s="23" t="str">
        <f>'5.6. Учитель. Школьная команда'!$C8 / '5.6. Учитель. Школьная команда'!$H8</f>
        <v>79%</v>
      </c>
      <c r="K8" s="24" t="str">
        <f>'5.6. Учитель. Школьная команда'!$D8 / '5.6. Учитель. Школьная команда'!$H8</f>
        <v>10%</v>
      </c>
      <c r="L8" s="25" t="str">
        <f>'5.6. Учитель. Школьная команда'!$E8 / '5.6. Учитель. Школьная команда'!$H8</f>
        <v>0%</v>
      </c>
      <c r="M8" s="26" t="str">
        <f>(5 * '5.6. Учитель. Школьная команда'!$B8 + 4 * '5.6. Учитель. Школьная команда'!$C8 + 3 * '5.6. Учитель. Школьная команда'!$D8 + 2 * '5.6. Учитель. Школьная команда'!$E8) / '5.6. Учитель. Школьная команда'!$H8</f>
        <v>4.00</v>
      </c>
      <c r="N8" s="26" t="str">
        <f>IF('5.6. Учитель. Школьная команда'!$R8 = "высокий", '5.6. Учитель. Школьная команда'!$M8, NA())</f>
        <v>#N/A</v>
      </c>
      <c r="O8" s="26" t="str">
        <f>IF('5.6. Учитель. Школьная команда'!$R8 = "средний", '5.6. Учитель. Школьная команда'!$M8, NA())</f>
        <v>4.00</v>
      </c>
      <c r="P8" s="26" t="str">
        <f>IF('5.6. Учитель. Школьная команда'!$R8 = "базовый", '5.6. Учитель. Школьная команда'!$M8, NA())</f>
        <v>#N/A</v>
      </c>
      <c r="Q8" s="26" t="str">
        <f>IF('5.6. Учитель. Школьная команда'!$R8 = "ниже базового", '5.6. Учитель. Школьная команда'!$M8, NA())</f>
        <v>#N/A</v>
      </c>
      <c r="R8" s="9" t="str">
        <f t="array" ref="R8">INDEX({"ниже базового","базовый","средний","высокий"}, ROUND('5.6. Учитель. Школьная команда'!$M8, 0) - 1)</f>
        <v>средний</v>
      </c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>
      <c r="A9" s="9">
        <v>9.0</v>
      </c>
      <c r="B9" s="17" t="str">
        <f>COUNTIFS('2. Результаты'!$B$2:$B$1350, '5.6. Учитель. Школьная команда'!$G9, '2. Результаты'!$J$2:$J$1350, B$1)</f>
        <v>1</v>
      </c>
      <c r="C9" s="18" t="str">
        <f>COUNTIFS('2. Результаты'!$B$2:$B$1350, '5.6. Учитель. Школьная команда'!$G9, '2. Результаты'!$J$2:$J$1350, C$1)</f>
        <v>9</v>
      </c>
      <c r="D9" s="19" t="str">
        <f>COUNTIFS('2. Результаты'!$B$2:$B$1350, '5.6. Учитель. Школьная команда'!$G9, '2. Результаты'!$J$2:$J$1350, D$1)</f>
        <v>1</v>
      </c>
      <c r="E9" s="20" t="str">
        <f>COUNTIFS('2. Результаты'!$B$2:$B$1350, '5.6. Учитель. Школьная команда'!$G9, '2. Результаты'!$J$2:$J$1350, E$1)</f>
        <v>0</v>
      </c>
      <c r="F9" s="9" t="str">
        <f t="array" ref="F9">ROW() - ROW(TAKE('5.6. Учитель. Школьная команда'!$A$2:$R$55, 1)) + 1</f>
        <v>#NAME?</v>
      </c>
      <c r="G9" s="21" t="s">
        <v>199</v>
      </c>
      <c r="H9" s="3" t="str">
        <f>SUM('5.6. Учитель. Школьная команда'!$B9:$E9)</f>
        <v>11</v>
      </c>
      <c r="I9" s="22" t="str">
        <f>'5.6. Учитель. Школьная команда'!$B9 / '5.6. Учитель. Школьная команда'!$H9</f>
        <v>9%</v>
      </c>
      <c r="J9" s="23" t="str">
        <f>'5.6. Учитель. Школьная команда'!$C9 / '5.6. Учитель. Школьная команда'!$H9</f>
        <v>82%</v>
      </c>
      <c r="K9" s="24" t="str">
        <f>'5.6. Учитель. Школьная команда'!$D9 / '5.6. Учитель. Школьная команда'!$H9</f>
        <v>9%</v>
      </c>
      <c r="L9" s="25" t="str">
        <f>'5.6. Учитель. Школьная команда'!$E9 / '5.6. Учитель. Школьная команда'!$H9</f>
        <v>0%</v>
      </c>
      <c r="M9" s="26" t="str">
        <f>(5 * '5.6. Учитель. Школьная команда'!$B9 + 4 * '5.6. Учитель. Школьная команда'!$C9 + 3 * '5.6. Учитель. Школьная команда'!$D9 + 2 * '5.6. Учитель. Школьная команда'!$E9) / '5.6. Учитель. Школьная команда'!$H9</f>
        <v>4.00</v>
      </c>
      <c r="N9" s="26" t="str">
        <f>IF('5.6. Учитель. Школьная команда'!$R9 = "высокий", '5.6. Учитель. Школьная команда'!$M9, NA())</f>
        <v>#N/A</v>
      </c>
      <c r="O9" s="26" t="str">
        <f>IF('5.6. Учитель. Школьная команда'!$R9 = "средний", '5.6. Учитель. Школьная команда'!$M9, NA())</f>
        <v>4.00</v>
      </c>
      <c r="P9" s="26" t="str">
        <f>IF('5.6. Учитель. Школьная команда'!$R9 = "базовый", '5.6. Учитель. Школьная команда'!$M9, NA())</f>
        <v>#N/A</v>
      </c>
      <c r="Q9" s="26" t="str">
        <f>IF('5.6. Учитель. Школьная команда'!$R9 = "ниже базового", '5.6. Учитель. Школьная команда'!$M9, NA())</f>
        <v>#N/A</v>
      </c>
      <c r="R9" s="9" t="str">
        <f t="array" ref="R9">INDEX({"ниже базового","базовый","средний","высокий"}, ROUND('5.6. Учитель. Школьная команда'!$M9, 0) - 1)</f>
        <v>средний</v>
      </c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>
      <c r="A10" s="9">
        <v>14.0</v>
      </c>
      <c r="B10" s="17" t="str">
        <f>COUNTIFS('2. Результаты'!$B$2:$B$1350, '5.6. Учитель. Школьная команда'!$G10, '2. Результаты'!$J$2:$J$1350, B$1)</f>
        <v>2</v>
      </c>
      <c r="C10" s="18" t="str">
        <f>COUNTIFS('2. Результаты'!$B$2:$B$1350, '5.6. Учитель. Школьная команда'!$G10, '2. Результаты'!$J$2:$J$1350, C$1)</f>
        <v>6</v>
      </c>
      <c r="D10" s="19" t="str">
        <f>COUNTIFS('2. Результаты'!$B$2:$B$1350, '5.6. Учитель. Школьная команда'!$G10, '2. Результаты'!$J$2:$J$1350, D$1)</f>
        <v>0</v>
      </c>
      <c r="E10" s="20" t="str">
        <f>COUNTIFS('2. Результаты'!$B$2:$B$1350, '5.6. Учитель. Школьная команда'!$G10, '2. Результаты'!$J$2:$J$1350, E$1)</f>
        <v>0</v>
      </c>
      <c r="F10" s="9" t="str">
        <f t="array" ref="F10">ROW() - ROW(TAKE('5.6. Учитель. Школьная команда'!$A$2:$R$55, 1)) + 1</f>
        <v>#NAME?</v>
      </c>
      <c r="G10" s="21" t="s">
        <v>246</v>
      </c>
      <c r="H10" s="3" t="str">
        <f>SUM('5.6. Учитель. Школьная команда'!$B10:$E10)</f>
        <v>8</v>
      </c>
      <c r="I10" s="22" t="str">
        <f>'5.6. Учитель. Школьная команда'!$B10 / '5.6. Учитель. Школьная команда'!$H10</f>
        <v>25%</v>
      </c>
      <c r="J10" s="23" t="str">
        <f>'5.6. Учитель. Школьная команда'!$C10 / '5.6. Учитель. Школьная команда'!$H10</f>
        <v>75%</v>
      </c>
      <c r="K10" s="24" t="str">
        <f>'5.6. Учитель. Школьная команда'!$D10 / '5.6. Учитель. Школьная команда'!$H10</f>
        <v>0%</v>
      </c>
      <c r="L10" s="25" t="str">
        <f>'5.6. Учитель. Школьная команда'!$E10 / '5.6. Учитель. Школьная команда'!$H10</f>
        <v>0%</v>
      </c>
      <c r="M10" s="26" t="str">
        <f>(5 * '5.6. Учитель. Школьная команда'!$B10 + 4 * '5.6. Учитель. Школьная команда'!$C10 + 3 * '5.6. Учитель. Школьная команда'!$D10 + 2 * '5.6. Учитель. Школьная команда'!$E10) / '5.6. Учитель. Школьная команда'!$H10</f>
        <v>4.25</v>
      </c>
      <c r="N10" s="26" t="str">
        <f>IF('5.6. Учитель. Школьная команда'!$R10 = "высокий", '5.6. Учитель. Школьная команда'!$M10, NA())</f>
        <v>#N/A</v>
      </c>
      <c r="O10" s="26" t="str">
        <f>IF('5.6. Учитель. Школьная команда'!$R10 = "средний", '5.6. Учитель. Школьная команда'!$M10, NA())</f>
        <v>4.25</v>
      </c>
      <c r="P10" s="26" t="str">
        <f>IF('5.6. Учитель. Школьная команда'!$R10 = "базовый", '5.6. Учитель. Школьная команда'!$M10, NA())</f>
        <v>#N/A</v>
      </c>
      <c r="Q10" s="26" t="str">
        <f>IF('5.6. Учитель. Школьная команда'!$R10 = "ниже базового", '5.6. Учитель. Школьная команда'!$M10, NA())</f>
        <v>#N/A</v>
      </c>
      <c r="R10" s="9" t="str">
        <f t="array" ref="R10">INDEX({"ниже базового","базовый","средний","высокий"}, ROUND('5.6. Учитель. Школьная команда'!$M10, 0) - 1)</f>
        <v>средний</v>
      </c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>
      <c r="A11" s="9">
        <v>2.0</v>
      </c>
      <c r="B11" s="17" t="str">
        <f>COUNTIFS('2. Результаты'!$B$2:$B$1350, '5.6. Учитель. Школьная команда'!$G11, '2. Результаты'!$J$2:$J$1350, B$1)</f>
        <v>1</v>
      </c>
      <c r="C11" s="18" t="str">
        <f>COUNTIFS('2. Результаты'!$B$2:$B$1350, '5.6. Учитель. Школьная команда'!$G11, '2. Результаты'!$J$2:$J$1350, C$1)</f>
        <v>7</v>
      </c>
      <c r="D11" s="19" t="str">
        <f>COUNTIFS('2. Результаты'!$B$2:$B$1350, '5.6. Учитель. Школьная команда'!$G11, '2. Результаты'!$J$2:$J$1350, D$1)</f>
        <v>0</v>
      </c>
      <c r="E11" s="20" t="str">
        <f>COUNTIFS('2. Результаты'!$B$2:$B$1350, '5.6. Учитель. Школьная команда'!$G11, '2. Результаты'!$J$2:$J$1350, E$1)</f>
        <v>0</v>
      </c>
      <c r="F11" s="9" t="str">
        <f t="array" ref="F11">ROW() - ROW(TAKE('5.6. Учитель. Школьная команда'!$A$2:$R$55, 1)) + 1</f>
        <v>#NAME?</v>
      </c>
      <c r="G11" s="21" t="s">
        <v>739</v>
      </c>
      <c r="H11" s="3" t="str">
        <f>SUM('5.6. Учитель. Школьная команда'!$B11:$E11)</f>
        <v>8</v>
      </c>
      <c r="I11" s="22" t="str">
        <f>'5.6. Учитель. Школьная команда'!$B11 / '5.6. Учитель. Школьная команда'!$H11</f>
        <v>13%</v>
      </c>
      <c r="J11" s="23" t="str">
        <f>'5.6. Учитель. Школьная команда'!$C11 / '5.6. Учитель. Школьная команда'!$H11</f>
        <v>88%</v>
      </c>
      <c r="K11" s="24" t="str">
        <f>'5.6. Учитель. Школьная команда'!$D11 / '5.6. Учитель. Школьная команда'!$H11</f>
        <v>0%</v>
      </c>
      <c r="L11" s="25" t="str">
        <f>'5.6. Учитель. Школьная команда'!$E11 / '5.6. Учитель. Школьная команда'!$H11</f>
        <v>0%</v>
      </c>
      <c r="M11" s="26" t="str">
        <f>(5 * '5.6. Учитель. Школьная команда'!$B11 + 4 * '5.6. Учитель. Школьная команда'!$C11 + 3 * '5.6. Учитель. Школьная команда'!$D11 + 2 * '5.6. Учитель. Школьная команда'!$E11) / '5.6. Учитель. Школьная команда'!$H11</f>
        <v>4.13</v>
      </c>
      <c r="N11" s="26" t="str">
        <f>IF('5.6. Учитель. Школьная команда'!$R11 = "высокий", '5.6. Учитель. Школьная команда'!$M11, NA())</f>
        <v>#N/A</v>
      </c>
      <c r="O11" s="26" t="str">
        <f>IF('5.6. Учитель. Школьная команда'!$R11 = "средний", '5.6. Учитель. Школьная команда'!$M11, NA())</f>
        <v>4.13</v>
      </c>
      <c r="P11" s="26" t="str">
        <f>IF('5.6. Учитель. Школьная команда'!$R11 = "базовый", '5.6. Учитель. Школьная команда'!$M11, NA())</f>
        <v>#N/A</v>
      </c>
      <c r="Q11" s="26" t="str">
        <f>IF('5.6. Учитель. Школьная команда'!$R11 = "ниже базового", '5.6. Учитель. Школьная команда'!$M11, NA())</f>
        <v>#N/A</v>
      </c>
      <c r="R11" s="9" t="str">
        <f t="array" ref="R11">INDEX({"ниже базового","базовый","средний","высокий"}, ROUND('5.6. Учитель. Школьная команда'!$M11, 0) - 1)</f>
        <v>средний</v>
      </c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>
      <c r="A12" s="9">
        <v>16.0</v>
      </c>
      <c r="B12" s="17" t="str">
        <f>COUNTIFS('2. Результаты'!$B$2:$B$1350, '5.6. Учитель. Школьная команда'!$G12, '2. Результаты'!$J$2:$J$1350, B$1)</f>
        <v>4</v>
      </c>
      <c r="C12" s="18" t="str">
        <f>COUNTIFS('2. Результаты'!$B$2:$B$1350, '5.6. Учитель. Школьная команда'!$G12, '2. Результаты'!$J$2:$J$1350, C$1)</f>
        <v>3</v>
      </c>
      <c r="D12" s="19" t="str">
        <f>COUNTIFS('2. Результаты'!$B$2:$B$1350, '5.6. Учитель. Школьная команда'!$G12, '2. Результаты'!$J$2:$J$1350, D$1)</f>
        <v>0</v>
      </c>
      <c r="E12" s="20" t="str">
        <f>COUNTIFS('2. Результаты'!$B$2:$B$1350, '5.6. Учитель. Школьная команда'!$G12, '2. Результаты'!$J$2:$J$1350, E$1)</f>
        <v>0</v>
      </c>
      <c r="F12" s="9" t="str">
        <f t="array" ref="F12">ROW() - ROW(TAKE('5.6. Учитель. Школьная команда'!$A$2:$R$55, 1)) + 1</f>
        <v>#NAME?</v>
      </c>
      <c r="G12" s="21" t="s">
        <v>126</v>
      </c>
      <c r="H12" s="3" t="str">
        <f>SUM('5.6. Учитель. Школьная команда'!$B12:$E12)</f>
        <v>7</v>
      </c>
      <c r="I12" s="22" t="str">
        <f>'5.6. Учитель. Школьная команда'!$B12 / '5.6. Учитель. Школьная команда'!$H12</f>
        <v>57%</v>
      </c>
      <c r="J12" s="23" t="str">
        <f>'5.6. Учитель. Школьная команда'!$C12 / '5.6. Учитель. Школьная команда'!$H12</f>
        <v>43%</v>
      </c>
      <c r="K12" s="24" t="str">
        <f>'5.6. Учитель. Школьная команда'!$D12 / '5.6. Учитель. Школьная команда'!$H12</f>
        <v>0%</v>
      </c>
      <c r="L12" s="25" t="str">
        <f>'5.6. Учитель. Школьная команда'!$E12 / '5.6. Учитель. Школьная команда'!$H12</f>
        <v>0%</v>
      </c>
      <c r="M12" s="26" t="str">
        <f>(5 * '5.6. Учитель. Школьная команда'!$B12 + 4 * '5.6. Учитель. Школьная команда'!$C12 + 3 * '5.6. Учитель. Школьная команда'!$D12 + 2 * '5.6. Учитель. Школьная команда'!$E12) / '5.6. Учитель. Школьная команда'!$H12</f>
        <v>4.57</v>
      </c>
      <c r="N12" s="26" t="str">
        <f>IF('5.6. Учитель. Школьная команда'!$R12 = "высокий", '5.6. Учитель. Школьная команда'!$M12, NA())</f>
        <v>4.57</v>
      </c>
      <c r="O12" s="26" t="str">
        <f>IF('5.6. Учитель. Школьная команда'!$R12 = "средний", '5.6. Учитель. Школьная команда'!$M12, NA())</f>
        <v>#N/A</v>
      </c>
      <c r="P12" s="26" t="str">
        <f>IF('5.6. Учитель. Школьная команда'!$R12 = "базовый", '5.6. Учитель. Школьная команда'!$M12, NA())</f>
        <v>#N/A</v>
      </c>
      <c r="Q12" s="26" t="str">
        <f>IF('5.6. Учитель. Школьная команда'!$R12 = "ниже базового", '5.6. Учитель. Школьная команда'!$M12, NA())</f>
        <v>#N/A</v>
      </c>
      <c r="R12" s="9" t="str">
        <f t="array" ref="R12">INDEX({"ниже базового","базовый","средний","высокий"}, ROUND('5.6. Учитель. Школьная команда'!$M12, 0) - 1)</f>
        <v>высокий</v>
      </c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>
      <c r="A13" s="9">
        <v>11.0</v>
      </c>
      <c r="B13" s="17" t="str">
        <f>COUNTIFS('2. Результаты'!$B$2:$B$1350, '5.6. Учитель. Школьная команда'!$G13, '2. Результаты'!$J$2:$J$1350, B$1)</f>
        <v>8</v>
      </c>
      <c r="C13" s="18" t="str">
        <f>COUNTIFS('2. Результаты'!$B$2:$B$1350, '5.6. Учитель. Школьная команда'!$G13, '2. Результаты'!$J$2:$J$1350, C$1)</f>
        <v>14</v>
      </c>
      <c r="D13" s="19" t="str">
        <f>COUNTIFS('2. Результаты'!$B$2:$B$1350, '5.6. Учитель. Школьная команда'!$G13, '2. Результаты'!$J$2:$J$1350, D$1)</f>
        <v>1</v>
      </c>
      <c r="E13" s="20" t="str">
        <f>COUNTIFS('2. Результаты'!$B$2:$B$1350, '5.6. Учитель. Школьная команда'!$G13, '2. Результаты'!$J$2:$J$1350, E$1)</f>
        <v>0</v>
      </c>
      <c r="F13" s="9" t="str">
        <f t="array" ref="F13">ROW() - ROW(TAKE('5.6. Учитель. Школьная команда'!$A$2:$R$55, 1)) + 1</f>
        <v>#NAME?</v>
      </c>
      <c r="G13" s="21" t="s">
        <v>919</v>
      </c>
      <c r="H13" s="3" t="str">
        <f>SUM('5.6. Учитель. Школьная команда'!$B13:$E13)</f>
        <v>23</v>
      </c>
      <c r="I13" s="22" t="str">
        <f>'5.6. Учитель. Школьная команда'!$B13 / '5.6. Учитель. Школьная команда'!$H13</f>
        <v>35%</v>
      </c>
      <c r="J13" s="23" t="str">
        <f>'5.6. Учитель. Школьная команда'!$C13 / '5.6. Учитель. Школьная команда'!$H13</f>
        <v>61%</v>
      </c>
      <c r="K13" s="24" t="str">
        <f>'5.6. Учитель. Школьная команда'!$D13 / '5.6. Учитель. Школьная команда'!$H13</f>
        <v>4%</v>
      </c>
      <c r="L13" s="25" t="str">
        <f>'5.6. Учитель. Школьная команда'!$E13 / '5.6. Учитель. Школьная команда'!$H13</f>
        <v>0%</v>
      </c>
      <c r="M13" s="26" t="str">
        <f>(5 * '5.6. Учитель. Школьная команда'!$B13 + 4 * '5.6. Учитель. Школьная команда'!$C13 + 3 * '5.6. Учитель. Школьная команда'!$D13 + 2 * '5.6. Учитель. Школьная команда'!$E13) / '5.6. Учитель. Школьная команда'!$H13</f>
        <v>4.30</v>
      </c>
      <c r="N13" s="26" t="str">
        <f>IF('5.6. Учитель. Школьная команда'!$R13 = "высокий", '5.6. Учитель. Школьная команда'!$M13, NA())</f>
        <v>#N/A</v>
      </c>
      <c r="O13" s="26" t="str">
        <f>IF('5.6. Учитель. Школьная команда'!$R13 = "средний", '5.6. Учитель. Школьная команда'!$M13, NA())</f>
        <v>4.30</v>
      </c>
      <c r="P13" s="26" t="str">
        <f>IF('5.6. Учитель. Школьная команда'!$R13 = "базовый", '5.6. Учитель. Школьная команда'!$M13, NA())</f>
        <v>#N/A</v>
      </c>
      <c r="Q13" s="26" t="str">
        <f>IF('5.6. Учитель. Школьная команда'!$R13 = "ниже базового", '5.6. Учитель. Школьная команда'!$M13, NA())</f>
        <v>#N/A</v>
      </c>
      <c r="R13" s="9" t="str">
        <f t="array" ref="R13">INDEX({"ниже базового","базовый","средний","высокий"}, ROUND('5.6. Учитель. Школьная команда'!$M13, 0) - 1)</f>
        <v>средний</v>
      </c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>
      <c r="A14" s="9">
        <v>13.0</v>
      </c>
      <c r="B14" s="17" t="str">
        <f>COUNTIFS('2. Результаты'!$B$2:$B$1350, '5.6. Учитель. Школьная команда'!$G14, '2. Результаты'!$J$2:$J$1350, B$1)</f>
        <v>0</v>
      </c>
      <c r="C14" s="18" t="str">
        <f>COUNTIFS('2. Результаты'!$B$2:$B$1350, '5.6. Учитель. Школьная команда'!$G14, '2. Результаты'!$J$2:$J$1350, C$1)</f>
        <v>22</v>
      </c>
      <c r="D14" s="19" t="str">
        <f>COUNTIFS('2. Результаты'!$B$2:$B$1350, '5.6. Учитель. Школьная команда'!$G14, '2. Результаты'!$J$2:$J$1350, D$1)</f>
        <v>1</v>
      </c>
      <c r="E14" s="20" t="str">
        <f>COUNTIFS('2. Результаты'!$B$2:$B$1350, '5.6. Учитель. Школьная команда'!$G14, '2. Результаты'!$J$2:$J$1350, E$1)</f>
        <v>0</v>
      </c>
      <c r="F14" s="9" t="str">
        <f t="array" ref="F14">ROW() - ROW(TAKE('5.6. Учитель. Школьная команда'!$A$2:$R$55, 1)) + 1</f>
        <v>#NAME?</v>
      </c>
      <c r="G14" s="21" t="s">
        <v>367</v>
      </c>
      <c r="H14" s="3" t="str">
        <f>SUM('5.6. Учитель. Школьная команда'!$B14:$E14)</f>
        <v>23</v>
      </c>
      <c r="I14" s="22" t="str">
        <f>'5.6. Учитель. Школьная команда'!$B14 / '5.6. Учитель. Школьная команда'!$H14</f>
        <v>0%</v>
      </c>
      <c r="J14" s="23" t="str">
        <f>'5.6. Учитель. Школьная команда'!$C14 / '5.6. Учитель. Школьная команда'!$H14</f>
        <v>96%</v>
      </c>
      <c r="K14" s="24" t="str">
        <f>'5.6. Учитель. Школьная команда'!$D14 / '5.6. Учитель. Школьная команда'!$H14</f>
        <v>4%</v>
      </c>
      <c r="L14" s="25" t="str">
        <f>'5.6. Учитель. Школьная команда'!$E14 / '5.6. Учитель. Школьная команда'!$H14</f>
        <v>0%</v>
      </c>
      <c r="M14" s="26" t="str">
        <f>(5 * '5.6. Учитель. Школьная команда'!$B14 + 4 * '5.6. Учитель. Школьная команда'!$C14 + 3 * '5.6. Учитель. Школьная команда'!$D14 + 2 * '5.6. Учитель. Школьная команда'!$E14) / '5.6. Учитель. Школьная команда'!$H14</f>
        <v>3.96</v>
      </c>
      <c r="N14" s="26" t="str">
        <f>IF('5.6. Учитель. Школьная команда'!$R14 = "высокий", '5.6. Учитель. Школьная команда'!$M14, NA())</f>
        <v>#N/A</v>
      </c>
      <c r="O14" s="26" t="str">
        <f>IF('5.6. Учитель. Школьная команда'!$R14 = "средний", '5.6. Учитель. Школьная команда'!$M14, NA())</f>
        <v>3.96</v>
      </c>
      <c r="P14" s="26" t="str">
        <f>IF('5.6. Учитель. Школьная команда'!$R14 = "базовый", '5.6. Учитель. Школьная команда'!$M14, NA())</f>
        <v>#N/A</v>
      </c>
      <c r="Q14" s="26" t="str">
        <f>IF('5.6. Учитель. Школьная команда'!$R14 = "ниже базового", '5.6. Учитель. Школьная команда'!$M14, NA())</f>
        <v>#N/A</v>
      </c>
      <c r="R14" s="9" t="str">
        <f t="array" ref="R14">INDEX({"ниже базового","базовый","средний","высокий"}, ROUND('5.6. Учитель. Школьная команда'!$M14, 0) - 1)</f>
        <v>средний</v>
      </c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>
      <c r="A15" s="9">
        <v>21.0</v>
      </c>
      <c r="B15" s="17" t="str">
        <f>COUNTIFS('2. Результаты'!$B$2:$B$1350, '5.6. Учитель. Школьная команда'!$G15, '2. Результаты'!$J$2:$J$1350, B$1)</f>
        <v>8</v>
      </c>
      <c r="C15" s="18" t="str">
        <f>COUNTIFS('2. Результаты'!$B$2:$B$1350, '5.6. Учитель. Школьная команда'!$G15, '2. Результаты'!$J$2:$J$1350, C$1)</f>
        <v>13</v>
      </c>
      <c r="D15" s="19" t="str">
        <f>COUNTIFS('2. Результаты'!$B$2:$B$1350, '5.6. Учитель. Школьная команда'!$G15, '2. Результаты'!$J$2:$J$1350, D$1)</f>
        <v>3</v>
      </c>
      <c r="E15" s="20" t="str">
        <f>COUNTIFS('2. Результаты'!$B$2:$B$1350, '5.6. Учитель. Школьная команда'!$G15, '2. Результаты'!$J$2:$J$1350, E$1)</f>
        <v>1</v>
      </c>
      <c r="F15" s="9" t="str">
        <f t="array" ref="F15">ROW() - ROW(TAKE('5.6. Учитель. Школьная команда'!$A$2:$R$55, 1)) + 1</f>
        <v>#NAME?</v>
      </c>
      <c r="G15" s="21" t="s">
        <v>1186</v>
      </c>
      <c r="H15" s="3" t="str">
        <f>SUM('5.6. Учитель. Школьная команда'!$B15:$E15)</f>
        <v>25</v>
      </c>
      <c r="I15" s="22" t="str">
        <f>'5.6. Учитель. Школьная команда'!$B15 / '5.6. Учитель. Школьная команда'!$H15</f>
        <v>32%</v>
      </c>
      <c r="J15" s="23" t="str">
        <f>'5.6. Учитель. Школьная команда'!$C15 / '5.6. Учитель. Школьная команда'!$H15</f>
        <v>52%</v>
      </c>
      <c r="K15" s="24" t="str">
        <f>'5.6. Учитель. Школьная команда'!$D15 / '5.6. Учитель. Школьная команда'!$H15</f>
        <v>12%</v>
      </c>
      <c r="L15" s="25" t="str">
        <f>'5.6. Учитель. Школьная команда'!$E15 / '5.6. Учитель. Школьная команда'!$H15</f>
        <v>4%</v>
      </c>
      <c r="M15" s="26" t="str">
        <f>(5 * '5.6. Учитель. Школьная команда'!$B15 + 4 * '5.6. Учитель. Школьная команда'!$C15 + 3 * '5.6. Учитель. Школьная команда'!$D15 + 2 * '5.6. Учитель. Школьная команда'!$E15) / '5.6. Учитель. Школьная команда'!$H15</f>
        <v>4.12</v>
      </c>
      <c r="N15" s="26" t="str">
        <f>IF('5.6. Учитель. Школьная команда'!$R15 = "высокий", '5.6. Учитель. Школьная команда'!$M15, NA())</f>
        <v>#N/A</v>
      </c>
      <c r="O15" s="26" t="str">
        <f>IF('5.6. Учитель. Школьная команда'!$R15 = "средний", '5.6. Учитель. Школьная команда'!$M15, NA())</f>
        <v>4.12</v>
      </c>
      <c r="P15" s="26" t="str">
        <f>IF('5.6. Учитель. Школьная команда'!$R15 = "базовый", '5.6. Учитель. Школьная команда'!$M15, NA())</f>
        <v>#N/A</v>
      </c>
      <c r="Q15" s="26" t="str">
        <f>IF('5.6. Учитель. Школьная команда'!$R15 = "ниже базового", '5.6. Учитель. Школьная команда'!$M15, NA())</f>
        <v>#N/A</v>
      </c>
      <c r="R15" s="9" t="str">
        <f t="array" ref="R15">INDEX({"ниже базового","базовый","средний","высокий"}, ROUND('5.6. Учитель. Школьная команда'!$M15, 0) - 1)</f>
        <v>средний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>
      <c r="A16" s="9">
        <v>46.0</v>
      </c>
      <c r="B16" s="17" t="str">
        <f>COUNTIFS('2. Результаты'!$B$2:$B$1350, '5.6. Учитель. Школьная команда'!$G16, '2. Результаты'!$J$2:$J$1350, B$1)</f>
        <v>11</v>
      </c>
      <c r="C16" s="18" t="str">
        <f>COUNTIFS('2. Результаты'!$B$2:$B$1350, '5.6. Учитель. Школьная команда'!$G16, '2. Результаты'!$J$2:$J$1350, C$1)</f>
        <v>27</v>
      </c>
      <c r="D16" s="19" t="str">
        <f>COUNTIFS('2. Результаты'!$B$2:$B$1350, '5.6. Учитель. Школьная команда'!$G16, '2. Результаты'!$J$2:$J$1350, D$1)</f>
        <v>0</v>
      </c>
      <c r="E16" s="20" t="str">
        <f>COUNTIFS('2. Результаты'!$B$2:$B$1350, '5.6. Учитель. Школьная команда'!$G16, '2. Результаты'!$J$2:$J$1350, E$1)</f>
        <v>0</v>
      </c>
      <c r="F16" s="9" t="str">
        <f t="array" ref="F16">ROW() - ROW(TAKE('5.6. Учитель. Школьная команда'!$A$2:$R$55, 1)) + 1</f>
        <v>#NAME?</v>
      </c>
      <c r="G16" s="21" t="s">
        <v>970</v>
      </c>
      <c r="H16" s="3" t="str">
        <f>SUM('5.6. Учитель. Школьная команда'!$B16:$E16)</f>
        <v>38</v>
      </c>
      <c r="I16" s="22" t="str">
        <f>'5.6. Учитель. Школьная команда'!$B16 / '5.6. Учитель. Школьная команда'!$H16</f>
        <v>29%</v>
      </c>
      <c r="J16" s="23" t="str">
        <f>'5.6. Учитель. Школьная команда'!$C16 / '5.6. Учитель. Школьная команда'!$H16</f>
        <v>71%</v>
      </c>
      <c r="K16" s="24" t="str">
        <f>'5.6. Учитель. Школьная команда'!$D16 / '5.6. Учитель. Школьная команда'!$H16</f>
        <v>0%</v>
      </c>
      <c r="L16" s="25" t="str">
        <f>'5.6. Учитель. Школьная команда'!$E16 / '5.6. Учитель. Школьная команда'!$H16</f>
        <v>0%</v>
      </c>
      <c r="M16" s="26" t="str">
        <f>(5 * '5.6. Учитель. Школьная команда'!$B16 + 4 * '5.6. Учитель. Школьная команда'!$C16 + 3 * '5.6. Учитель. Школьная команда'!$D16 + 2 * '5.6. Учитель. Школьная команда'!$E16) / '5.6. Учитель. Школьная команда'!$H16</f>
        <v>4.29</v>
      </c>
      <c r="N16" s="26" t="str">
        <f>IF('5.6. Учитель. Школьная команда'!$R16 = "высокий", '5.6. Учитель. Школьная команда'!$M16, NA())</f>
        <v>#N/A</v>
      </c>
      <c r="O16" s="26" t="str">
        <f>IF('5.6. Учитель. Школьная команда'!$R16 = "средний", '5.6. Учитель. Школьная команда'!$M16, NA())</f>
        <v>4.29</v>
      </c>
      <c r="P16" s="26" t="str">
        <f>IF('5.6. Учитель. Школьная команда'!$R16 = "базовый", '5.6. Учитель. Школьная команда'!$M16, NA())</f>
        <v>#N/A</v>
      </c>
      <c r="Q16" s="26" t="str">
        <f>IF('5.6. Учитель. Школьная команда'!$R16 = "ниже базового", '5.6. Учитель. Школьная команда'!$M16, NA())</f>
        <v>#N/A</v>
      </c>
      <c r="R16" s="9" t="str">
        <f t="array" ref="R16">INDEX({"ниже базового","базовый","средний","высокий"}, ROUND('5.6. Учитель. Школьная команда'!$M16, 0) - 1)</f>
        <v>средний</v>
      </c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>
      <c r="A17" s="9">
        <v>19.0</v>
      </c>
      <c r="B17" s="17" t="str">
        <f>COUNTIFS('2. Результаты'!$B$2:$B$1350, '5.6. Учитель. Школьная команда'!$G17, '2. Результаты'!$J$2:$J$1350, B$1)</f>
        <v>5</v>
      </c>
      <c r="C17" s="18" t="str">
        <f>COUNTIFS('2. Результаты'!$B$2:$B$1350, '5.6. Учитель. Школьная команда'!$G17, '2. Результаты'!$J$2:$J$1350, C$1)</f>
        <v>15</v>
      </c>
      <c r="D17" s="19" t="str">
        <f>COUNTIFS('2. Результаты'!$B$2:$B$1350, '5.6. Учитель. Школьная команда'!$G17, '2. Результаты'!$J$2:$J$1350, D$1)</f>
        <v>1</v>
      </c>
      <c r="E17" s="20" t="str">
        <f>COUNTIFS('2. Результаты'!$B$2:$B$1350, '5.6. Учитель. Школьная команда'!$G17, '2. Результаты'!$J$2:$J$1350, E$1)</f>
        <v>0</v>
      </c>
      <c r="F17" s="9" t="str">
        <f t="array" ref="F17">ROW() - ROW(TAKE('5.6. Учитель. Школьная команда'!$A$2:$R$55, 1)) + 1</f>
        <v>#NAME?</v>
      </c>
      <c r="G17" s="21" t="s">
        <v>104</v>
      </c>
      <c r="H17" s="3" t="str">
        <f>SUM('5.6. Учитель. Школьная команда'!$B17:$E17)</f>
        <v>21</v>
      </c>
      <c r="I17" s="22" t="str">
        <f>'5.6. Учитель. Школьная команда'!$B17 / '5.6. Учитель. Школьная команда'!$H17</f>
        <v>24%</v>
      </c>
      <c r="J17" s="23" t="str">
        <f>'5.6. Учитель. Школьная команда'!$C17 / '5.6. Учитель. Школьная команда'!$H17</f>
        <v>71%</v>
      </c>
      <c r="K17" s="24" t="str">
        <f>'5.6. Учитель. Школьная команда'!$D17 / '5.6. Учитель. Школьная команда'!$H17</f>
        <v>5%</v>
      </c>
      <c r="L17" s="25" t="str">
        <f>'5.6. Учитель. Школьная команда'!$E17 / '5.6. Учитель. Школьная команда'!$H17</f>
        <v>0%</v>
      </c>
      <c r="M17" s="26" t="str">
        <f>(5 * '5.6. Учитель. Школьная команда'!$B17 + 4 * '5.6. Учитель. Школьная команда'!$C17 + 3 * '5.6. Учитель. Школьная команда'!$D17 + 2 * '5.6. Учитель. Школьная команда'!$E17) / '5.6. Учитель. Школьная команда'!$H17</f>
        <v>4.19</v>
      </c>
      <c r="N17" s="26" t="str">
        <f>IF('5.6. Учитель. Школьная команда'!$R17 = "высокий", '5.6. Учитель. Школьная команда'!$M17, NA())</f>
        <v>#N/A</v>
      </c>
      <c r="O17" s="26" t="str">
        <f>IF('5.6. Учитель. Школьная команда'!$R17 = "средний", '5.6. Учитель. Школьная команда'!$M17, NA())</f>
        <v>4.19</v>
      </c>
      <c r="P17" s="26" t="str">
        <f>IF('5.6. Учитель. Школьная команда'!$R17 = "базовый", '5.6. Учитель. Школьная команда'!$M17, NA())</f>
        <v>#N/A</v>
      </c>
      <c r="Q17" s="26" t="str">
        <f>IF('5.6. Учитель. Школьная команда'!$R17 = "ниже базового", '5.6. Учитель. Школьная команда'!$M17, NA())</f>
        <v>#N/A</v>
      </c>
      <c r="R17" s="9" t="str">
        <f t="array" ref="R17">INDEX({"ниже базового","базовый","средний","высокий"}, ROUND('5.6. Учитель. Школьная команда'!$M17, 0) - 1)</f>
        <v>средний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>
      <c r="A18" s="9">
        <v>6.0</v>
      </c>
      <c r="B18" s="17" t="str">
        <f>COUNTIFS('2. Результаты'!$B$2:$B$1350, '5.6. Учитель. Школьная команда'!$G18, '2. Результаты'!$J$2:$J$1350, B$1)</f>
        <v>21</v>
      </c>
      <c r="C18" s="18" t="str">
        <f>COUNTIFS('2. Результаты'!$B$2:$B$1350, '5.6. Учитель. Школьная команда'!$G18, '2. Результаты'!$J$2:$J$1350, C$1)</f>
        <v>43</v>
      </c>
      <c r="D18" s="19" t="str">
        <f>COUNTIFS('2. Результаты'!$B$2:$B$1350, '5.6. Учитель. Школьная команда'!$G18, '2. Результаты'!$J$2:$J$1350, D$1)</f>
        <v>8</v>
      </c>
      <c r="E18" s="20" t="str">
        <f>COUNTIFS('2. Результаты'!$B$2:$B$1350, '5.6. Учитель. Школьная команда'!$G18, '2. Результаты'!$J$2:$J$1350, E$1)</f>
        <v>0</v>
      </c>
      <c r="F18" s="9" t="str">
        <f t="array" ref="F18">ROW() - ROW(TAKE('5.6. Учитель. Школьная команда'!$A$2:$R$55, 1)) + 1</f>
        <v>#NAME?</v>
      </c>
      <c r="G18" s="21" t="s">
        <v>293</v>
      </c>
      <c r="H18" s="3" t="str">
        <f>SUM('5.6. Учитель. Школьная команда'!$B18:$E18)</f>
        <v>72</v>
      </c>
      <c r="I18" s="22" t="str">
        <f>'5.6. Учитель. Школьная команда'!$B18 / '5.6. Учитель. Школьная команда'!$H18</f>
        <v>29%</v>
      </c>
      <c r="J18" s="23" t="str">
        <f>'5.6. Учитель. Школьная команда'!$C18 / '5.6. Учитель. Школьная команда'!$H18</f>
        <v>60%</v>
      </c>
      <c r="K18" s="24" t="str">
        <f>'5.6. Учитель. Школьная команда'!$D18 / '5.6. Учитель. Школьная команда'!$H18</f>
        <v>11%</v>
      </c>
      <c r="L18" s="25" t="str">
        <f>'5.6. Учитель. Школьная команда'!$E18 / '5.6. Учитель. Школьная команда'!$H18</f>
        <v>0%</v>
      </c>
      <c r="M18" s="26" t="str">
        <f>(5 * '5.6. Учитель. Школьная команда'!$B18 + 4 * '5.6. Учитель. Школьная команда'!$C18 + 3 * '5.6. Учитель. Школьная команда'!$D18 + 2 * '5.6. Учитель. Школьная команда'!$E18) / '5.6. Учитель. Школьная команда'!$H18</f>
        <v>4.18</v>
      </c>
      <c r="N18" s="26" t="str">
        <f>IF('5.6. Учитель. Школьная команда'!$R18 = "высокий", '5.6. Учитель. Школьная команда'!$M18, NA())</f>
        <v>#N/A</v>
      </c>
      <c r="O18" s="26" t="str">
        <f>IF('5.6. Учитель. Школьная команда'!$R18 = "средний", '5.6. Учитель. Школьная команда'!$M18, NA())</f>
        <v>4.18</v>
      </c>
      <c r="P18" s="26" t="str">
        <f>IF('5.6. Учитель. Школьная команда'!$R18 = "базовый", '5.6. Учитель. Школьная команда'!$M18, NA())</f>
        <v>#N/A</v>
      </c>
      <c r="Q18" s="26" t="str">
        <f>IF('5.6. Учитель. Школьная команда'!$R18 = "ниже базового", '5.6. Учитель. Школьная команда'!$M18, NA())</f>
        <v>#N/A</v>
      </c>
      <c r="R18" s="9" t="str">
        <f t="array" ref="R18">INDEX({"ниже базового","базовый","средний","высокий"}, ROUND('5.6. Учитель. Школьная команда'!$M18, 0) - 1)</f>
        <v>средний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>
      <c r="A19" s="9">
        <v>53.0</v>
      </c>
      <c r="B19" s="17" t="str">
        <f>COUNTIFS('2. Результаты'!$B$2:$B$1350, '5.6. Учитель. Школьная команда'!$G19, '2. Результаты'!$J$2:$J$1350, B$1)</f>
        <v>4</v>
      </c>
      <c r="C19" s="18" t="str">
        <f>COUNTIFS('2. Результаты'!$B$2:$B$1350, '5.6. Учитель. Школьная команда'!$G19, '2. Результаты'!$J$2:$J$1350, C$1)</f>
        <v>4</v>
      </c>
      <c r="D19" s="19" t="str">
        <f>COUNTIFS('2. Результаты'!$B$2:$B$1350, '5.6. Учитель. Школьная команда'!$G19, '2. Результаты'!$J$2:$J$1350, D$1)</f>
        <v>0</v>
      </c>
      <c r="E19" s="20" t="str">
        <f>COUNTIFS('2. Результаты'!$B$2:$B$1350, '5.6. Учитель. Школьная команда'!$G19, '2. Результаты'!$J$2:$J$1350, E$1)</f>
        <v>0</v>
      </c>
      <c r="F19" s="9" t="str">
        <f t="array" ref="F19">ROW() - ROW(TAKE('5.6. Учитель. Школьная команда'!$A$2:$R$55, 1)) + 1</f>
        <v>#NAME?</v>
      </c>
      <c r="G19" s="21" t="s">
        <v>272</v>
      </c>
      <c r="H19" s="3" t="str">
        <f>SUM('5.6. Учитель. Школьная команда'!$B19:$E19)</f>
        <v>8</v>
      </c>
      <c r="I19" s="22" t="str">
        <f>'5.6. Учитель. Школьная команда'!$B19 / '5.6. Учитель. Школьная команда'!$H19</f>
        <v>50%</v>
      </c>
      <c r="J19" s="23" t="str">
        <f>'5.6. Учитель. Школьная команда'!$C19 / '5.6. Учитель. Школьная команда'!$H19</f>
        <v>50%</v>
      </c>
      <c r="K19" s="24" t="str">
        <f>'5.6. Учитель. Школьная команда'!$D19 / '5.6. Учитель. Школьная команда'!$H19</f>
        <v>0%</v>
      </c>
      <c r="L19" s="25" t="str">
        <f>'5.6. Учитель. Школьная команда'!$E19 / '5.6. Учитель. Школьная команда'!$H19</f>
        <v>0%</v>
      </c>
      <c r="M19" s="26" t="str">
        <f>(5 * '5.6. Учитель. Школьная команда'!$B19 + 4 * '5.6. Учитель. Школьная команда'!$C19 + 3 * '5.6. Учитель. Школьная команда'!$D19 + 2 * '5.6. Учитель. Школьная команда'!$E19) / '5.6. Учитель. Школьная команда'!$H19</f>
        <v>4.50</v>
      </c>
      <c r="N19" s="26" t="str">
        <f>IF('5.6. Учитель. Школьная команда'!$R19 = "высокий", '5.6. Учитель. Школьная команда'!$M19, NA())</f>
        <v>4.50</v>
      </c>
      <c r="O19" s="26" t="str">
        <f>IF('5.6. Учитель. Школьная команда'!$R19 = "средний", '5.6. Учитель. Школьная команда'!$M19, NA())</f>
        <v>#N/A</v>
      </c>
      <c r="P19" s="26" t="str">
        <f>IF('5.6. Учитель. Школьная команда'!$R19 = "базовый", '5.6. Учитель. Школьная команда'!$M19, NA())</f>
        <v>#N/A</v>
      </c>
      <c r="Q19" s="26" t="str">
        <f>IF('5.6. Учитель. Школьная команда'!$R19 = "ниже базового", '5.6. Учитель. Школьная команда'!$M19, NA())</f>
        <v>#N/A</v>
      </c>
      <c r="R19" s="9" t="str">
        <f t="array" ref="R19">INDEX({"ниже базового","базовый","средний","высокий"}, ROUND('5.6. Учитель. Школьная команда'!$M19, 0) - 1)</f>
        <v>высокий</v>
      </c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>
      <c r="A20" s="9">
        <v>29.0</v>
      </c>
      <c r="B20" s="17" t="str">
        <f>COUNTIFS('2. Результаты'!$B$2:$B$1350, '5.6. Учитель. Школьная команда'!$G20, '2. Результаты'!$J$2:$J$1350, B$1)</f>
        <v>3</v>
      </c>
      <c r="C20" s="18" t="str">
        <f>COUNTIFS('2. Результаты'!$B$2:$B$1350, '5.6. Учитель. Школьная команда'!$G20, '2. Результаты'!$J$2:$J$1350, C$1)</f>
        <v>4</v>
      </c>
      <c r="D20" s="19" t="str">
        <f>COUNTIFS('2. Результаты'!$B$2:$B$1350, '5.6. Учитель. Школьная команда'!$G20, '2. Результаты'!$J$2:$J$1350, D$1)</f>
        <v>1</v>
      </c>
      <c r="E20" s="20" t="str">
        <f>COUNTIFS('2. Результаты'!$B$2:$B$1350, '5.6. Учитель. Школьная команда'!$G20, '2. Результаты'!$J$2:$J$1350, E$1)</f>
        <v>0</v>
      </c>
      <c r="F20" s="9" t="str">
        <f t="array" ref="F20">ROW() - ROW(TAKE('5.6. Учитель. Школьная команда'!$A$2:$R$55, 1)) + 1</f>
        <v>#NAME?</v>
      </c>
      <c r="G20" s="21" t="s">
        <v>211</v>
      </c>
      <c r="H20" s="3" t="str">
        <f>SUM('5.6. Учитель. Школьная команда'!$B20:$E20)</f>
        <v>8</v>
      </c>
      <c r="I20" s="22" t="str">
        <f>'5.6. Учитель. Школьная команда'!$B20 / '5.6. Учитель. Школьная команда'!$H20</f>
        <v>38%</v>
      </c>
      <c r="J20" s="23" t="str">
        <f>'5.6. Учитель. Школьная команда'!$C20 / '5.6. Учитель. Школьная команда'!$H20</f>
        <v>50%</v>
      </c>
      <c r="K20" s="24" t="str">
        <f>'5.6. Учитель. Школьная команда'!$D20 / '5.6. Учитель. Школьная команда'!$H20</f>
        <v>13%</v>
      </c>
      <c r="L20" s="25" t="str">
        <f>'5.6. Учитель. Школьная команда'!$E20 / '5.6. Учитель. Школьная команда'!$H20</f>
        <v>0%</v>
      </c>
      <c r="M20" s="26" t="str">
        <f>(5 * '5.6. Учитель. Школьная команда'!$B20 + 4 * '5.6. Учитель. Школьная команда'!$C20 + 3 * '5.6. Учитель. Школьная команда'!$D20 + 2 * '5.6. Учитель. Школьная команда'!$E20) / '5.6. Учитель. Школьная команда'!$H20</f>
        <v>4.25</v>
      </c>
      <c r="N20" s="26" t="str">
        <f>IF('5.6. Учитель. Школьная команда'!$R20 = "высокий", '5.6. Учитель. Школьная команда'!$M20, NA())</f>
        <v>#N/A</v>
      </c>
      <c r="O20" s="26" t="str">
        <f>IF('5.6. Учитель. Школьная команда'!$R20 = "средний", '5.6. Учитель. Школьная команда'!$M20, NA())</f>
        <v>4.25</v>
      </c>
      <c r="P20" s="26" t="str">
        <f>IF('5.6. Учитель. Школьная команда'!$R20 = "базовый", '5.6. Учитель. Школьная команда'!$M20, NA())</f>
        <v>#N/A</v>
      </c>
      <c r="Q20" s="26" t="str">
        <f>IF('5.6. Учитель. Школьная команда'!$R20 = "ниже базового", '5.6. Учитель. Школьная команда'!$M20, NA())</f>
        <v>#N/A</v>
      </c>
      <c r="R20" s="9" t="str">
        <f t="array" ref="R20">INDEX({"ниже базового","базовый","средний","высокий"}, ROUND('5.6. Учитель. Школьная команда'!$M20, 0) - 1)</f>
        <v>средний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ht="15.75" customHeight="1">
      <c r="A21" s="9">
        <v>18.0</v>
      </c>
      <c r="B21" s="17" t="str">
        <f>COUNTIFS('2. Результаты'!$B$2:$B$1350, '5.6. Учитель. Школьная команда'!$G21, '2. Результаты'!$J$2:$J$1350, B$1)</f>
        <v>5</v>
      </c>
      <c r="C21" s="18" t="str">
        <f>COUNTIFS('2. Результаты'!$B$2:$B$1350, '5.6. Учитель. Школьная команда'!$G21, '2. Результаты'!$J$2:$J$1350, C$1)</f>
        <v>10</v>
      </c>
      <c r="D21" s="19" t="str">
        <f>COUNTIFS('2. Результаты'!$B$2:$B$1350, '5.6. Учитель. Школьная команда'!$G21, '2. Результаты'!$J$2:$J$1350, D$1)</f>
        <v>3</v>
      </c>
      <c r="E21" s="20" t="str">
        <f>COUNTIFS('2. Результаты'!$B$2:$B$1350, '5.6. Учитель. Школьная команда'!$G21, '2. Результаты'!$J$2:$J$1350, E$1)</f>
        <v>1</v>
      </c>
      <c r="F21" s="9" t="str">
        <f t="array" ref="F21">ROW() - ROW(TAKE('5.6. Учитель. Школьная команда'!$A$2:$R$55, 1)) + 1</f>
        <v>#NAME?</v>
      </c>
      <c r="G21" s="21" t="s">
        <v>407</v>
      </c>
      <c r="H21" s="3" t="str">
        <f>SUM('5.6. Учитель. Школьная команда'!$B21:$E21)</f>
        <v>19</v>
      </c>
      <c r="I21" s="22" t="str">
        <f>'5.6. Учитель. Школьная команда'!$B21 / '5.6. Учитель. Школьная команда'!$H21</f>
        <v>26%</v>
      </c>
      <c r="J21" s="23" t="str">
        <f>'5.6. Учитель. Школьная команда'!$C21 / '5.6. Учитель. Школьная команда'!$H21</f>
        <v>53%</v>
      </c>
      <c r="K21" s="24" t="str">
        <f>'5.6. Учитель. Школьная команда'!$D21 / '5.6. Учитель. Школьная команда'!$H21</f>
        <v>16%</v>
      </c>
      <c r="L21" s="25" t="str">
        <f>'5.6. Учитель. Школьная команда'!$E21 / '5.6. Учитель. Школьная команда'!$H21</f>
        <v>5%</v>
      </c>
      <c r="M21" s="26" t="str">
        <f>(5 * '5.6. Учитель. Школьная команда'!$B21 + 4 * '5.6. Учитель. Школьная команда'!$C21 + 3 * '5.6. Учитель. Школьная команда'!$D21 + 2 * '5.6. Учитель. Школьная команда'!$E21) / '5.6. Учитель. Школьная команда'!$H21</f>
        <v>4.00</v>
      </c>
      <c r="N21" s="26" t="str">
        <f>IF('5.6. Учитель. Школьная команда'!$R21 = "высокий", '5.6. Учитель. Школьная команда'!$M21, NA())</f>
        <v>#N/A</v>
      </c>
      <c r="O21" s="26" t="str">
        <f>IF('5.6. Учитель. Школьная команда'!$R21 = "средний", '5.6. Учитель. Школьная команда'!$M21, NA())</f>
        <v>4.00</v>
      </c>
      <c r="P21" s="26" t="str">
        <f>IF('5.6. Учитель. Школьная команда'!$R21 = "базовый", '5.6. Учитель. Школьная команда'!$M21, NA())</f>
        <v>#N/A</v>
      </c>
      <c r="Q21" s="26" t="str">
        <f>IF('5.6. Учитель. Школьная команда'!$R21 = "ниже базового", '5.6. Учитель. Школьная команда'!$M21, NA())</f>
        <v>#N/A</v>
      </c>
      <c r="R21" s="9" t="str">
        <f t="array" ref="R21">INDEX({"ниже базового","базовый","средний","высокий"}, ROUND('5.6. Учитель. Школьная команда'!$M21, 0) - 1)</f>
        <v>средний</v>
      </c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ht="15.75" customHeight="1">
      <c r="A22" s="9">
        <v>37.0</v>
      </c>
      <c r="B22" s="17" t="str">
        <f>COUNTIFS('2. Результаты'!$B$2:$B$1350, '5.6. Учитель. Школьная команда'!$G22, '2. Результаты'!$J$2:$J$1350, B$1)</f>
        <v>5</v>
      </c>
      <c r="C22" s="18" t="str">
        <f>COUNTIFS('2. Результаты'!$B$2:$B$1350, '5.6. Учитель. Школьная команда'!$G22, '2. Результаты'!$J$2:$J$1350, C$1)</f>
        <v>17</v>
      </c>
      <c r="D22" s="19" t="str">
        <f>COUNTIFS('2. Результаты'!$B$2:$B$1350, '5.6. Учитель. Школьная команда'!$G22, '2. Результаты'!$J$2:$J$1350, D$1)</f>
        <v>0</v>
      </c>
      <c r="E22" s="20" t="str">
        <f>COUNTIFS('2. Результаты'!$B$2:$B$1350, '5.6. Учитель. Школьная команда'!$G22, '2. Результаты'!$J$2:$J$1350, E$1)</f>
        <v>0</v>
      </c>
      <c r="F22" s="9" t="str">
        <f t="array" ref="F22">ROW() - ROW(TAKE('5.6. Учитель. Школьная команда'!$A$2:$R$55, 1)) + 1</f>
        <v>#NAME?</v>
      </c>
      <c r="G22" s="21" t="s">
        <v>1333</v>
      </c>
      <c r="H22" s="3" t="str">
        <f>SUM('5.6. Учитель. Школьная команда'!$B22:$E22)</f>
        <v>22</v>
      </c>
      <c r="I22" s="22" t="str">
        <f>'5.6. Учитель. Школьная команда'!$B22 / '5.6. Учитель. Школьная команда'!$H22</f>
        <v>23%</v>
      </c>
      <c r="J22" s="23" t="str">
        <f>'5.6. Учитель. Школьная команда'!$C22 / '5.6. Учитель. Школьная команда'!$H22</f>
        <v>77%</v>
      </c>
      <c r="K22" s="24" t="str">
        <f>'5.6. Учитель. Школьная команда'!$D22 / '5.6. Учитель. Школьная команда'!$H22</f>
        <v>0%</v>
      </c>
      <c r="L22" s="25" t="str">
        <f>'5.6. Учитель. Школьная команда'!$E22 / '5.6. Учитель. Школьная команда'!$H22</f>
        <v>0%</v>
      </c>
      <c r="M22" s="26" t="str">
        <f>(5 * '5.6. Учитель. Школьная команда'!$B22 + 4 * '5.6. Учитель. Школьная команда'!$C22 + 3 * '5.6. Учитель. Школьная команда'!$D22 + 2 * '5.6. Учитель. Школьная команда'!$E22) / '5.6. Учитель. Школьная команда'!$H22</f>
        <v>4.23</v>
      </c>
      <c r="N22" s="26" t="str">
        <f>IF('5.6. Учитель. Школьная команда'!$R22 = "высокий", '5.6. Учитель. Школьная команда'!$M22, NA())</f>
        <v>#N/A</v>
      </c>
      <c r="O22" s="26" t="str">
        <f>IF('5.6. Учитель. Школьная команда'!$R22 = "средний", '5.6. Учитель. Школьная команда'!$M22, NA())</f>
        <v>4.23</v>
      </c>
      <c r="P22" s="26" t="str">
        <f>IF('5.6. Учитель. Школьная команда'!$R22 = "базовый", '5.6. Учитель. Школьная команда'!$M22, NA())</f>
        <v>#N/A</v>
      </c>
      <c r="Q22" s="26" t="str">
        <f>IF('5.6. Учитель. Школьная команда'!$R22 = "ниже базового", '5.6. Учитель. Школьная команда'!$M22, NA())</f>
        <v>#N/A</v>
      </c>
      <c r="R22" s="9" t="str">
        <f t="array" ref="R22">INDEX({"ниже базового","базовый","средний","высокий"}, ROUND('5.6. Учитель. Школьная команда'!$M22, 0) - 1)</f>
        <v>средний</v>
      </c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ht="15.75" customHeight="1">
      <c r="A23" s="9">
        <v>16.0</v>
      </c>
      <c r="B23" s="17" t="str">
        <f>COUNTIFS('2. Результаты'!$B$2:$B$1350, '5.6. Учитель. Школьная команда'!$G23, '2. Результаты'!$J$2:$J$1350, B$1)</f>
        <v>6</v>
      </c>
      <c r="C23" s="18" t="str">
        <f>COUNTIFS('2. Результаты'!$B$2:$B$1350, '5.6. Учитель. Школьная команда'!$G23, '2. Результаты'!$J$2:$J$1350, C$1)</f>
        <v>12</v>
      </c>
      <c r="D23" s="19" t="str">
        <f>COUNTIFS('2. Результаты'!$B$2:$B$1350, '5.6. Учитель. Школьная команда'!$G23, '2. Результаты'!$J$2:$J$1350, D$1)</f>
        <v>0</v>
      </c>
      <c r="E23" s="20" t="str">
        <f>COUNTIFS('2. Результаты'!$B$2:$B$1350, '5.6. Учитель. Школьная команда'!$G23, '2. Результаты'!$J$2:$J$1350, E$1)</f>
        <v>0</v>
      </c>
      <c r="F23" s="9" t="str">
        <f t="array" ref="F23">ROW() - ROW(TAKE('5.6. Учитель. Школьная команда'!$A$2:$R$55, 1)) + 1</f>
        <v>#NAME?</v>
      </c>
      <c r="G23" s="21" t="s">
        <v>1068</v>
      </c>
      <c r="H23" s="3" t="str">
        <f>SUM('5.6. Учитель. Школьная команда'!$B23:$E23)</f>
        <v>18</v>
      </c>
      <c r="I23" s="22" t="str">
        <f>'5.6. Учитель. Школьная команда'!$B23 / '5.6. Учитель. Школьная команда'!$H23</f>
        <v>33%</v>
      </c>
      <c r="J23" s="23" t="str">
        <f>'5.6. Учитель. Школьная команда'!$C23 / '5.6. Учитель. Школьная команда'!$H23</f>
        <v>67%</v>
      </c>
      <c r="K23" s="24" t="str">
        <f>'5.6. Учитель. Школьная команда'!$D23 / '5.6. Учитель. Школьная команда'!$H23</f>
        <v>0%</v>
      </c>
      <c r="L23" s="25" t="str">
        <f>'5.6. Учитель. Школьная команда'!$E23 / '5.6. Учитель. Школьная команда'!$H23</f>
        <v>0%</v>
      </c>
      <c r="M23" s="26" t="str">
        <f>(5 * '5.6. Учитель. Школьная команда'!$B23 + 4 * '5.6. Учитель. Школьная команда'!$C23 + 3 * '5.6. Учитель. Школьная команда'!$D23 + 2 * '5.6. Учитель. Школьная команда'!$E23) / '5.6. Учитель. Школьная команда'!$H23</f>
        <v>4.33</v>
      </c>
      <c r="N23" s="26" t="str">
        <f>IF('5.6. Учитель. Школьная команда'!$R23 = "высокий", '5.6. Учитель. Школьная команда'!$M23, NA())</f>
        <v>#N/A</v>
      </c>
      <c r="O23" s="26" t="str">
        <f>IF('5.6. Учитель. Школьная команда'!$R23 = "средний", '5.6. Учитель. Школьная команда'!$M23, NA())</f>
        <v>4.33</v>
      </c>
      <c r="P23" s="26" t="str">
        <f>IF('5.6. Учитель. Школьная команда'!$R23 = "базовый", '5.6. Учитель. Школьная команда'!$M23, NA())</f>
        <v>#N/A</v>
      </c>
      <c r="Q23" s="26" t="str">
        <f>IF('5.6. Учитель. Школьная команда'!$R23 = "ниже базового", '5.6. Учитель. Школьная команда'!$M23, NA())</f>
        <v>#N/A</v>
      </c>
      <c r="R23" s="9" t="str">
        <f t="array" ref="R23">INDEX({"ниже базового","базовый","средний","высокий"}, ROUND('5.6. Учитель. Школьная команда'!$M23, 0) - 1)</f>
        <v>средний</v>
      </c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ht="15.75" customHeight="1">
      <c r="A24" s="9">
        <v>54.0</v>
      </c>
      <c r="B24" s="17" t="str">
        <f>COUNTIFS('2. Результаты'!$B$2:$B$1350, '5.6. Учитель. Школьная команда'!$G24, '2. Результаты'!$J$2:$J$1350, B$1)</f>
        <v>6</v>
      </c>
      <c r="C24" s="18" t="str">
        <f>COUNTIFS('2. Результаты'!$B$2:$B$1350, '5.6. Учитель. Школьная команда'!$G24, '2. Результаты'!$J$2:$J$1350, C$1)</f>
        <v>25</v>
      </c>
      <c r="D24" s="19" t="str">
        <f>COUNTIFS('2. Результаты'!$B$2:$B$1350, '5.6. Учитель. Школьная команда'!$G24, '2. Результаты'!$J$2:$J$1350, D$1)</f>
        <v>4</v>
      </c>
      <c r="E24" s="20" t="str">
        <f>COUNTIFS('2. Результаты'!$B$2:$B$1350, '5.6. Учитель. Школьная команда'!$G24, '2. Результаты'!$J$2:$J$1350, E$1)</f>
        <v>1</v>
      </c>
      <c r="F24" s="9" t="str">
        <f t="array" ref="F24">ROW() - ROW(TAKE('5.6. Учитель. Школьная команда'!$A$2:$R$55, 1)) + 1</f>
        <v>#NAME?</v>
      </c>
      <c r="G24" s="21" t="s">
        <v>162</v>
      </c>
      <c r="H24" s="3" t="str">
        <f>SUM('5.6. Учитель. Школьная команда'!$B24:$E24)</f>
        <v>36</v>
      </c>
      <c r="I24" s="22" t="str">
        <f>'5.6. Учитель. Школьная команда'!$B24 / '5.6. Учитель. Школьная команда'!$H24</f>
        <v>17%</v>
      </c>
      <c r="J24" s="23" t="str">
        <f>'5.6. Учитель. Школьная команда'!$C24 / '5.6. Учитель. Школьная команда'!$H24</f>
        <v>69%</v>
      </c>
      <c r="K24" s="24" t="str">
        <f>'5.6. Учитель. Школьная команда'!$D24 / '5.6. Учитель. Школьная команда'!$H24</f>
        <v>11%</v>
      </c>
      <c r="L24" s="25" t="str">
        <f>'5.6. Учитель. Школьная команда'!$E24 / '5.6. Учитель. Школьная команда'!$H24</f>
        <v>3%</v>
      </c>
      <c r="M24" s="26" t="str">
        <f>(5 * '5.6. Учитель. Школьная команда'!$B24 + 4 * '5.6. Учитель. Школьная команда'!$C24 + 3 * '5.6. Учитель. Школьная команда'!$D24 + 2 * '5.6. Учитель. Школьная команда'!$E24) / '5.6. Учитель. Школьная команда'!$H24</f>
        <v>4.00</v>
      </c>
      <c r="N24" s="26" t="str">
        <f>IF('5.6. Учитель. Школьная команда'!$R24 = "высокий", '5.6. Учитель. Школьная команда'!$M24, NA())</f>
        <v>#N/A</v>
      </c>
      <c r="O24" s="26" t="str">
        <f>IF('5.6. Учитель. Школьная команда'!$R24 = "средний", '5.6. Учитель. Школьная команда'!$M24, NA())</f>
        <v>4.00</v>
      </c>
      <c r="P24" s="26" t="str">
        <f>IF('5.6. Учитель. Школьная команда'!$R24 = "базовый", '5.6. Учитель. Школьная команда'!$M24, NA())</f>
        <v>#N/A</v>
      </c>
      <c r="Q24" s="26" t="str">
        <f>IF('5.6. Учитель. Школьная команда'!$R24 = "ниже базового", '5.6. Учитель. Школьная команда'!$M24, NA())</f>
        <v>#N/A</v>
      </c>
      <c r="R24" s="9" t="str">
        <f t="array" ref="R24">INDEX({"ниже базового","базовый","средний","высокий"}, ROUND('5.6. Учитель. Школьная команда'!$M24, 0) - 1)</f>
        <v>средний</v>
      </c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ht="15.75" customHeight="1">
      <c r="A25" s="9">
        <v>35.0</v>
      </c>
      <c r="B25" s="17" t="str">
        <f>COUNTIFS('2. Результаты'!$B$2:$B$1350, '5.6. Учитель. Школьная команда'!$G25, '2. Результаты'!$J$2:$J$1350, B$1)</f>
        <v>0</v>
      </c>
      <c r="C25" s="18" t="str">
        <f>COUNTIFS('2. Результаты'!$B$2:$B$1350, '5.6. Учитель. Школьная команда'!$G25, '2. Результаты'!$J$2:$J$1350, C$1)</f>
        <v>13</v>
      </c>
      <c r="D25" s="19" t="str">
        <f>COUNTIFS('2. Результаты'!$B$2:$B$1350, '5.6. Учитель. Школьная команда'!$G25, '2. Результаты'!$J$2:$J$1350, D$1)</f>
        <v>1</v>
      </c>
      <c r="E25" s="20" t="str">
        <f>COUNTIFS('2. Результаты'!$B$2:$B$1350, '5.6. Учитель. Школьная команда'!$G25, '2. Результаты'!$J$2:$J$1350, E$1)</f>
        <v>0</v>
      </c>
      <c r="F25" s="9" t="str">
        <f t="array" ref="F25">ROW() - ROW(TAKE('5.6. Учитель. Школьная команда'!$A$2:$R$55, 1)) + 1</f>
        <v>#NAME?</v>
      </c>
      <c r="G25" s="21" t="s">
        <v>724</v>
      </c>
      <c r="H25" s="3" t="str">
        <f>SUM('5.6. Учитель. Школьная команда'!$B25:$E25)</f>
        <v>14</v>
      </c>
      <c r="I25" s="22" t="str">
        <f>'5.6. Учитель. Школьная команда'!$B25 / '5.6. Учитель. Школьная команда'!$H25</f>
        <v>0%</v>
      </c>
      <c r="J25" s="23" t="str">
        <f>'5.6. Учитель. Школьная команда'!$C25 / '5.6. Учитель. Школьная команда'!$H25</f>
        <v>93%</v>
      </c>
      <c r="K25" s="24" t="str">
        <f>'5.6. Учитель. Школьная команда'!$D25 / '5.6. Учитель. Школьная команда'!$H25</f>
        <v>7%</v>
      </c>
      <c r="L25" s="25" t="str">
        <f>'5.6. Учитель. Школьная команда'!$E25 / '5.6. Учитель. Школьная команда'!$H25</f>
        <v>0%</v>
      </c>
      <c r="M25" s="26" t="str">
        <f>(5 * '5.6. Учитель. Школьная команда'!$B25 + 4 * '5.6. Учитель. Школьная команда'!$C25 + 3 * '5.6. Учитель. Школьная команда'!$D25 + 2 * '5.6. Учитель. Школьная команда'!$E25) / '5.6. Учитель. Школьная команда'!$H25</f>
        <v>3.93</v>
      </c>
      <c r="N25" s="26" t="str">
        <f>IF('5.6. Учитель. Школьная команда'!$R25 = "высокий", '5.6. Учитель. Школьная команда'!$M25, NA())</f>
        <v>#N/A</v>
      </c>
      <c r="O25" s="26" t="str">
        <f>IF('5.6. Учитель. Школьная команда'!$R25 = "средний", '5.6. Учитель. Школьная команда'!$M25, NA())</f>
        <v>3.93</v>
      </c>
      <c r="P25" s="26" t="str">
        <f>IF('5.6. Учитель. Школьная команда'!$R25 = "базовый", '5.6. Учитель. Школьная команда'!$M25, NA())</f>
        <v>#N/A</v>
      </c>
      <c r="Q25" s="26" t="str">
        <f>IF('5.6. Учитель. Школьная команда'!$R25 = "ниже базового", '5.6. Учитель. Школьная команда'!$M25, NA())</f>
        <v>#N/A</v>
      </c>
      <c r="R25" s="9" t="str">
        <f t="array" ref="R25">INDEX({"ниже базового","базовый","средний","высокий"}, ROUND('5.6. Учитель. Школьная команда'!$M25, 0) - 1)</f>
        <v>средний</v>
      </c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ht="15.75" customHeight="1">
      <c r="A26" s="9">
        <v>15.0</v>
      </c>
      <c r="B26" s="17" t="str">
        <f>COUNTIFS('2. Результаты'!$B$2:$B$1350, '5.6. Учитель. Школьная команда'!$G26, '2. Результаты'!$J$2:$J$1350, B$1)</f>
        <v>3</v>
      </c>
      <c r="C26" s="18" t="str">
        <f>COUNTIFS('2. Результаты'!$B$2:$B$1350, '5.6. Учитель. Школьная команда'!$G26, '2. Результаты'!$J$2:$J$1350, C$1)</f>
        <v>21</v>
      </c>
      <c r="D26" s="19" t="str">
        <f>COUNTIFS('2. Результаты'!$B$2:$B$1350, '5.6. Учитель. Школьная команда'!$G26, '2. Результаты'!$J$2:$J$1350, D$1)</f>
        <v>0</v>
      </c>
      <c r="E26" s="20" t="str">
        <f>COUNTIFS('2. Результаты'!$B$2:$B$1350, '5.6. Учитель. Школьная команда'!$G26, '2. Результаты'!$J$2:$J$1350, E$1)</f>
        <v>0</v>
      </c>
      <c r="F26" s="9" t="str">
        <f t="array" ref="F26">ROW() - ROW(TAKE('5.6. Учитель. Школьная команда'!$A$2:$R$55, 1)) + 1</f>
        <v>#NAME?</v>
      </c>
      <c r="G26" s="21" t="s">
        <v>220</v>
      </c>
      <c r="H26" s="3" t="str">
        <f>SUM('5.6. Учитель. Школьная команда'!$B26:$E26)</f>
        <v>24</v>
      </c>
      <c r="I26" s="22" t="str">
        <f>'5.6. Учитель. Школьная команда'!$B26 / '5.6. Учитель. Школьная команда'!$H26</f>
        <v>13%</v>
      </c>
      <c r="J26" s="23" t="str">
        <f>'5.6. Учитель. Школьная команда'!$C26 / '5.6. Учитель. Школьная команда'!$H26</f>
        <v>88%</v>
      </c>
      <c r="K26" s="24" t="str">
        <f>'5.6. Учитель. Школьная команда'!$D26 / '5.6. Учитель. Школьная команда'!$H26</f>
        <v>0%</v>
      </c>
      <c r="L26" s="25" t="str">
        <f>'5.6. Учитель. Школьная команда'!$E26 / '5.6. Учитель. Школьная команда'!$H26</f>
        <v>0%</v>
      </c>
      <c r="M26" s="26" t="str">
        <f>(5 * '5.6. Учитель. Школьная команда'!$B26 + 4 * '5.6. Учитель. Школьная команда'!$C26 + 3 * '5.6. Учитель. Школьная команда'!$D26 + 2 * '5.6. Учитель. Школьная команда'!$E26) / '5.6. Учитель. Школьная команда'!$H26</f>
        <v>4.13</v>
      </c>
      <c r="N26" s="26" t="str">
        <f>IF('5.6. Учитель. Школьная команда'!$R26 = "высокий", '5.6. Учитель. Школьная команда'!$M26, NA())</f>
        <v>#N/A</v>
      </c>
      <c r="O26" s="26" t="str">
        <f>IF('5.6. Учитель. Школьная команда'!$R26 = "средний", '5.6. Учитель. Школьная команда'!$M26, NA())</f>
        <v>4.13</v>
      </c>
      <c r="P26" s="26" t="str">
        <f>IF('5.6. Учитель. Школьная команда'!$R26 = "базовый", '5.6. Учитель. Школьная команда'!$M26, NA())</f>
        <v>#N/A</v>
      </c>
      <c r="Q26" s="26" t="str">
        <f>IF('5.6. Учитель. Школьная команда'!$R26 = "ниже базового", '5.6. Учитель. Школьная команда'!$M26, NA())</f>
        <v>#N/A</v>
      </c>
      <c r="R26" s="9" t="str">
        <f t="array" ref="R26">INDEX({"ниже базового","базовый","средний","высокий"}, ROUND('5.6. Учитель. Школьная команда'!$M26, 0) - 1)</f>
        <v>средний</v>
      </c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ht="15.75" customHeight="1">
      <c r="A27" s="9">
        <v>28.0</v>
      </c>
      <c r="B27" s="17" t="str">
        <f>COUNTIFS('2. Результаты'!$B$2:$B$1350, '5.6. Учитель. Школьная команда'!$G27, '2. Результаты'!$J$2:$J$1350, B$1)</f>
        <v>0</v>
      </c>
      <c r="C27" s="18" t="str">
        <f>COUNTIFS('2. Результаты'!$B$2:$B$1350, '5.6. Учитель. Школьная команда'!$G27, '2. Результаты'!$J$2:$J$1350, C$1)</f>
        <v>10</v>
      </c>
      <c r="D27" s="19" t="str">
        <f>COUNTIFS('2. Результаты'!$B$2:$B$1350, '5.6. Учитель. Школьная команда'!$G27, '2. Результаты'!$J$2:$J$1350, D$1)</f>
        <v>0</v>
      </c>
      <c r="E27" s="20" t="str">
        <f>COUNTIFS('2. Результаты'!$B$2:$B$1350, '5.6. Учитель. Школьная команда'!$G27, '2. Результаты'!$J$2:$J$1350, E$1)</f>
        <v>0</v>
      </c>
      <c r="F27" s="9" t="str">
        <f t="array" ref="F27">ROW() - ROW(TAKE('5.6. Учитель. Школьная команда'!$A$2:$R$55, 1)) + 1</f>
        <v>#NAME?</v>
      </c>
      <c r="G27" s="21" t="s">
        <v>545</v>
      </c>
      <c r="H27" s="3" t="str">
        <f>SUM('5.6. Учитель. Школьная команда'!$B27:$E27)</f>
        <v>10</v>
      </c>
      <c r="I27" s="22" t="str">
        <f>'5.6. Учитель. Школьная команда'!$B27 / '5.6. Учитель. Школьная команда'!$H27</f>
        <v>0%</v>
      </c>
      <c r="J27" s="23" t="str">
        <f>'5.6. Учитель. Школьная команда'!$C27 / '5.6. Учитель. Школьная команда'!$H27</f>
        <v>100%</v>
      </c>
      <c r="K27" s="24" t="str">
        <f>'5.6. Учитель. Школьная команда'!$D27 / '5.6. Учитель. Школьная команда'!$H27</f>
        <v>0%</v>
      </c>
      <c r="L27" s="25" t="str">
        <f>'5.6. Учитель. Школьная команда'!$E27 / '5.6. Учитель. Школьная команда'!$H27</f>
        <v>0%</v>
      </c>
      <c r="M27" s="26" t="str">
        <f>(5 * '5.6. Учитель. Школьная команда'!$B27 + 4 * '5.6. Учитель. Школьная команда'!$C27 + 3 * '5.6. Учитель. Школьная команда'!$D27 + 2 * '5.6. Учитель. Школьная команда'!$E27) / '5.6. Учитель. Школьная команда'!$H27</f>
        <v>4.00</v>
      </c>
      <c r="N27" s="26" t="str">
        <f>IF('5.6. Учитель. Школьная команда'!$R27 = "высокий", '5.6. Учитель. Школьная команда'!$M27, NA())</f>
        <v>#N/A</v>
      </c>
      <c r="O27" s="26" t="str">
        <f>IF('5.6. Учитель. Школьная команда'!$R27 = "средний", '5.6. Учитель. Школьная команда'!$M27, NA())</f>
        <v>4.00</v>
      </c>
      <c r="P27" s="26" t="str">
        <f>IF('5.6. Учитель. Школьная команда'!$R27 = "базовый", '5.6. Учитель. Школьная команда'!$M27, NA())</f>
        <v>#N/A</v>
      </c>
      <c r="Q27" s="26" t="str">
        <f>IF('5.6. Учитель. Школьная команда'!$R27 = "ниже базового", '5.6. Учитель. Школьная команда'!$M27, NA())</f>
        <v>#N/A</v>
      </c>
      <c r="R27" s="9" t="str">
        <f t="array" ref="R27">INDEX({"ниже базового","базовый","средний","высокий"}, ROUND('5.6. Учитель. Школьная команда'!$M27, 0) - 1)</f>
        <v>средний</v>
      </c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ht="15.75" customHeight="1">
      <c r="A28" s="9">
        <v>3.0</v>
      </c>
      <c r="B28" s="17" t="str">
        <f>COUNTIFS('2. Результаты'!$B$2:$B$1350, '5.6. Учитель. Школьная команда'!$G28, '2. Результаты'!$J$2:$J$1350, B$1)</f>
        <v>1</v>
      </c>
      <c r="C28" s="18" t="str">
        <f>COUNTIFS('2. Результаты'!$B$2:$B$1350, '5.6. Учитель. Школьная команда'!$G28, '2. Результаты'!$J$2:$J$1350, C$1)</f>
        <v>14</v>
      </c>
      <c r="D28" s="19" t="str">
        <f>COUNTIFS('2. Результаты'!$B$2:$B$1350, '5.6. Учитель. Школьная команда'!$G28, '2. Результаты'!$J$2:$J$1350, D$1)</f>
        <v>2</v>
      </c>
      <c r="E28" s="20" t="str">
        <f>COUNTIFS('2. Результаты'!$B$2:$B$1350, '5.6. Учитель. Школьная команда'!$G28, '2. Результаты'!$J$2:$J$1350, E$1)</f>
        <v>1</v>
      </c>
      <c r="F28" s="9" t="str">
        <f t="array" ref="F28">ROW() - ROW(TAKE('5.6. Учитель. Школьная команда'!$A$2:$R$55, 1)) + 1</f>
        <v>#NAME?</v>
      </c>
      <c r="G28" s="21" t="s">
        <v>83</v>
      </c>
      <c r="H28" s="3" t="str">
        <f>SUM('5.6. Учитель. Школьная команда'!$B28:$E28)</f>
        <v>18</v>
      </c>
      <c r="I28" s="22" t="str">
        <f>'5.6. Учитель. Школьная команда'!$B28 / '5.6. Учитель. Школьная команда'!$H28</f>
        <v>6%</v>
      </c>
      <c r="J28" s="23" t="str">
        <f>'5.6. Учитель. Школьная команда'!$C28 / '5.6. Учитель. Школьная команда'!$H28</f>
        <v>78%</v>
      </c>
      <c r="K28" s="24" t="str">
        <f>'5.6. Учитель. Школьная команда'!$D28 / '5.6. Учитель. Школьная команда'!$H28</f>
        <v>11%</v>
      </c>
      <c r="L28" s="25" t="str">
        <f>'5.6. Учитель. Школьная команда'!$E28 / '5.6. Учитель. Школьная команда'!$H28</f>
        <v>6%</v>
      </c>
      <c r="M28" s="26" t="str">
        <f>(5 * '5.6. Учитель. Школьная команда'!$B28 + 4 * '5.6. Учитель. Школьная команда'!$C28 + 3 * '5.6. Учитель. Школьная команда'!$D28 + 2 * '5.6. Учитель. Школьная команда'!$E28) / '5.6. Учитель. Школьная команда'!$H28</f>
        <v>3.83</v>
      </c>
      <c r="N28" s="26" t="str">
        <f>IF('5.6. Учитель. Школьная команда'!$R28 = "высокий", '5.6. Учитель. Школьная команда'!$M28, NA())</f>
        <v>#N/A</v>
      </c>
      <c r="O28" s="26" t="str">
        <f>IF('5.6. Учитель. Школьная команда'!$R28 = "средний", '5.6. Учитель. Школьная команда'!$M28, NA())</f>
        <v>3.83</v>
      </c>
      <c r="P28" s="26" t="str">
        <f>IF('5.6. Учитель. Школьная команда'!$R28 = "базовый", '5.6. Учитель. Школьная команда'!$M28, NA())</f>
        <v>#N/A</v>
      </c>
      <c r="Q28" s="26" t="str">
        <f>IF('5.6. Учитель. Школьная команда'!$R28 = "ниже базового", '5.6. Учитель. Школьная команда'!$M28, NA())</f>
        <v>#N/A</v>
      </c>
      <c r="R28" s="9" t="str">
        <f t="array" ref="R28">INDEX({"ниже базового","базовый","средний","высокий"}, ROUND('5.6. Учитель. Школьная команда'!$M28, 0) - 1)</f>
        <v>средний</v>
      </c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ht="15.75" customHeight="1">
      <c r="A29" s="9">
        <v>45.0</v>
      </c>
      <c r="B29" s="17" t="str">
        <f>COUNTIFS('2. Результаты'!$B$2:$B$1350, '5.6. Учитель. Школьная команда'!$G29, '2. Результаты'!$J$2:$J$1350, B$1)</f>
        <v>8</v>
      </c>
      <c r="C29" s="18" t="str">
        <f>COUNTIFS('2. Результаты'!$B$2:$B$1350, '5.6. Учитель. Школьная команда'!$G29, '2. Результаты'!$J$2:$J$1350, C$1)</f>
        <v>17</v>
      </c>
      <c r="D29" s="19" t="str">
        <f>COUNTIFS('2. Результаты'!$B$2:$B$1350, '5.6. Учитель. Школьная команда'!$G29, '2. Результаты'!$J$2:$J$1350, D$1)</f>
        <v>3</v>
      </c>
      <c r="E29" s="20" t="str">
        <f>COUNTIFS('2. Результаты'!$B$2:$B$1350, '5.6. Учитель. Школьная команда'!$G29, '2. Результаты'!$J$2:$J$1350, E$1)</f>
        <v>0</v>
      </c>
      <c r="F29" s="9" t="str">
        <f t="array" ref="F29">ROW() - ROW(TAKE('5.6. Учитель. Школьная команда'!$A$2:$R$55, 1)) + 1</f>
        <v>#NAME?</v>
      </c>
      <c r="G29" s="21" t="s">
        <v>606</v>
      </c>
      <c r="H29" s="3" t="str">
        <f>SUM('5.6. Учитель. Школьная команда'!$B29:$E29)</f>
        <v>28</v>
      </c>
      <c r="I29" s="22" t="str">
        <f>'5.6. Учитель. Школьная команда'!$B29 / '5.6. Учитель. Школьная команда'!$H29</f>
        <v>29%</v>
      </c>
      <c r="J29" s="23" t="str">
        <f>'5.6. Учитель. Школьная команда'!$C29 / '5.6. Учитель. Школьная команда'!$H29</f>
        <v>61%</v>
      </c>
      <c r="K29" s="24" t="str">
        <f>'5.6. Учитель. Школьная команда'!$D29 / '5.6. Учитель. Школьная команда'!$H29</f>
        <v>11%</v>
      </c>
      <c r="L29" s="25" t="str">
        <f>'5.6. Учитель. Школьная команда'!$E29 / '5.6. Учитель. Школьная команда'!$H29</f>
        <v>0%</v>
      </c>
      <c r="M29" s="26" t="str">
        <f>(5 * '5.6. Учитель. Школьная команда'!$B29 + 4 * '5.6. Учитель. Школьная команда'!$C29 + 3 * '5.6. Учитель. Школьная команда'!$D29 + 2 * '5.6. Учитель. Школьная команда'!$E29) / '5.6. Учитель. Школьная команда'!$H29</f>
        <v>4.18</v>
      </c>
      <c r="N29" s="26" t="str">
        <f>IF('5.6. Учитель. Школьная команда'!$R29 = "высокий", '5.6. Учитель. Школьная команда'!$M29, NA())</f>
        <v>#N/A</v>
      </c>
      <c r="O29" s="26" t="str">
        <f>IF('5.6. Учитель. Школьная команда'!$R29 = "средний", '5.6. Учитель. Школьная команда'!$M29, NA())</f>
        <v>4.18</v>
      </c>
      <c r="P29" s="26" t="str">
        <f>IF('5.6. Учитель. Школьная команда'!$R29 = "базовый", '5.6. Учитель. Школьная команда'!$M29, NA())</f>
        <v>#N/A</v>
      </c>
      <c r="Q29" s="26" t="str">
        <f>IF('5.6. Учитель. Школьная команда'!$R29 = "ниже базового", '5.6. Учитель. Школьная команда'!$M29, NA())</f>
        <v>#N/A</v>
      </c>
      <c r="R29" s="9" t="str">
        <f t="array" ref="R29">INDEX({"ниже базового","базовый","средний","высокий"}, ROUND('5.6. Учитель. Школьная команда'!$M29, 0) - 1)</f>
        <v>средний</v>
      </c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ht="15.75" customHeight="1">
      <c r="A30" s="9">
        <v>32.0</v>
      </c>
      <c r="B30" s="17" t="str">
        <f>COUNTIFS('2. Результаты'!$B$2:$B$1350, '5.6. Учитель. Школьная команда'!$G30, '2. Результаты'!$J$2:$J$1350, B$1)</f>
        <v>4</v>
      </c>
      <c r="C30" s="18" t="str">
        <f>COUNTIFS('2. Результаты'!$B$2:$B$1350, '5.6. Учитель. Школьная команда'!$G30, '2. Результаты'!$J$2:$J$1350, C$1)</f>
        <v>22</v>
      </c>
      <c r="D30" s="19" t="str">
        <f>COUNTIFS('2. Результаты'!$B$2:$B$1350, '5.6. Учитель. Школьная команда'!$G30, '2. Результаты'!$J$2:$J$1350, D$1)</f>
        <v>0</v>
      </c>
      <c r="E30" s="20" t="str">
        <f>COUNTIFS('2. Результаты'!$B$2:$B$1350, '5.6. Учитель. Школьная команда'!$G30, '2. Результаты'!$J$2:$J$1350, E$1)</f>
        <v>0</v>
      </c>
      <c r="F30" s="9" t="str">
        <f t="array" ref="F30">ROW() - ROW(TAKE('5.6. Учитель. Школьная команда'!$A$2:$R$55, 1)) + 1</f>
        <v>#NAME?</v>
      </c>
      <c r="G30" s="21" t="s">
        <v>427</v>
      </c>
      <c r="H30" s="3" t="str">
        <f>SUM('5.6. Учитель. Школьная команда'!$B30:$E30)</f>
        <v>26</v>
      </c>
      <c r="I30" s="22" t="str">
        <f>'5.6. Учитель. Школьная команда'!$B30 / '5.6. Учитель. Школьная команда'!$H30</f>
        <v>15%</v>
      </c>
      <c r="J30" s="23" t="str">
        <f>'5.6. Учитель. Школьная команда'!$C30 / '5.6. Учитель. Школьная команда'!$H30</f>
        <v>85%</v>
      </c>
      <c r="K30" s="24" t="str">
        <f>'5.6. Учитель. Школьная команда'!$D30 / '5.6. Учитель. Школьная команда'!$H30</f>
        <v>0%</v>
      </c>
      <c r="L30" s="25" t="str">
        <f>'5.6. Учитель. Школьная команда'!$E30 / '5.6. Учитель. Школьная команда'!$H30</f>
        <v>0%</v>
      </c>
      <c r="M30" s="26" t="str">
        <f>(5 * '5.6. Учитель. Школьная команда'!$B30 + 4 * '5.6. Учитель. Школьная команда'!$C30 + 3 * '5.6. Учитель. Школьная команда'!$D30 + 2 * '5.6. Учитель. Школьная команда'!$E30) / '5.6. Учитель. Школьная команда'!$H30</f>
        <v>4.15</v>
      </c>
      <c r="N30" s="26" t="str">
        <f>IF('5.6. Учитель. Школьная команда'!$R30 = "высокий", '5.6. Учитель. Школьная команда'!$M30, NA())</f>
        <v>#N/A</v>
      </c>
      <c r="O30" s="26" t="str">
        <f>IF('5.6. Учитель. Школьная команда'!$R30 = "средний", '5.6. Учитель. Школьная команда'!$M30, NA())</f>
        <v>4.15</v>
      </c>
      <c r="P30" s="26" t="str">
        <f>IF('5.6. Учитель. Школьная команда'!$R30 = "базовый", '5.6. Учитель. Школьная команда'!$M30, NA())</f>
        <v>#N/A</v>
      </c>
      <c r="Q30" s="26" t="str">
        <f>IF('5.6. Учитель. Школьная команда'!$R30 = "ниже базового", '5.6. Учитель. Школьная команда'!$M30, NA())</f>
        <v>#N/A</v>
      </c>
      <c r="R30" s="9" t="str">
        <f t="array" ref="R30">INDEX({"ниже базового","базовый","средний","высокий"}, ROUND('5.6. Учитель. Школьная команда'!$M30, 0) - 1)</f>
        <v>средний</v>
      </c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ht="15.75" customHeight="1">
      <c r="A31" s="9">
        <v>27.0</v>
      </c>
      <c r="B31" s="17" t="str">
        <f>COUNTIFS('2. Результаты'!$B$2:$B$1350, '5.6. Учитель. Школьная команда'!$G31, '2. Результаты'!$J$2:$J$1350, B$1)</f>
        <v>4</v>
      </c>
      <c r="C31" s="18" t="str">
        <f>COUNTIFS('2. Результаты'!$B$2:$B$1350, '5.6. Учитель. Школьная команда'!$G31, '2. Результаты'!$J$2:$J$1350, C$1)</f>
        <v>28</v>
      </c>
      <c r="D31" s="19" t="str">
        <f>COUNTIFS('2. Результаты'!$B$2:$B$1350, '5.6. Учитель. Школьная команда'!$G31, '2. Результаты'!$J$2:$J$1350, D$1)</f>
        <v>1</v>
      </c>
      <c r="E31" s="20" t="str">
        <f>COUNTIFS('2. Результаты'!$B$2:$B$1350, '5.6. Учитель. Школьная команда'!$G31, '2. Результаты'!$J$2:$J$1350, E$1)</f>
        <v>0</v>
      </c>
      <c r="F31" s="9" t="str">
        <f t="array" ref="F31">ROW() - ROW(TAKE('5.6. Учитель. Школьная команда'!$A$2:$R$55, 1)) + 1</f>
        <v>#NAME?</v>
      </c>
      <c r="G31" s="21" t="s">
        <v>572</v>
      </c>
      <c r="H31" s="3" t="str">
        <f>SUM('5.6. Учитель. Школьная команда'!$B31:$E31)</f>
        <v>33</v>
      </c>
      <c r="I31" s="22" t="str">
        <f>'5.6. Учитель. Школьная команда'!$B31 / '5.6. Учитель. Школьная команда'!$H31</f>
        <v>12%</v>
      </c>
      <c r="J31" s="23" t="str">
        <f>'5.6. Учитель. Школьная команда'!$C31 / '5.6. Учитель. Школьная команда'!$H31</f>
        <v>85%</v>
      </c>
      <c r="K31" s="24" t="str">
        <f>'5.6. Учитель. Школьная команда'!$D31 / '5.6. Учитель. Школьная команда'!$H31</f>
        <v>3%</v>
      </c>
      <c r="L31" s="25" t="str">
        <f>'5.6. Учитель. Школьная команда'!$E31 / '5.6. Учитель. Школьная команда'!$H31</f>
        <v>0%</v>
      </c>
      <c r="M31" s="26" t="str">
        <f>(5 * '5.6. Учитель. Школьная команда'!$B31 + 4 * '5.6. Учитель. Школьная команда'!$C31 + 3 * '5.6. Учитель. Школьная команда'!$D31 + 2 * '5.6. Учитель. Школьная команда'!$E31) / '5.6. Учитель. Школьная команда'!$H31</f>
        <v>4.09</v>
      </c>
      <c r="N31" s="26" t="str">
        <f>IF('5.6. Учитель. Школьная команда'!$R31 = "высокий", '5.6. Учитель. Школьная команда'!$M31, NA())</f>
        <v>#N/A</v>
      </c>
      <c r="O31" s="26" t="str">
        <f>IF('5.6. Учитель. Школьная команда'!$R31 = "средний", '5.6. Учитель. Школьная команда'!$M31, NA())</f>
        <v>4.09</v>
      </c>
      <c r="P31" s="26" t="str">
        <f>IF('5.6. Учитель. Школьная команда'!$R31 = "базовый", '5.6. Учитель. Школьная команда'!$M31, NA())</f>
        <v>#N/A</v>
      </c>
      <c r="Q31" s="26" t="str">
        <f>IF('5.6. Учитель. Школьная команда'!$R31 = "ниже базового", '5.6. Учитель. Школьная команда'!$M31, NA())</f>
        <v>#N/A</v>
      </c>
      <c r="R31" s="9" t="str">
        <f t="array" ref="R31">INDEX({"ниже базового","базовый","средний","высокий"}, ROUND('5.6. Учитель. Школьная команда'!$M31, 0) - 1)</f>
        <v>средний</v>
      </c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ht="15.75" customHeight="1">
      <c r="A32" s="9">
        <v>7.0</v>
      </c>
      <c r="B32" s="17" t="str">
        <f>COUNTIFS('2. Результаты'!$B$2:$B$1350, '5.6. Учитель. Школьная команда'!$G32, '2. Результаты'!$J$2:$J$1350, B$1)</f>
        <v>4</v>
      </c>
      <c r="C32" s="18" t="str">
        <f>COUNTIFS('2. Результаты'!$B$2:$B$1350, '5.6. Учитель. Школьная команда'!$G32, '2. Результаты'!$J$2:$J$1350, C$1)</f>
        <v>35</v>
      </c>
      <c r="D32" s="19" t="str">
        <f>COUNTIFS('2. Результаты'!$B$2:$B$1350, '5.6. Учитель. Школьная команда'!$G32, '2. Результаты'!$J$2:$J$1350, D$1)</f>
        <v>6</v>
      </c>
      <c r="E32" s="20" t="str">
        <f>COUNTIFS('2. Результаты'!$B$2:$B$1350, '5.6. Учитель. Школьная команда'!$G32, '2. Результаты'!$J$2:$J$1350, E$1)</f>
        <v>0</v>
      </c>
      <c r="F32" s="9" t="str">
        <f t="array" ref="F32">ROW() - ROW(TAKE('5.6. Учитель. Школьная команда'!$A$2:$R$55, 1)) + 1</f>
        <v>#NAME?</v>
      </c>
      <c r="G32" s="21" t="s">
        <v>499</v>
      </c>
      <c r="H32" s="3" t="str">
        <f>SUM('5.6. Учитель. Школьная команда'!$B32:$E32)</f>
        <v>45</v>
      </c>
      <c r="I32" s="22" t="str">
        <f>'5.6. Учитель. Школьная команда'!$B32 / '5.6. Учитель. Школьная команда'!$H32</f>
        <v>9%</v>
      </c>
      <c r="J32" s="23" t="str">
        <f>'5.6. Учитель. Школьная команда'!$C32 / '5.6. Учитель. Школьная команда'!$H32</f>
        <v>78%</v>
      </c>
      <c r="K32" s="24" t="str">
        <f>'5.6. Учитель. Школьная команда'!$D32 / '5.6. Учитель. Школьная команда'!$H32</f>
        <v>13%</v>
      </c>
      <c r="L32" s="25" t="str">
        <f>'5.6. Учитель. Школьная команда'!$E32 / '5.6. Учитель. Школьная команда'!$H32</f>
        <v>0%</v>
      </c>
      <c r="M32" s="26" t="str">
        <f>(5 * '5.6. Учитель. Школьная команда'!$B32 + 4 * '5.6. Учитель. Школьная команда'!$C32 + 3 * '5.6. Учитель. Школьная команда'!$D32 + 2 * '5.6. Учитель. Школьная команда'!$E32) / '5.6. Учитель. Школьная команда'!$H32</f>
        <v>3.96</v>
      </c>
      <c r="N32" s="26" t="str">
        <f>IF('5.6. Учитель. Школьная команда'!$R32 = "высокий", '5.6. Учитель. Школьная команда'!$M32, NA())</f>
        <v>#N/A</v>
      </c>
      <c r="O32" s="26" t="str">
        <f>IF('5.6. Учитель. Школьная команда'!$R32 = "средний", '5.6. Учитель. Школьная команда'!$M32, NA())</f>
        <v>3.96</v>
      </c>
      <c r="P32" s="26" t="str">
        <f>IF('5.6. Учитель. Школьная команда'!$R32 = "базовый", '5.6. Учитель. Школьная команда'!$M32, NA())</f>
        <v>#N/A</v>
      </c>
      <c r="Q32" s="26" t="str">
        <f>IF('5.6. Учитель. Школьная команда'!$R32 = "ниже базового", '5.6. Учитель. Школьная команда'!$M32, NA())</f>
        <v>#N/A</v>
      </c>
      <c r="R32" s="9" t="str">
        <f t="array" ref="R32">INDEX({"ниже базового","базовый","средний","высокий"}, ROUND('5.6. Учитель. Школьная команда'!$M32, 0) - 1)</f>
        <v>средний</v>
      </c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ht="15.75" customHeight="1">
      <c r="A33" s="9">
        <v>5.0</v>
      </c>
      <c r="B33" s="17" t="str">
        <f>COUNTIFS('2. Результаты'!$B$2:$B$1350, '5.6. Учитель. Школьная команда'!$G33, '2. Результаты'!$J$2:$J$1350, B$1)</f>
        <v>10</v>
      </c>
      <c r="C33" s="18" t="str">
        <f>COUNTIFS('2. Результаты'!$B$2:$B$1350, '5.6. Учитель. Школьная команда'!$G33, '2. Результаты'!$J$2:$J$1350, C$1)</f>
        <v>45</v>
      </c>
      <c r="D33" s="19" t="str">
        <f>COUNTIFS('2. Результаты'!$B$2:$B$1350, '5.6. Учитель. Школьная команда'!$G33, '2. Результаты'!$J$2:$J$1350, D$1)</f>
        <v>0</v>
      </c>
      <c r="E33" s="20" t="str">
        <f>COUNTIFS('2. Результаты'!$B$2:$B$1350, '5.6. Учитель. Школьная команда'!$G33, '2. Результаты'!$J$2:$J$1350, E$1)</f>
        <v>0</v>
      </c>
      <c r="F33" s="9" t="str">
        <f t="array" ref="F33">ROW() - ROW(TAKE('5.6. Учитель. Школьная команда'!$A$2:$R$55, 1)) + 1</f>
        <v>#NAME?</v>
      </c>
      <c r="G33" s="21" t="s">
        <v>1130</v>
      </c>
      <c r="H33" s="3" t="str">
        <f>SUM('5.6. Учитель. Школьная команда'!$B33:$E33)</f>
        <v>55</v>
      </c>
      <c r="I33" s="22" t="str">
        <f>'5.6. Учитель. Школьная команда'!$B33 / '5.6. Учитель. Школьная команда'!$H33</f>
        <v>18%</v>
      </c>
      <c r="J33" s="23" t="str">
        <f>'5.6. Учитель. Школьная команда'!$C33 / '5.6. Учитель. Школьная команда'!$H33</f>
        <v>82%</v>
      </c>
      <c r="K33" s="24" t="str">
        <f>'5.6. Учитель. Школьная команда'!$D33 / '5.6. Учитель. Школьная команда'!$H33</f>
        <v>0%</v>
      </c>
      <c r="L33" s="25" t="str">
        <f>'5.6. Учитель. Школьная команда'!$E33 / '5.6. Учитель. Школьная команда'!$H33</f>
        <v>0%</v>
      </c>
      <c r="M33" s="26" t="str">
        <f>(5 * '5.6. Учитель. Школьная команда'!$B33 + 4 * '5.6. Учитель. Школьная команда'!$C33 + 3 * '5.6. Учитель. Школьная команда'!$D33 + 2 * '5.6. Учитель. Школьная команда'!$E33) / '5.6. Учитель. Школьная команда'!$H33</f>
        <v>4.18</v>
      </c>
      <c r="N33" s="26" t="str">
        <f>IF('5.6. Учитель. Школьная команда'!$R33 = "высокий", '5.6. Учитель. Школьная команда'!$M33, NA())</f>
        <v>#N/A</v>
      </c>
      <c r="O33" s="26" t="str">
        <f>IF('5.6. Учитель. Школьная команда'!$R33 = "средний", '5.6. Учитель. Школьная команда'!$M33, NA())</f>
        <v>4.18</v>
      </c>
      <c r="P33" s="26" t="str">
        <f>IF('5.6. Учитель. Школьная команда'!$R33 = "базовый", '5.6. Учитель. Школьная команда'!$M33, NA())</f>
        <v>#N/A</v>
      </c>
      <c r="Q33" s="26" t="str">
        <f>IF('5.6. Учитель. Школьная команда'!$R33 = "ниже базового", '5.6. Учитель. Школьная команда'!$M33, NA())</f>
        <v>#N/A</v>
      </c>
      <c r="R33" s="9" t="str">
        <f t="array" ref="R33">INDEX({"ниже базового","базовый","средний","высокий"}, ROUND('5.6. Учитель. Школьная команда'!$M33, 0) - 1)</f>
        <v>средний</v>
      </c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ht="15.75" customHeight="1">
      <c r="A34" s="9">
        <v>40.0</v>
      </c>
      <c r="B34" s="17" t="str">
        <f>COUNTIFS('2. Результаты'!$B$2:$B$1350, '5.6. Учитель. Школьная команда'!$G34, '2. Результаты'!$J$2:$J$1350, B$1)</f>
        <v>1</v>
      </c>
      <c r="C34" s="18" t="str">
        <f>COUNTIFS('2. Результаты'!$B$2:$B$1350, '5.6. Учитель. Школьная команда'!$G34, '2. Результаты'!$J$2:$J$1350, C$1)</f>
        <v>27</v>
      </c>
      <c r="D34" s="19" t="str">
        <f>COUNTIFS('2. Результаты'!$B$2:$B$1350, '5.6. Учитель. Школьная команда'!$G34, '2. Результаты'!$J$2:$J$1350, D$1)</f>
        <v>4</v>
      </c>
      <c r="E34" s="20" t="str">
        <f>COUNTIFS('2. Результаты'!$B$2:$B$1350, '5.6. Учитель. Школьная команда'!$G34, '2. Результаты'!$J$2:$J$1350, E$1)</f>
        <v>0</v>
      </c>
      <c r="F34" s="9" t="str">
        <f t="array" ref="F34">ROW() - ROW(TAKE('5.6. Учитель. Школьная команда'!$A$2:$R$55, 1)) + 1</f>
        <v>#NAME?</v>
      </c>
      <c r="G34" s="21" t="s">
        <v>829</v>
      </c>
      <c r="H34" s="3" t="str">
        <f>SUM('5.6. Учитель. Школьная команда'!$B34:$E34)</f>
        <v>32</v>
      </c>
      <c r="I34" s="22" t="str">
        <f>'5.6. Учитель. Школьная команда'!$B34 / '5.6. Учитель. Школьная команда'!$H34</f>
        <v>3%</v>
      </c>
      <c r="J34" s="23" t="str">
        <f>'5.6. Учитель. Школьная команда'!$C34 / '5.6. Учитель. Школьная команда'!$H34</f>
        <v>84%</v>
      </c>
      <c r="K34" s="24" t="str">
        <f>'5.6. Учитель. Школьная команда'!$D34 / '5.6. Учитель. Школьная команда'!$H34</f>
        <v>13%</v>
      </c>
      <c r="L34" s="25" t="str">
        <f>'5.6. Учитель. Школьная команда'!$E34 / '5.6. Учитель. Школьная команда'!$H34</f>
        <v>0%</v>
      </c>
      <c r="M34" s="26" t="str">
        <f>(5 * '5.6. Учитель. Школьная команда'!$B34 + 4 * '5.6. Учитель. Школьная команда'!$C34 + 3 * '5.6. Учитель. Школьная команда'!$D34 + 2 * '5.6. Учитель. Школьная команда'!$E34) / '5.6. Учитель. Школьная команда'!$H34</f>
        <v>3.91</v>
      </c>
      <c r="N34" s="26" t="str">
        <f>IF('5.6. Учитель. Школьная команда'!$R34 = "высокий", '5.6. Учитель. Школьная команда'!$M34, NA())</f>
        <v>#N/A</v>
      </c>
      <c r="O34" s="26" t="str">
        <f>IF('5.6. Учитель. Школьная команда'!$R34 = "средний", '5.6. Учитель. Школьная команда'!$M34, NA())</f>
        <v>3.91</v>
      </c>
      <c r="P34" s="26" t="str">
        <f>IF('5.6. Учитель. Школьная команда'!$R34 = "базовый", '5.6. Учитель. Школьная команда'!$M34, NA())</f>
        <v>#N/A</v>
      </c>
      <c r="Q34" s="26" t="str">
        <f>IF('5.6. Учитель. Школьная команда'!$R34 = "ниже базового", '5.6. Учитель. Школьная команда'!$M34, NA())</f>
        <v>#N/A</v>
      </c>
      <c r="R34" s="9" t="str">
        <f t="array" ref="R34">INDEX({"ниже базового","базовый","средний","высокий"}, ROUND('5.6. Учитель. Школьная команда'!$M34, 0) - 1)</f>
        <v>средний</v>
      </c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ht="15.75" customHeight="1">
      <c r="A35" s="9">
        <v>51.0</v>
      </c>
      <c r="B35" s="17" t="str">
        <f>COUNTIFS('2. Результаты'!$B$2:$B$1350, '5.6. Учитель. Школьная команда'!$G35, '2. Результаты'!$J$2:$J$1350, B$1)</f>
        <v>2</v>
      </c>
      <c r="C35" s="18" t="str">
        <f>COUNTIFS('2. Результаты'!$B$2:$B$1350, '5.6. Учитель. Школьная команда'!$G35, '2. Результаты'!$J$2:$J$1350, C$1)</f>
        <v>12</v>
      </c>
      <c r="D35" s="19" t="str">
        <f>COUNTIFS('2. Результаты'!$B$2:$B$1350, '5.6. Учитель. Школьная команда'!$G35, '2. Результаты'!$J$2:$J$1350, D$1)</f>
        <v>1</v>
      </c>
      <c r="E35" s="20" t="str">
        <f>COUNTIFS('2. Результаты'!$B$2:$B$1350, '5.6. Учитель. Школьная команда'!$G35, '2. Результаты'!$J$2:$J$1350, E$1)</f>
        <v>0</v>
      </c>
      <c r="F35" s="9" t="str">
        <f t="array" ref="F35">ROW() - ROW(TAKE('5.6. Учитель. Школьная команда'!$A$2:$R$55, 1)) + 1</f>
        <v>#NAME?</v>
      </c>
      <c r="G35" s="21" t="s">
        <v>773</v>
      </c>
      <c r="H35" s="3" t="str">
        <f>SUM('5.6. Учитель. Школьная команда'!$B35:$E35)</f>
        <v>15</v>
      </c>
      <c r="I35" s="22" t="str">
        <f>'5.6. Учитель. Школьная команда'!$B35 / '5.6. Учитель. Школьная команда'!$H35</f>
        <v>13%</v>
      </c>
      <c r="J35" s="23" t="str">
        <f>'5.6. Учитель. Школьная команда'!$C35 / '5.6. Учитель. Школьная команда'!$H35</f>
        <v>80%</v>
      </c>
      <c r="K35" s="24" t="str">
        <f>'5.6. Учитель. Школьная команда'!$D35 / '5.6. Учитель. Школьная команда'!$H35</f>
        <v>7%</v>
      </c>
      <c r="L35" s="25" t="str">
        <f>'5.6. Учитель. Школьная команда'!$E35 / '5.6. Учитель. Школьная команда'!$H35</f>
        <v>0%</v>
      </c>
      <c r="M35" s="26" t="str">
        <f>(5 * '5.6. Учитель. Школьная команда'!$B35 + 4 * '5.6. Учитель. Школьная команда'!$C35 + 3 * '5.6. Учитель. Школьная команда'!$D35 + 2 * '5.6. Учитель. Школьная команда'!$E35) / '5.6. Учитель. Школьная команда'!$H35</f>
        <v>4.07</v>
      </c>
      <c r="N35" s="26" t="str">
        <f>IF('5.6. Учитель. Школьная команда'!$R35 = "высокий", '5.6. Учитель. Школьная команда'!$M35, NA())</f>
        <v>#N/A</v>
      </c>
      <c r="O35" s="26" t="str">
        <f>IF('5.6. Учитель. Школьная команда'!$R35 = "средний", '5.6. Учитель. Школьная команда'!$M35, NA())</f>
        <v>4.07</v>
      </c>
      <c r="P35" s="26" t="str">
        <f>IF('5.6. Учитель. Школьная команда'!$R35 = "базовый", '5.6. Учитель. Школьная команда'!$M35, NA())</f>
        <v>#N/A</v>
      </c>
      <c r="Q35" s="26" t="str">
        <f>IF('5.6. Учитель. Школьная команда'!$R35 = "ниже базового", '5.6. Учитель. Школьная команда'!$M35, NA())</f>
        <v>#N/A</v>
      </c>
      <c r="R35" s="9" t="str">
        <f t="array" ref="R35">INDEX({"ниже базового","базовый","средний","высокий"}, ROUND('5.6. Учитель. Школьная команда'!$M35, 0) - 1)</f>
        <v>средний</v>
      </c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ht="15.75" customHeight="1">
      <c r="A36" s="9">
        <v>39.0</v>
      </c>
      <c r="B36" s="17" t="str">
        <f>COUNTIFS('2. Результаты'!$B$2:$B$1350, '5.6. Учитель. Школьная команда'!$G36, '2. Результаты'!$J$2:$J$1350, B$1)</f>
        <v>6</v>
      </c>
      <c r="C36" s="18" t="str">
        <f>COUNTIFS('2. Результаты'!$B$2:$B$1350, '5.6. Учитель. Школьная команда'!$G36, '2. Результаты'!$J$2:$J$1350, C$1)</f>
        <v>29</v>
      </c>
      <c r="D36" s="19" t="str">
        <f>COUNTIFS('2. Результаты'!$B$2:$B$1350, '5.6. Учитель. Школьная команда'!$G36, '2. Результаты'!$J$2:$J$1350, D$1)</f>
        <v>7</v>
      </c>
      <c r="E36" s="20" t="str">
        <f>COUNTIFS('2. Результаты'!$B$2:$B$1350, '5.6. Учитель. Школьная команда'!$G36, '2. Результаты'!$J$2:$J$1350, E$1)</f>
        <v>1</v>
      </c>
      <c r="F36" s="9" t="str">
        <f t="array" ref="F36">ROW() - ROW(TAKE('5.6. Учитель. Школьная команда'!$A$2:$R$55, 1)) + 1</f>
        <v>#NAME?</v>
      </c>
      <c r="G36" s="21" t="s">
        <v>454</v>
      </c>
      <c r="H36" s="3" t="str">
        <f>SUM('5.6. Учитель. Школьная команда'!$B36:$E36)</f>
        <v>43</v>
      </c>
      <c r="I36" s="22" t="str">
        <f>'5.6. Учитель. Школьная команда'!$B36 / '5.6. Учитель. Школьная команда'!$H36</f>
        <v>14%</v>
      </c>
      <c r="J36" s="23" t="str">
        <f>'5.6. Учитель. Школьная команда'!$C36 / '5.6. Учитель. Школьная команда'!$H36</f>
        <v>67%</v>
      </c>
      <c r="K36" s="24" t="str">
        <f>'5.6. Учитель. Школьная команда'!$D36 / '5.6. Учитель. Школьная команда'!$H36</f>
        <v>16%</v>
      </c>
      <c r="L36" s="25" t="str">
        <f>'5.6. Учитель. Школьная команда'!$E36 / '5.6. Учитель. Школьная команда'!$H36</f>
        <v>2%</v>
      </c>
      <c r="M36" s="26" t="str">
        <f>(5 * '5.6. Учитель. Школьная команда'!$B36 + 4 * '5.6. Учитель. Школьная команда'!$C36 + 3 * '5.6. Учитель. Школьная команда'!$D36 + 2 * '5.6. Учитель. Школьная команда'!$E36) / '5.6. Учитель. Школьная команда'!$H36</f>
        <v>3.93</v>
      </c>
      <c r="N36" s="26" t="str">
        <f>IF('5.6. Учитель. Школьная команда'!$R36 = "высокий", '5.6. Учитель. Школьная команда'!$M36, NA())</f>
        <v>#N/A</v>
      </c>
      <c r="O36" s="26" t="str">
        <f>IF('5.6. Учитель. Школьная команда'!$R36 = "средний", '5.6. Учитель. Школьная команда'!$M36, NA())</f>
        <v>3.93</v>
      </c>
      <c r="P36" s="26" t="str">
        <f>IF('5.6. Учитель. Школьная команда'!$R36 = "базовый", '5.6. Учитель. Школьная команда'!$M36, NA())</f>
        <v>#N/A</v>
      </c>
      <c r="Q36" s="26" t="str">
        <f>IF('5.6. Учитель. Школьная команда'!$R36 = "ниже базового", '5.6. Учитель. Школьная команда'!$M36, NA())</f>
        <v>#N/A</v>
      </c>
      <c r="R36" s="9" t="str">
        <f t="array" ref="R36">INDEX({"ниже базового","базовый","средний","высокий"}, ROUND('5.6. Учитель. Школьная команда'!$M36, 0) - 1)</f>
        <v>средний</v>
      </c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ht="15.75" customHeight="1">
      <c r="A37" s="9">
        <v>4.0</v>
      </c>
      <c r="B37" s="17" t="str">
        <f>COUNTIFS('2. Результаты'!$B$2:$B$1350, '5.6. Учитель. Школьная команда'!$G37, '2. Результаты'!$J$2:$J$1350, B$1)</f>
        <v>7</v>
      </c>
      <c r="C37" s="18" t="str">
        <f>COUNTIFS('2. Результаты'!$B$2:$B$1350, '5.6. Учитель. Школьная команда'!$G37, '2. Результаты'!$J$2:$J$1350, C$1)</f>
        <v>9</v>
      </c>
      <c r="D37" s="19" t="str">
        <f>COUNTIFS('2. Результаты'!$B$2:$B$1350, '5.6. Учитель. Школьная команда'!$G37, '2. Результаты'!$J$2:$J$1350, D$1)</f>
        <v>0</v>
      </c>
      <c r="E37" s="20" t="str">
        <f>COUNTIFS('2. Результаты'!$B$2:$B$1350, '5.6. Учитель. Школьная команда'!$G37, '2. Результаты'!$J$2:$J$1350, E$1)</f>
        <v>0</v>
      </c>
      <c r="F37" s="9" t="str">
        <f t="array" ref="F37">ROW() - ROW(TAKE('5.6. Учитель. Школьная команда'!$A$2:$R$55, 1)) + 1</f>
        <v>#NAME?</v>
      </c>
      <c r="G37" s="21" t="s">
        <v>886</v>
      </c>
      <c r="H37" s="3" t="str">
        <f>SUM('5.6. Учитель. Школьная команда'!$B37:$E37)</f>
        <v>16</v>
      </c>
      <c r="I37" s="22" t="str">
        <f>'5.6. Учитель. Школьная команда'!$B37 / '5.6. Учитель. Школьная команда'!$H37</f>
        <v>44%</v>
      </c>
      <c r="J37" s="23" t="str">
        <f>'5.6. Учитель. Школьная команда'!$C37 / '5.6. Учитель. Школьная команда'!$H37</f>
        <v>56%</v>
      </c>
      <c r="K37" s="24" t="str">
        <f>'5.6. Учитель. Школьная команда'!$D37 / '5.6. Учитель. Школьная команда'!$H37</f>
        <v>0%</v>
      </c>
      <c r="L37" s="25" t="str">
        <f>'5.6. Учитель. Школьная команда'!$E37 / '5.6. Учитель. Школьная команда'!$H37</f>
        <v>0%</v>
      </c>
      <c r="M37" s="26" t="str">
        <f>(5 * '5.6. Учитель. Школьная команда'!$B37 + 4 * '5.6. Учитель. Школьная команда'!$C37 + 3 * '5.6. Учитель. Школьная команда'!$D37 + 2 * '5.6. Учитель. Школьная команда'!$E37) / '5.6. Учитель. Школьная команда'!$H37</f>
        <v>4.44</v>
      </c>
      <c r="N37" s="26" t="str">
        <f>IF('5.6. Учитель. Школьная команда'!$R37 = "высокий", '5.6. Учитель. Школьная команда'!$M37, NA())</f>
        <v>#N/A</v>
      </c>
      <c r="O37" s="26" t="str">
        <f>IF('5.6. Учитель. Школьная команда'!$R37 = "средний", '5.6. Учитель. Школьная команда'!$M37, NA())</f>
        <v>4.44</v>
      </c>
      <c r="P37" s="26" t="str">
        <f>IF('5.6. Учитель. Школьная команда'!$R37 = "базовый", '5.6. Учитель. Школьная команда'!$M37, NA())</f>
        <v>#N/A</v>
      </c>
      <c r="Q37" s="26" t="str">
        <f>IF('5.6. Учитель. Школьная команда'!$R37 = "ниже базового", '5.6. Учитель. Школьная команда'!$M37, NA())</f>
        <v>#N/A</v>
      </c>
      <c r="R37" s="9" t="str">
        <f t="array" ref="R37">INDEX({"ниже базового","базовый","средний","высокий"}, ROUND('5.6. Учитель. Школьная команда'!$M37, 0) - 1)</f>
        <v>средний</v>
      </c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ht="15.75" customHeight="1">
      <c r="A38" s="9">
        <v>24.0</v>
      </c>
      <c r="B38" s="17" t="str">
        <f>COUNTIFS('2. Результаты'!$B$2:$B$1350, '5.6. Учитель. Школьная команда'!$G38, '2. Результаты'!$J$2:$J$1350, B$1)</f>
        <v>0</v>
      </c>
      <c r="C38" s="18" t="str">
        <f>COUNTIFS('2. Результаты'!$B$2:$B$1350, '5.6. Учитель. Школьная команда'!$G38, '2. Результаты'!$J$2:$J$1350, C$1)</f>
        <v>11</v>
      </c>
      <c r="D38" s="19" t="str">
        <f>COUNTIFS('2. Результаты'!$B$2:$B$1350, '5.6. Учитель. Школьная команда'!$G38, '2. Результаты'!$J$2:$J$1350, D$1)</f>
        <v>3</v>
      </c>
      <c r="E38" s="20" t="str">
        <f>COUNTIFS('2. Результаты'!$B$2:$B$1350, '5.6. Учитель. Школьная команда'!$G38, '2. Результаты'!$J$2:$J$1350, E$1)</f>
        <v>0</v>
      </c>
      <c r="F38" s="9" t="str">
        <f t="array" ref="F38">ROW() - ROW(TAKE('5.6. Учитель. Школьная команда'!$A$2:$R$55, 1)) + 1</f>
        <v>#NAME?</v>
      </c>
      <c r="G38" s="21" t="s">
        <v>67</v>
      </c>
      <c r="H38" s="3" t="str">
        <f>SUM('5.6. Учитель. Школьная команда'!$B38:$E38)</f>
        <v>14</v>
      </c>
      <c r="I38" s="22" t="str">
        <f>'5.6. Учитель. Школьная команда'!$B38 / '5.6. Учитель. Школьная команда'!$H38</f>
        <v>0%</v>
      </c>
      <c r="J38" s="23" t="str">
        <f>'5.6. Учитель. Школьная команда'!$C38 / '5.6. Учитель. Школьная команда'!$H38</f>
        <v>79%</v>
      </c>
      <c r="K38" s="24" t="str">
        <f>'5.6. Учитель. Школьная команда'!$D38 / '5.6. Учитель. Школьная команда'!$H38</f>
        <v>21%</v>
      </c>
      <c r="L38" s="25" t="str">
        <f>'5.6. Учитель. Школьная команда'!$E38 / '5.6. Учитель. Школьная команда'!$H38</f>
        <v>0%</v>
      </c>
      <c r="M38" s="26" t="str">
        <f>(5 * '5.6. Учитель. Школьная команда'!$B38 + 4 * '5.6. Учитель. Школьная команда'!$C38 + 3 * '5.6. Учитель. Школьная команда'!$D38 + 2 * '5.6. Учитель. Школьная команда'!$E38) / '5.6. Учитель. Школьная команда'!$H38</f>
        <v>3.79</v>
      </c>
      <c r="N38" s="26" t="str">
        <f>IF('5.6. Учитель. Школьная команда'!$R38 = "высокий", '5.6. Учитель. Школьная команда'!$M38, NA())</f>
        <v>#N/A</v>
      </c>
      <c r="O38" s="26" t="str">
        <f>IF('5.6. Учитель. Школьная команда'!$R38 = "средний", '5.6. Учитель. Школьная команда'!$M38, NA())</f>
        <v>3.79</v>
      </c>
      <c r="P38" s="26" t="str">
        <f>IF('5.6. Учитель. Школьная команда'!$R38 = "базовый", '5.6. Учитель. Школьная команда'!$M38, NA())</f>
        <v>#N/A</v>
      </c>
      <c r="Q38" s="26" t="str">
        <f>IF('5.6. Учитель. Школьная команда'!$R38 = "ниже базового", '5.6. Учитель. Школьная команда'!$M38, NA())</f>
        <v>#N/A</v>
      </c>
      <c r="R38" s="9" t="str">
        <f t="array" ref="R38">INDEX({"ниже базового","базовый","средний","высокий"}, ROUND('5.6. Учитель. Школьная команда'!$M38, 0) - 1)</f>
        <v>средний</v>
      </c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ht="15.75" customHeight="1">
      <c r="A39" s="9">
        <v>42.0</v>
      </c>
      <c r="B39" s="17" t="str">
        <f>COUNTIFS('2. Результаты'!$B$2:$B$1350, '5.6. Учитель. Школьная команда'!$G39, '2. Результаты'!$J$2:$J$1350, B$1)</f>
        <v>1</v>
      </c>
      <c r="C39" s="18" t="str">
        <f>COUNTIFS('2. Результаты'!$B$2:$B$1350, '5.6. Учитель. Школьная команда'!$G39, '2. Результаты'!$J$2:$J$1350, C$1)</f>
        <v>12</v>
      </c>
      <c r="D39" s="19" t="str">
        <f>COUNTIFS('2. Результаты'!$B$2:$B$1350, '5.6. Учитель. Школьная команда'!$G39, '2. Результаты'!$J$2:$J$1350, D$1)</f>
        <v>2</v>
      </c>
      <c r="E39" s="20" t="str">
        <f>COUNTIFS('2. Результаты'!$B$2:$B$1350, '5.6. Учитель. Школьная команда'!$G39, '2. Результаты'!$J$2:$J$1350, E$1)</f>
        <v>0</v>
      </c>
      <c r="F39" s="9" t="str">
        <f t="array" ref="F39">ROW() - ROW(TAKE('5.6. Учитель. Школьная команда'!$A$2:$R$55, 1)) + 1</f>
        <v>#NAME?</v>
      </c>
      <c r="G39" s="21" t="s">
        <v>556</v>
      </c>
      <c r="H39" s="3" t="str">
        <f>SUM('5.6. Учитель. Школьная команда'!$B39:$E39)</f>
        <v>15</v>
      </c>
      <c r="I39" s="22" t="str">
        <f>'5.6. Учитель. Школьная команда'!$B39 / '5.6. Учитель. Школьная команда'!$H39</f>
        <v>7%</v>
      </c>
      <c r="J39" s="23" t="str">
        <f>'5.6. Учитель. Школьная команда'!$C39 / '5.6. Учитель. Школьная команда'!$H39</f>
        <v>80%</v>
      </c>
      <c r="K39" s="24" t="str">
        <f>'5.6. Учитель. Школьная команда'!$D39 / '5.6. Учитель. Школьная команда'!$H39</f>
        <v>13%</v>
      </c>
      <c r="L39" s="25" t="str">
        <f>'5.6. Учитель. Школьная команда'!$E39 / '5.6. Учитель. Школьная команда'!$H39</f>
        <v>0%</v>
      </c>
      <c r="M39" s="26" t="str">
        <f>(5 * '5.6. Учитель. Школьная команда'!$B39 + 4 * '5.6. Учитель. Школьная команда'!$C39 + 3 * '5.6. Учитель. Школьная команда'!$D39 + 2 * '5.6. Учитель. Школьная команда'!$E39) / '5.6. Учитель. Школьная команда'!$H39</f>
        <v>3.93</v>
      </c>
      <c r="N39" s="26" t="str">
        <f>IF('5.6. Учитель. Школьная команда'!$R39 = "высокий", '5.6. Учитель. Школьная команда'!$M39, NA())</f>
        <v>#N/A</v>
      </c>
      <c r="O39" s="26" t="str">
        <f>IF('5.6. Учитель. Школьная команда'!$R39 = "средний", '5.6. Учитель. Школьная команда'!$M39, NA())</f>
        <v>3.93</v>
      </c>
      <c r="P39" s="26" t="str">
        <f>IF('5.6. Учитель. Школьная команда'!$R39 = "базовый", '5.6. Учитель. Школьная команда'!$M39, NA())</f>
        <v>#N/A</v>
      </c>
      <c r="Q39" s="26" t="str">
        <f>IF('5.6. Учитель. Школьная команда'!$R39 = "ниже базового", '5.6. Учитель. Школьная команда'!$M39, NA())</f>
        <v>#N/A</v>
      </c>
      <c r="R39" s="9" t="str">
        <f t="array" ref="R39">INDEX({"ниже базового","базовый","средний","высокий"}, ROUND('5.6. Учитель. Школьная команда'!$M39, 0) - 1)</f>
        <v>средний</v>
      </c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ht="15.75" customHeight="1">
      <c r="A40" s="9">
        <v>1.0</v>
      </c>
      <c r="B40" s="17" t="str">
        <f>COUNTIFS('2. Результаты'!$B$2:$B$1350, '5.6. Учитель. Школьная команда'!$G40, '2. Результаты'!$J$2:$J$1350, B$1)</f>
        <v>1</v>
      </c>
      <c r="C40" s="18" t="str">
        <f>COUNTIFS('2. Результаты'!$B$2:$B$1350, '5.6. Учитель. Школьная команда'!$G40, '2. Результаты'!$J$2:$J$1350, C$1)</f>
        <v>8</v>
      </c>
      <c r="D40" s="19" t="str">
        <f>COUNTIFS('2. Результаты'!$B$2:$B$1350, '5.6. Учитель. Школьная команда'!$G40, '2. Результаты'!$J$2:$J$1350, D$1)</f>
        <v>1</v>
      </c>
      <c r="E40" s="20" t="str">
        <f>COUNTIFS('2. Результаты'!$B$2:$B$1350, '5.6. Учитель. Школьная команда'!$G40, '2. Результаты'!$J$2:$J$1350, E$1)</f>
        <v>0</v>
      </c>
      <c r="F40" s="9" t="str">
        <f t="array" ref="F40">ROW() - ROW(TAKE('5.6. Учитель. Школьная команда'!$A$2:$R$55, 1)) + 1</f>
        <v>#NAME?</v>
      </c>
      <c r="G40" s="21" t="s">
        <v>396</v>
      </c>
      <c r="H40" s="3" t="str">
        <f>SUM('5.6. Учитель. Школьная команда'!$B40:$E40)</f>
        <v>10</v>
      </c>
      <c r="I40" s="22" t="str">
        <f>'5.6. Учитель. Школьная команда'!$B40 / '5.6. Учитель. Школьная команда'!$H40</f>
        <v>10%</v>
      </c>
      <c r="J40" s="23" t="str">
        <f>'5.6. Учитель. Школьная команда'!$C40 / '5.6. Учитель. Школьная команда'!$H40</f>
        <v>80%</v>
      </c>
      <c r="K40" s="24" t="str">
        <f>'5.6. Учитель. Школьная команда'!$D40 / '5.6. Учитель. Школьная команда'!$H40</f>
        <v>10%</v>
      </c>
      <c r="L40" s="25" t="str">
        <f>'5.6. Учитель. Школьная команда'!$E40 / '5.6. Учитель. Школьная команда'!$H40</f>
        <v>0%</v>
      </c>
      <c r="M40" s="26" t="str">
        <f>(5 * '5.6. Учитель. Школьная команда'!$B40 + 4 * '5.6. Учитель. Школьная команда'!$C40 + 3 * '5.6. Учитель. Школьная команда'!$D40 + 2 * '5.6. Учитель. Школьная команда'!$E40) / '5.6. Учитель. Школьная команда'!$H40</f>
        <v>4.00</v>
      </c>
      <c r="N40" s="26" t="str">
        <f>IF('5.6. Учитель. Школьная команда'!$R40 = "высокий", '5.6. Учитель. Школьная команда'!$M40, NA())</f>
        <v>#N/A</v>
      </c>
      <c r="O40" s="26" t="str">
        <f>IF('5.6. Учитель. Школьная команда'!$R40 = "средний", '5.6. Учитель. Школьная команда'!$M40, NA())</f>
        <v>4.00</v>
      </c>
      <c r="P40" s="26" t="str">
        <f>IF('5.6. Учитель. Школьная команда'!$R40 = "базовый", '5.6. Учитель. Школьная команда'!$M40, NA())</f>
        <v>#N/A</v>
      </c>
      <c r="Q40" s="26" t="str">
        <f>IF('5.6. Учитель. Школьная команда'!$R40 = "ниже базового", '5.6. Учитель. Школьная команда'!$M40, NA())</f>
        <v>#N/A</v>
      </c>
      <c r="R40" s="9" t="str">
        <f t="array" ref="R40">INDEX({"ниже базового","базовый","средний","высокий"}, ROUND('5.6. Учитель. Школьная команда'!$M40, 0) - 1)</f>
        <v>средний</v>
      </c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ht="15.75" customHeight="1">
      <c r="A41" s="9">
        <v>23.0</v>
      </c>
      <c r="B41" s="17" t="str">
        <f>COUNTIFS('2. Результаты'!$B$2:$B$1350, '5.6. Учитель. Школьная команда'!$G41, '2. Результаты'!$J$2:$J$1350, B$1)</f>
        <v>0</v>
      </c>
      <c r="C41" s="18" t="str">
        <f>COUNTIFS('2. Результаты'!$B$2:$B$1350, '5.6. Учитель. Школьная команда'!$G41, '2. Результаты'!$J$2:$J$1350, C$1)</f>
        <v>16</v>
      </c>
      <c r="D41" s="19" t="str">
        <f>COUNTIFS('2. Результаты'!$B$2:$B$1350, '5.6. Учитель. Школьная команда'!$G41, '2. Результаты'!$J$2:$J$1350, D$1)</f>
        <v>4</v>
      </c>
      <c r="E41" s="20" t="str">
        <f>COUNTIFS('2. Результаты'!$B$2:$B$1350, '5.6. Учитель. Школьная команда'!$G41, '2. Результаты'!$J$2:$J$1350, E$1)</f>
        <v>0</v>
      </c>
      <c r="F41" s="9" t="str">
        <f t="array" ref="F41">ROW() - ROW(TAKE('5.6. Учитель. Школьная команда'!$A$2:$R$55, 1)) + 1</f>
        <v>#NAME?</v>
      </c>
      <c r="G41" s="21" t="s">
        <v>635</v>
      </c>
      <c r="H41" s="3" t="str">
        <f>SUM('5.6. Учитель. Школьная команда'!$B41:$E41)</f>
        <v>20</v>
      </c>
      <c r="I41" s="22" t="str">
        <f>'5.6. Учитель. Школьная команда'!$B41 / '5.6. Учитель. Школьная команда'!$H41</f>
        <v>0%</v>
      </c>
      <c r="J41" s="23" t="str">
        <f>'5.6. Учитель. Школьная команда'!$C41 / '5.6. Учитель. Школьная команда'!$H41</f>
        <v>80%</v>
      </c>
      <c r="K41" s="24" t="str">
        <f>'5.6. Учитель. Школьная команда'!$D41 / '5.6. Учитель. Школьная команда'!$H41</f>
        <v>20%</v>
      </c>
      <c r="L41" s="25" t="str">
        <f>'5.6. Учитель. Школьная команда'!$E41 / '5.6. Учитель. Школьная команда'!$H41</f>
        <v>0%</v>
      </c>
      <c r="M41" s="26" t="str">
        <f>(5 * '5.6. Учитель. Школьная команда'!$B41 + 4 * '5.6. Учитель. Школьная команда'!$C41 + 3 * '5.6. Учитель. Школьная команда'!$D41 + 2 * '5.6. Учитель. Школьная команда'!$E41) / '5.6. Учитель. Школьная команда'!$H41</f>
        <v>3.80</v>
      </c>
      <c r="N41" s="26" t="str">
        <f>IF('5.6. Учитель. Школьная команда'!$R41 = "высокий", '5.6. Учитель. Школьная команда'!$M41, NA())</f>
        <v>#N/A</v>
      </c>
      <c r="O41" s="26" t="str">
        <f>IF('5.6. Учитель. Школьная команда'!$R41 = "средний", '5.6. Учитель. Школьная команда'!$M41, NA())</f>
        <v>3.80</v>
      </c>
      <c r="P41" s="26" t="str">
        <f>IF('5.6. Учитель. Школьная команда'!$R41 = "базовый", '5.6. Учитель. Школьная команда'!$M41, NA())</f>
        <v>#N/A</v>
      </c>
      <c r="Q41" s="26" t="str">
        <f>IF('5.6. Учитель. Школьная команда'!$R41 = "ниже базового", '5.6. Учитель. Школьная команда'!$M41, NA())</f>
        <v>#N/A</v>
      </c>
      <c r="R41" s="9" t="str">
        <f t="array" ref="R41">INDEX({"ниже базового","базовый","средний","высокий"}, ROUND('5.6. Учитель. Школьная команда'!$M41, 0) - 1)</f>
        <v>средний</v>
      </c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ht="15.75" customHeight="1">
      <c r="A42" s="9">
        <v>41.0</v>
      </c>
      <c r="B42" s="17" t="str">
        <f>COUNTIFS('2. Результаты'!$B$2:$B$1350, '5.6. Учитель. Школьная команда'!$G42, '2. Результаты'!$J$2:$J$1350, B$1)</f>
        <v>2</v>
      </c>
      <c r="C42" s="18" t="str">
        <f>COUNTIFS('2. Результаты'!$B$2:$B$1350, '5.6. Учитель. Школьная команда'!$G42, '2. Результаты'!$J$2:$J$1350, C$1)</f>
        <v>11</v>
      </c>
      <c r="D42" s="19" t="str">
        <f>COUNTIFS('2. Результаты'!$B$2:$B$1350, '5.6. Учитель. Школьная команда'!$G42, '2. Результаты'!$J$2:$J$1350, D$1)</f>
        <v>1</v>
      </c>
      <c r="E42" s="20" t="str">
        <f>COUNTIFS('2. Результаты'!$B$2:$B$1350, '5.6. Учитель. Школьная команда'!$G42, '2. Результаты'!$J$2:$J$1350, E$1)</f>
        <v>1</v>
      </c>
      <c r="F42" s="9" t="str">
        <f t="array" ref="F42">ROW() - ROW(TAKE('5.6. Учитель. Школьная команда'!$A$2:$R$55, 1)) + 1</f>
        <v>#NAME?</v>
      </c>
      <c r="G42" s="21" t="s">
        <v>1114</v>
      </c>
      <c r="H42" s="3" t="str">
        <f>SUM('5.6. Учитель. Школьная команда'!$B42:$E42)</f>
        <v>15</v>
      </c>
      <c r="I42" s="22" t="str">
        <f>'5.6. Учитель. Школьная команда'!$B42 / '5.6. Учитель. Школьная команда'!$H42</f>
        <v>13%</v>
      </c>
      <c r="J42" s="23" t="str">
        <f>'5.6. Учитель. Школьная команда'!$C42 / '5.6. Учитель. Школьная команда'!$H42</f>
        <v>73%</v>
      </c>
      <c r="K42" s="24" t="str">
        <f>'5.6. Учитель. Школьная команда'!$D42 / '5.6. Учитель. Школьная команда'!$H42</f>
        <v>7%</v>
      </c>
      <c r="L42" s="25" t="str">
        <f>'5.6. Учитель. Школьная команда'!$E42 / '5.6. Учитель. Школьная команда'!$H42</f>
        <v>7%</v>
      </c>
      <c r="M42" s="26" t="str">
        <f>(5 * '5.6. Учитель. Школьная команда'!$B42 + 4 * '5.6. Учитель. Школьная команда'!$C42 + 3 * '5.6. Учитель. Школьная команда'!$D42 + 2 * '5.6. Учитель. Школьная команда'!$E42) / '5.6. Учитель. Школьная команда'!$H42</f>
        <v>3.93</v>
      </c>
      <c r="N42" s="26" t="str">
        <f>IF('5.6. Учитель. Школьная команда'!$R42 = "высокий", '5.6. Учитель. Школьная команда'!$M42, NA())</f>
        <v>#N/A</v>
      </c>
      <c r="O42" s="26" t="str">
        <f>IF('5.6. Учитель. Школьная команда'!$R42 = "средний", '5.6. Учитель. Школьная команда'!$M42, NA())</f>
        <v>3.93</v>
      </c>
      <c r="P42" s="26" t="str">
        <f>IF('5.6. Учитель. Школьная команда'!$R42 = "базовый", '5.6. Учитель. Школьная команда'!$M42, NA())</f>
        <v>#N/A</v>
      </c>
      <c r="Q42" s="26" t="str">
        <f>IF('5.6. Учитель. Школьная команда'!$R42 = "ниже базового", '5.6. Учитель. Школьная команда'!$M42, NA())</f>
        <v>#N/A</v>
      </c>
      <c r="R42" s="9" t="str">
        <f t="array" ref="R42">INDEX({"ниже базового","базовый","средний","высокий"}, ROUND('5.6. Учитель. Школьная команда'!$M42, 0) - 1)</f>
        <v>средний</v>
      </c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</row>
    <row r="43" ht="15.75" customHeight="1">
      <c r="A43" s="9">
        <v>22.0</v>
      </c>
      <c r="B43" s="17" t="str">
        <f>COUNTIFS('2. Результаты'!$B$2:$B$1350, '5.6. Учитель. Школьная команда'!$G43, '2. Результаты'!$J$2:$J$1350, B$1)</f>
        <v>1</v>
      </c>
      <c r="C43" s="18" t="str">
        <f>COUNTIFS('2. Результаты'!$B$2:$B$1350, '5.6. Учитель. Школьная команда'!$G43, '2. Результаты'!$J$2:$J$1350, C$1)</f>
        <v>22</v>
      </c>
      <c r="D43" s="19" t="str">
        <f>COUNTIFS('2. Результаты'!$B$2:$B$1350, '5.6. Учитель. Школьная команда'!$G43, '2. Результаты'!$J$2:$J$1350, D$1)</f>
        <v>3</v>
      </c>
      <c r="E43" s="20" t="str">
        <f>COUNTIFS('2. Результаты'!$B$2:$B$1350, '5.6. Учитель. Школьная команда'!$G43, '2. Результаты'!$J$2:$J$1350, E$1)</f>
        <v>0</v>
      </c>
      <c r="F43" s="9" t="str">
        <f t="array" ref="F43">ROW() - ROW(TAKE('5.6. Учитель. Школьная команда'!$A$2:$R$55, 1)) + 1</f>
        <v>#NAME?</v>
      </c>
      <c r="G43" s="21" t="s">
        <v>134</v>
      </c>
      <c r="H43" s="3" t="str">
        <f>SUM('5.6. Учитель. Школьная команда'!$B43:$E43)</f>
        <v>26</v>
      </c>
      <c r="I43" s="22" t="str">
        <f>'5.6. Учитель. Школьная команда'!$B43 / '5.6. Учитель. Школьная команда'!$H43</f>
        <v>4%</v>
      </c>
      <c r="J43" s="23" t="str">
        <f>'5.6. Учитель. Школьная команда'!$C43 / '5.6. Учитель. Школьная команда'!$H43</f>
        <v>85%</v>
      </c>
      <c r="K43" s="24" t="str">
        <f>'5.6. Учитель. Школьная команда'!$D43 / '5.6. Учитель. Школьная команда'!$H43</f>
        <v>12%</v>
      </c>
      <c r="L43" s="25" t="str">
        <f>'5.6. Учитель. Школьная команда'!$E43 / '5.6. Учитель. Школьная команда'!$H43</f>
        <v>0%</v>
      </c>
      <c r="M43" s="26" t="str">
        <f>(5 * '5.6. Учитель. Школьная команда'!$B43 + 4 * '5.6. Учитель. Школьная команда'!$C43 + 3 * '5.6. Учитель. Школьная команда'!$D43 + 2 * '5.6. Учитель. Школьная команда'!$E43) / '5.6. Учитель. Школьная команда'!$H43</f>
        <v>3.92</v>
      </c>
      <c r="N43" s="26" t="str">
        <f>IF('5.6. Учитель. Школьная команда'!$R43 = "высокий", '5.6. Учитель. Школьная команда'!$M43, NA())</f>
        <v>#N/A</v>
      </c>
      <c r="O43" s="26" t="str">
        <f>IF('5.6. Учитель. Школьная команда'!$R43 = "средний", '5.6. Учитель. Школьная команда'!$M43, NA())</f>
        <v>3.92</v>
      </c>
      <c r="P43" s="26" t="str">
        <f>IF('5.6. Учитель. Школьная команда'!$R43 = "базовый", '5.6. Учитель. Школьная команда'!$M43, NA())</f>
        <v>#N/A</v>
      </c>
      <c r="Q43" s="26" t="str">
        <f>IF('5.6. Учитель. Школьная команда'!$R43 = "ниже базового", '5.6. Учитель. Школьная команда'!$M43, NA())</f>
        <v>#N/A</v>
      </c>
      <c r="R43" s="9" t="str">
        <f t="array" ref="R43">INDEX({"ниже базового","базовый","средний","высокий"}, ROUND('5.6. Учитель. Школьная команда'!$M43, 0) - 1)</f>
        <v>средний</v>
      </c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</row>
    <row r="44" ht="15.75" customHeight="1">
      <c r="A44" s="9">
        <v>49.0</v>
      </c>
      <c r="B44" s="17" t="str">
        <f>COUNTIFS('2. Результаты'!$B$2:$B$1350, '5.6. Учитель. Школьная команда'!$G44, '2. Результаты'!$J$2:$J$1350, B$1)</f>
        <v>1</v>
      </c>
      <c r="C44" s="18" t="str">
        <f>COUNTIFS('2. Результаты'!$B$2:$B$1350, '5.6. Учитель. Школьная команда'!$G44, '2. Результаты'!$J$2:$J$1350, C$1)</f>
        <v>53</v>
      </c>
      <c r="D44" s="19" t="str">
        <f>COUNTIFS('2. Результаты'!$B$2:$B$1350, '5.6. Учитель. Школьная команда'!$G44, '2. Результаты'!$J$2:$J$1350, D$1)</f>
        <v>3</v>
      </c>
      <c r="E44" s="20" t="str">
        <f>COUNTIFS('2. Результаты'!$B$2:$B$1350, '5.6. Учитель. Школьная команда'!$G44, '2. Результаты'!$J$2:$J$1350, E$1)</f>
        <v>0</v>
      </c>
      <c r="F44" s="9" t="str">
        <f t="array" ref="F44">ROW() - ROW(TAKE('5.6. Учитель. Школьная команда'!$A$2:$R$55, 1)) + 1</f>
        <v>#NAME?</v>
      </c>
      <c r="G44" s="21" t="s">
        <v>1010</v>
      </c>
      <c r="H44" s="3" t="str">
        <f>SUM('5.6. Учитель. Школьная команда'!$B44:$E44)</f>
        <v>57</v>
      </c>
      <c r="I44" s="22" t="str">
        <f>'5.6. Учитель. Школьная команда'!$B44 / '5.6. Учитель. Школьная команда'!$H44</f>
        <v>2%</v>
      </c>
      <c r="J44" s="23" t="str">
        <f>'5.6. Учитель. Школьная команда'!$C44 / '5.6. Учитель. Школьная команда'!$H44</f>
        <v>93%</v>
      </c>
      <c r="K44" s="24" t="str">
        <f>'5.6. Учитель. Школьная команда'!$D44 / '5.6. Учитель. Школьная команда'!$H44</f>
        <v>5%</v>
      </c>
      <c r="L44" s="25" t="str">
        <f>'5.6. Учитель. Школьная команда'!$E44 / '5.6. Учитель. Школьная команда'!$H44</f>
        <v>0%</v>
      </c>
      <c r="M44" s="26" t="str">
        <f>(5 * '5.6. Учитель. Школьная команда'!$B44 + 4 * '5.6. Учитель. Школьная команда'!$C44 + 3 * '5.6. Учитель. Школьная команда'!$D44 + 2 * '5.6. Учитель. Школьная команда'!$E44) / '5.6. Учитель. Школьная команда'!$H44</f>
        <v>3.96</v>
      </c>
      <c r="N44" s="26" t="str">
        <f>IF('5.6. Учитель. Школьная команда'!$R44 = "высокий", '5.6. Учитель. Школьная команда'!$M44, NA())</f>
        <v>#N/A</v>
      </c>
      <c r="O44" s="26" t="str">
        <f>IF('5.6. Учитель. Школьная команда'!$R44 = "средний", '5.6. Учитель. Школьная команда'!$M44, NA())</f>
        <v>3.96</v>
      </c>
      <c r="P44" s="26" t="str">
        <f>IF('5.6. Учитель. Школьная команда'!$R44 = "базовый", '5.6. Учитель. Школьная команда'!$M44, NA())</f>
        <v>#N/A</v>
      </c>
      <c r="Q44" s="26" t="str">
        <f>IF('5.6. Учитель. Школьная команда'!$R44 = "ниже базового", '5.6. Учитель. Школьная команда'!$M44, NA())</f>
        <v>#N/A</v>
      </c>
      <c r="R44" s="9" t="str">
        <f t="array" ref="R44">INDEX({"ниже базового","базовый","средний","высокий"}, ROUND('5.6. Учитель. Школьная команда'!$M44, 0) - 1)</f>
        <v>средний</v>
      </c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</row>
    <row r="45" ht="15.75" customHeight="1">
      <c r="A45" s="9">
        <v>34.0</v>
      </c>
      <c r="B45" s="17" t="str">
        <f>COUNTIFS('2. Результаты'!$B$2:$B$1350, '5.6. Учитель. Школьная команда'!$G45, '2. Результаты'!$J$2:$J$1350, B$1)</f>
        <v>1</v>
      </c>
      <c r="C45" s="18" t="str">
        <f>COUNTIFS('2. Результаты'!$B$2:$B$1350, '5.6. Учитель. Школьная команда'!$G45, '2. Результаты'!$J$2:$J$1350, C$1)</f>
        <v>7</v>
      </c>
      <c r="D45" s="19" t="str">
        <f>COUNTIFS('2. Результаты'!$B$2:$B$1350, '5.6. Учитель. Школьная команда'!$G45, '2. Результаты'!$J$2:$J$1350, D$1)</f>
        <v>2</v>
      </c>
      <c r="E45" s="20" t="str">
        <f>COUNTIFS('2. Результаты'!$B$2:$B$1350, '5.6. Учитель. Школьная команда'!$G45, '2. Результаты'!$J$2:$J$1350, E$1)</f>
        <v>0</v>
      </c>
      <c r="F45" s="9" t="str">
        <f t="array" ref="F45">ROW() - ROW(TAKE('5.6. Учитель. Школьная команда'!$A$2:$R$55, 1)) + 1</f>
        <v>#NAME?</v>
      </c>
      <c r="G45" s="21" t="s">
        <v>281</v>
      </c>
      <c r="H45" s="3" t="str">
        <f>SUM('5.6. Учитель. Школьная команда'!$B45:$E45)</f>
        <v>10</v>
      </c>
      <c r="I45" s="22" t="str">
        <f>'5.6. Учитель. Школьная команда'!$B45 / '5.6. Учитель. Школьная команда'!$H45</f>
        <v>10%</v>
      </c>
      <c r="J45" s="23" t="str">
        <f>'5.6. Учитель. Школьная команда'!$C45 / '5.6. Учитель. Школьная команда'!$H45</f>
        <v>70%</v>
      </c>
      <c r="K45" s="24" t="str">
        <f>'5.6. Учитель. Школьная команда'!$D45 / '5.6. Учитель. Школьная команда'!$H45</f>
        <v>20%</v>
      </c>
      <c r="L45" s="25" t="str">
        <f>'5.6. Учитель. Школьная команда'!$E45 / '5.6. Учитель. Школьная команда'!$H45</f>
        <v>0%</v>
      </c>
      <c r="M45" s="26" t="str">
        <f>(5 * '5.6. Учитель. Школьная команда'!$B45 + 4 * '5.6. Учитель. Школьная команда'!$C45 + 3 * '5.6. Учитель. Школьная команда'!$D45 + 2 * '5.6. Учитель. Школьная команда'!$E45) / '5.6. Учитель. Школьная команда'!$H45</f>
        <v>3.90</v>
      </c>
      <c r="N45" s="26" t="str">
        <f>IF('5.6. Учитель. Школьная команда'!$R45 = "высокий", '5.6. Учитель. Школьная команда'!$M45, NA())</f>
        <v>#N/A</v>
      </c>
      <c r="O45" s="26" t="str">
        <f>IF('5.6. Учитель. Школьная команда'!$R45 = "средний", '5.6. Учитель. Школьная команда'!$M45, NA())</f>
        <v>3.90</v>
      </c>
      <c r="P45" s="26" t="str">
        <f>IF('5.6. Учитель. Школьная команда'!$R45 = "базовый", '5.6. Учитель. Школьная команда'!$M45, NA())</f>
        <v>#N/A</v>
      </c>
      <c r="Q45" s="26" t="str">
        <f>IF('5.6. Учитель. Школьная команда'!$R45 = "ниже базового", '5.6. Учитель. Школьная команда'!$M45, NA())</f>
        <v>#N/A</v>
      </c>
      <c r="R45" s="9" t="str">
        <f t="array" ref="R45">INDEX({"ниже базового","базовый","средний","высокий"}, ROUND('5.6. Учитель. Школьная команда'!$M45, 0) - 1)</f>
        <v>средний</v>
      </c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</row>
    <row r="46" ht="15.75" customHeight="1">
      <c r="A46" s="9">
        <v>30.0</v>
      </c>
      <c r="B46" s="17" t="str">
        <f>COUNTIFS('2. Результаты'!$B$2:$B$1350, '5.6. Учитель. Школьная команда'!$G46, '2. Результаты'!$J$2:$J$1350, B$1)</f>
        <v>2</v>
      </c>
      <c r="C46" s="18" t="str">
        <f>COUNTIFS('2. Результаты'!$B$2:$B$1350, '5.6. Учитель. Школьная команда'!$G46, '2. Результаты'!$J$2:$J$1350, C$1)</f>
        <v>29</v>
      </c>
      <c r="D46" s="19" t="str">
        <f>COUNTIFS('2. Результаты'!$B$2:$B$1350, '5.6. Учитель. Школьная команда'!$G46, '2. Результаты'!$J$2:$J$1350, D$1)</f>
        <v>12</v>
      </c>
      <c r="E46" s="20" t="str">
        <f>COUNTIFS('2. Результаты'!$B$2:$B$1350, '5.6. Учитель. Школьная команда'!$G46, '2. Результаты'!$J$2:$J$1350, E$1)</f>
        <v>2</v>
      </c>
      <c r="F46" s="9" t="str">
        <f t="array" ref="F46">ROW() - ROW(TAKE('5.6. Учитель. Школьная команда'!$A$2:$R$55, 1)) + 1</f>
        <v>#NAME?</v>
      </c>
      <c r="G46" s="21" t="s">
        <v>21</v>
      </c>
      <c r="H46" s="3" t="str">
        <f>SUM('5.6. Учитель. Школьная команда'!$B46:$E46)</f>
        <v>45</v>
      </c>
      <c r="I46" s="22" t="str">
        <f>'5.6. Учитель. Школьная команда'!$B46 / '5.6. Учитель. Школьная команда'!$H46</f>
        <v>4%</v>
      </c>
      <c r="J46" s="23" t="str">
        <f>'5.6. Учитель. Школьная команда'!$C46 / '5.6. Учитель. Школьная команда'!$H46</f>
        <v>64%</v>
      </c>
      <c r="K46" s="24" t="str">
        <f>'5.6. Учитель. Школьная команда'!$D46 / '5.6. Учитель. Школьная команда'!$H46</f>
        <v>27%</v>
      </c>
      <c r="L46" s="25" t="str">
        <f>'5.6. Учитель. Школьная команда'!$E46 / '5.6. Учитель. Школьная команда'!$H46</f>
        <v>4%</v>
      </c>
      <c r="M46" s="26" t="str">
        <f>(5 * '5.6. Учитель. Школьная команда'!$B46 + 4 * '5.6. Учитель. Школьная команда'!$C46 + 3 * '5.6. Учитель. Школьная команда'!$D46 + 2 * '5.6. Учитель. Школьная команда'!$E46) / '5.6. Учитель. Школьная команда'!$H46</f>
        <v>3.69</v>
      </c>
      <c r="N46" s="26" t="str">
        <f>IF('5.6. Учитель. Школьная команда'!$R46 = "высокий", '5.6. Учитель. Школьная команда'!$M46, NA())</f>
        <v>#N/A</v>
      </c>
      <c r="O46" s="26" t="str">
        <f>IF('5.6. Учитель. Школьная команда'!$R46 = "средний", '5.6. Учитель. Школьная команда'!$M46, NA())</f>
        <v>3.69</v>
      </c>
      <c r="P46" s="26" t="str">
        <f>IF('5.6. Учитель. Школьная команда'!$R46 = "базовый", '5.6. Учитель. Школьная команда'!$M46, NA())</f>
        <v>#N/A</v>
      </c>
      <c r="Q46" s="26" t="str">
        <f>IF('5.6. Учитель. Школьная команда'!$R46 = "ниже базового", '5.6. Учитель. Школьная команда'!$M46, NA())</f>
        <v>#N/A</v>
      </c>
      <c r="R46" s="9" t="str">
        <f t="array" ref="R46">INDEX({"ниже базового","базовый","средний","высокий"}, ROUND('5.6. Учитель. Школьная команда'!$M46, 0) - 1)</f>
        <v>средний</v>
      </c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</row>
    <row r="47" ht="15.75" customHeight="1">
      <c r="A47" s="9">
        <v>25.0</v>
      </c>
      <c r="B47" s="17" t="str">
        <f>COUNTIFS('2. Результаты'!$B$2:$B$1350, '5.6. Учитель. Школьная команда'!$G47, '2. Результаты'!$J$2:$J$1350, B$1)</f>
        <v>2</v>
      </c>
      <c r="C47" s="18" t="str">
        <f>COUNTIFS('2. Результаты'!$B$2:$B$1350, '5.6. Учитель. Школьная команда'!$G47, '2. Результаты'!$J$2:$J$1350, C$1)</f>
        <v>13</v>
      </c>
      <c r="D47" s="19" t="str">
        <f>COUNTIFS('2. Результаты'!$B$2:$B$1350, '5.6. Учитель. Школьная команда'!$G47, '2. Результаты'!$J$2:$J$1350, D$1)</f>
        <v>0</v>
      </c>
      <c r="E47" s="20" t="str">
        <f>COUNTIFS('2. Результаты'!$B$2:$B$1350, '5.6. Учитель. Школьная команда'!$G47, '2. Результаты'!$J$2:$J$1350, E$1)</f>
        <v>0</v>
      </c>
      <c r="F47" s="9" t="str">
        <f t="array" ref="F47">ROW() - ROW(TAKE('5.6. Учитель. Школьная команда'!$A$2:$R$55, 1)) + 1</f>
        <v>#NAME?</v>
      </c>
      <c r="G47" s="21" t="s">
        <v>5</v>
      </c>
      <c r="H47" s="3" t="str">
        <f>SUM('5.6. Учитель. Школьная команда'!$B47:$E47)</f>
        <v>15</v>
      </c>
      <c r="I47" s="22" t="str">
        <f>'5.6. Учитель. Школьная команда'!$B47 / '5.6. Учитель. Школьная команда'!$H47</f>
        <v>13%</v>
      </c>
      <c r="J47" s="23" t="str">
        <f>'5.6. Учитель. Школьная команда'!$C47 / '5.6. Учитель. Школьная команда'!$H47</f>
        <v>87%</v>
      </c>
      <c r="K47" s="24" t="str">
        <f>'5.6. Учитель. Школьная команда'!$D47 / '5.6. Учитель. Школьная команда'!$H47</f>
        <v>0%</v>
      </c>
      <c r="L47" s="25" t="str">
        <f>'5.6. Учитель. Школьная команда'!$E47 / '5.6. Учитель. Школьная команда'!$H47</f>
        <v>0%</v>
      </c>
      <c r="M47" s="26" t="str">
        <f>(5 * '5.6. Учитель. Школьная команда'!$B47 + 4 * '5.6. Учитель. Школьная команда'!$C47 + 3 * '5.6. Учитель. Школьная команда'!$D47 + 2 * '5.6. Учитель. Школьная команда'!$E47) / '5.6. Учитель. Школьная команда'!$H47</f>
        <v>4.13</v>
      </c>
      <c r="N47" s="26" t="str">
        <f>IF('5.6. Учитель. Школьная команда'!$R47 = "высокий", '5.6. Учитель. Школьная команда'!$M47, NA())</f>
        <v>#N/A</v>
      </c>
      <c r="O47" s="26" t="str">
        <f>IF('5.6. Учитель. Школьная команда'!$R47 = "средний", '5.6. Учитель. Школьная команда'!$M47, NA())</f>
        <v>4.13</v>
      </c>
      <c r="P47" s="26" t="str">
        <f>IF('5.6. Учитель. Школьная команда'!$R47 = "базовый", '5.6. Учитель. Школьная команда'!$M47, NA())</f>
        <v>#N/A</v>
      </c>
      <c r="Q47" s="26" t="str">
        <f>IF('5.6. Учитель. Школьная команда'!$R47 = "ниже базового", '5.6. Учитель. Школьная команда'!$M47, NA())</f>
        <v>#N/A</v>
      </c>
      <c r="R47" s="9" t="str">
        <f t="array" ref="R47">INDEX({"ниже базового","базовый","средний","высокий"}, ROUND('5.6. Учитель. Школьная команда'!$M47, 0) - 1)</f>
        <v>средний</v>
      </c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</row>
    <row r="48" ht="15.75" customHeight="1">
      <c r="A48" s="9">
        <v>10.0</v>
      </c>
      <c r="B48" s="17" t="str">
        <f>COUNTIFS('2. Результаты'!$B$2:$B$1350, '5.6. Учитель. Школьная команда'!$G48, '2. Результаты'!$J$2:$J$1350, B$1)</f>
        <v>0</v>
      </c>
      <c r="C48" s="18" t="str">
        <f>COUNTIFS('2. Результаты'!$B$2:$B$1350, '5.6. Учитель. Школьная команда'!$G48, '2. Результаты'!$J$2:$J$1350, C$1)</f>
        <v>20</v>
      </c>
      <c r="D48" s="19" t="str">
        <f>COUNTIFS('2. Результаты'!$B$2:$B$1350, '5.6. Учитель. Школьная команда'!$G48, '2. Результаты'!$J$2:$J$1350, D$1)</f>
        <v>2</v>
      </c>
      <c r="E48" s="20" t="str">
        <f>COUNTIFS('2. Результаты'!$B$2:$B$1350, '5.6. Учитель. Школьная команда'!$G48, '2. Результаты'!$J$2:$J$1350, E$1)</f>
        <v>0</v>
      </c>
      <c r="F48" s="9" t="str">
        <f t="array" ref="F48">ROW() - ROW(TAKE('5.6. Учитель. Школьная команда'!$A$2:$R$55, 1)) + 1</f>
        <v>#NAME?</v>
      </c>
      <c r="G48" s="21" t="s">
        <v>947</v>
      </c>
      <c r="H48" s="3" t="str">
        <f>SUM('5.6. Учитель. Школьная команда'!$B48:$E48)</f>
        <v>22</v>
      </c>
      <c r="I48" s="22" t="str">
        <f>'5.6. Учитель. Школьная команда'!$B48 / '5.6. Учитель. Школьная команда'!$H48</f>
        <v>0%</v>
      </c>
      <c r="J48" s="23" t="str">
        <f>'5.6. Учитель. Школьная команда'!$C48 / '5.6. Учитель. Школьная команда'!$H48</f>
        <v>91%</v>
      </c>
      <c r="K48" s="24" t="str">
        <f>'5.6. Учитель. Школьная команда'!$D48 / '5.6. Учитель. Школьная команда'!$H48</f>
        <v>9%</v>
      </c>
      <c r="L48" s="25" t="str">
        <f>'5.6. Учитель. Школьная команда'!$E48 / '5.6. Учитель. Школьная команда'!$H48</f>
        <v>0%</v>
      </c>
      <c r="M48" s="26" t="str">
        <f>(5 * '5.6. Учитель. Школьная команда'!$B48 + 4 * '5.6. Учитель. Школьная команда'!$C48 + 3 * '5.6. Учитель. Школьная команда'!$D48 + 2 * '5.6. Учитель. Школьная команда'!$E48) / '5.6. Учитель. Школьная команда'!$H48</f>
        <v>3.91</v>
      </c>
      <c r="N48" s="26" t="str">
        <f>IF('5.6. Учитель. Школьная команда'!$R48 = "высокий", '5.6. Учитель. Школьная команда'!$M48, NA())</f>
        <v>#N/A</v>
      </c>
      <c r="O48" s="26" t="str">
        <f>IF('5.6. Учитель. Школьная команда'!$R48 = "средний", '5.6. Учитель. Школьная команда'!$M48, NA())</f>
        <v>3.91</v>
      </c>
      <c r="P48" s="26" t="str">
        <f>IF('5.6. Учитель. Школьная команда'!$R48 = "базовый", '5.6. Учитель. Школьная команда'!$M48, NA())</f>
        <v>#N/A</v>
      </c>
      <c r="Q48" s="26" t="str">
        <f>IF('5.6. Учитель. Школьная команда'!$R48 = "ниже базового", '5.6. Учитель. Школьная команда'!$M48, NA())</f>
        <v>#N/A</v>
      </c>
      <c r="R48" s="9" t="str">
        <f t="array" ref="R48">INDEX({"ниже базового","базовый","средний","высокий"}, ROUND('5.6. Учитель. Школьная команда'!$M48, 0) - 1)</f>
        <v>средний</v>
      </c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</row>
    <row r="49" ht="15.75" customHeight="1">
      <c r="A49" s="9">
        <v>48.0</v>
      </c>
      <c r="B49" s="17" t="str">
        <f>COUNTIFS('2. Результаты'!$B$2:$B$1350, '5.6. Учитель. Школьная команда'!$G49, '2. Результаты'!$J$2:$J$1350, B$1)</f>
        <v>1</v>
      </c>
      <c r="C49" s="18" t="str">
        <f>COUNTIFS('2. Результаты'!$B$2:$B$1350, '5.6. Учитель. Школьная команда'!$G49, '2. Результаты'!$J$2:$J$1350, C$1)</f>
        <v>5</v>
      </c>
      <c r="D49" s="19" t="str">
        <f>COUNTIFS('2. Результаты'!$B$2:$B$1350, '5.6. Учитель. Школьная команда'!$G49, '2. Результаты'!$J$2:$J$1350, D$1)</f>
        <v>3</v>
      </c>
      <c r="E49" s="20" t="str">
        <f>COUNTIFS('2. Результаты'!$B$2:$B$1350, '5.6. Учитель. Школьная команда'!$G49, '2. Результаты'!$J$2:$J$1350, E$1)</f>
        <v>0</v>
      </c>
      <c r="F49" s="9" t="str">
        <f t="array" ref="F49">ROW() - ROW(TAKE('5.6. Учитель. Школьная команда'!$A$2:$R$55, 1)) + 1</f>
        <v>#NAME?</v>
      </c>
      <c r="G49" s="21" t="s">
        <v>1377</v>
      </c>
      <c r="H49" s="3" t="str">
        <f>SUM('5.6. Учитель. Школьная команда'!$B49:$E49)</f>
        <v>9</v>
      </c>
      <c r="I49" s="22" t="str">
        <f>'5.6. Учитель. Школьная команда'!$B49 / '5.6. Учитель. Школьная команда'!$H49</f>
        <v>11%</v>
      </c>
      <c r="J49" s="23" t="str">
        <f>'5.6. Учитель. Школьная команда'!$C49 / '5.6. Учитель. Школьная команда'!$H49</f>
        <v>56%</v>
      </c>
      <c r="K49" s="24" t="str">
        <f>'5.6. Учитель. Школьная команда'!$D49 / '5.6. Учитель. Школьная команда'!$H49</f>
        <v>33%</v>
      </c>
      <c r="L49" s="25" t="str">
        <f>'5.6. Учитель. Школьная команда'!$E49 / '5.6. Учитель. Школьная команда'!$H49</f>
        <v>0%</v>
      </c>
      <c r="M49" s="26" t="str">
        <f>(5 * '5.6. Учитель. Школьная команда'!$B49 + 4 * '5.6. Учитель. Школьная команда'!$C49 + 3 * '5.6. Учитель. Школьная команда'!$D49 + 2 * '5.6. Учитель. Школьная команда'!$E49) / '5.6. Учитель. Школьная команда'!$H49</f>
        <v>3.78</v>
      </c>
      <c r="N49" s="26" t="str">
        <f>IF('5.6. Учитель. Школьная команда'!$R49 = "высокий", '5.6. Учитель. Школьная команда'!$M49, NA())</f>
        <v>#N/A</v>
      </c>
      <c r="O49" s="26" t="str">
        <f>IF('5.6. Учитель. Школьная команда'!$R49 = "средний", '5.6. Учитель. Школьная команда'!$M49, NA())</f>
        <v>3.78</v>
      </c>
      <c r="P49" s="26" t="str">
        <f>IF('5.6. Учитель. Школьная команда'!$R49 = "базовый", '5.6. Учитель. Школьная команда'!$M49, NA())</f>
        <v>#N/A</v>
      </c>
      <c r="Q49" s="26" t="str">
        <f>IF('5.6. Учитель. Школьная команда'!$R49 = "ниже базового", '5.6. Учитель. Школьная команда'!$M49, NA())</f>
        <v>#N/A</v>
      </c>
      <c r="R49" s="9" t="str">
        <f t="array" ref="R49">INDEX({"ниже базового","базовый","средний","высокий"}, ROUND('5.6. Учитель. Школьная команда'!$M49, 0) - 1)</f>
        <v>средний</v>
      </c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</row>
    <row r="50" ht="15.75" customHeight="1">
      <c r="A50" s="9">
        <v>17.0</v>
      </c>
      <c r="B50" s="17" t="str">
        <f>COUNTIFS('2. Результаты'!$B$2:$B$1350, '5.6. Учитель. Школьная команда'!$G50, '2. Результаты'!$J$2:$J$1350, B$1)</f>
        <v>4</v>
      </c>
      <c r="C50" s="18" t="str">
        <f>COUNTIFS('2. Результаты'!$B$2:$B$1350, '5.6. Учитель. Школьная команда'!$G50, '2. Результаты'!$J$2:$J$1350, C$1)</f>
        <v>26</v>
      </c>
      <c r="D50" s="19" t="str">
        <f>COUNTIFS('2. Результаты'!$B$2:$B$1350, '5.6. Учитель. Школьная команда'!$G50, '2. Результаты'!$J$2:$J$1350, D$1)</f>
        <v>6</v>
      </c>
      <c r="E50" s="20" t="str">
        <f>COUNTIFS('2. Результаты'!$B$2:$B$1350, '5.6. Учитель. Школьная команда'!$G50, '2. Результаты'!$J$2:$J$1350, E$1)</f>
        <v>3</v>
      </c>
      <c r="F50" s="9" t="str">
        <f t="array" ref="F50">ROW() - ROW(TAKE('5.6. Учитель. Школьная команда'!$A$2:$R$55, 1)) + 1</f>
        <v>#NAME?</v>
      </c>
      <c r="G50" s="21" t="s">
        <v>789</v>
      </c>
      <c r="H50" s="3" t="str">
        <f>SUM('5.6. Учитель. Школьная команда'!$B50:$E50)</f>
        <v>39</v>
      </c>
      <c r="I50" s="22" t="str">
        <f>'5.6. Учитель. Школьная команда'!$B50 / '5.6. Учитель. Школьная команда'!$H50</f>
        <v>10%</v>
      </c>
      <c r="J50" s="23" t="str">
        <f>'5.6. Учитель. Школьная команда'!$C50 / '5.6. Учитель. Школьная команда'!$H50</f>
        <v>67%</v>
      </c>
      <c r="K50" s="24" t="str">
        <f>'5.6. Учитель. Школьная команда'!$D50 / '5.6. Учитель. Школьная команда'!$H50</f>
        <v>15%</v>
      </c>
      <c r="L50" s="25" t="str">
        <f>'5.6. Учитель. Школьная команда'!$E50 / '5.6. Учитель. Школьная команда'!$H50</f>
        <v>8%</v>
      </c>
      <c r="M50" s="26" t="str">
        <f>(5 * '5.6. Учитель. Школьная команда'!$B50 + 4 * '5.6. Учитель. Школьная команда'!$C50 + 3 * '5.6. Учитель. Школьная команда'!$D50 + 2 * '5.6. Учитель. Школьная команда'!$E50) / '5.6. Учитель. Школьная команда'!$H50</f>
        <v>3.79</v>
      </c>
      <c r="N50" s="26" t="str">
        <f>IF('5.6. Учитель. Школьная команда'!$R50 = "высокий", '5.6. Учитель. Школьная команда'!$M50, NA())</f>
        <v>#N/A</v>
      </c>
      <c r="O50" s="26" t="str">
        <f>IF('5.6. Учитель. Школьная команда'!$R50 = "средний", '5.6. Учитель. Школьная команда'!$M50, NA())</f>
        <v>3.79</v>
      </c>
      <c r="P50" s="26" t="str">
        <f>IF('5.6. Учитель. Школьная команда'!$R50 = "базовый", '5.6. Учитель. Школьная команда'!$M50, NA())</f>
        <v>#N/A</v>
      </c>
      <c r="Q50" s="26" t="str">
        <f>IF('5.6. Учитель. Школьная команда'!$R50 = "ниже базового", '5.6. Учитель. Школьная команда'!$M50, NA())</f>
        <v>#N/A</v>
      </c>
      <c r="R50" s="9" t="str">
        <f t="array" ref="R50">INDEX({"ниже базового","базовый","средний","высокий"}, ROUND('5.6. Учитель. Школьная команда'!$M50, 0) - 1)</f>
        <v>средний</v>
      </c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</row>
    <row r="51" ht="15.75" customHeight="1">
      <c r="A51" s="9">
        <v>12.0</v>
      </c>
      <c r="B51" s="17" t="str">
        <f>COUNTIFS('2. Результаты'!$B$2:$B$1350, '5.6. Учитель. Школьная команда'!$G51, '2. Результаты'!$J$2:$J$1350, B$1)</f>
        <v>1</v>
      </c>
      <c r="C51" s="18" t="str">
        <f>COUNTIFS('2. Результаты'!$B$2:$B$1350, '5.6. Учитель. Школьная команда'!$G51, '2. Результаты'!$J$2:$J$1350, C$1)</f>
        <v>31</v>
      </c>
      <c r="D51" s="19" t="str">
        <f>COUNTIFS('2. Результаты'!$B$2:$B$1350, '5.6. Учитель. Школьная команда'!$G51, '2. Результаты'!$J$2:$J$1350, D$1)</f>
        <v>11</v>
      </c>
      <c r="E51" s="20" t="str">
        <f>COUNTIFS('2. Результаты'!$B$2:$B$1350, '5.6. Учитель. Школьная команда'!$G51, '2. Результаты'!$J$2:$J$1350, E$1)</f>
        <v>0</v>
      </c>
      <c r="F51" s="9" t="str">
        <f t="array" ref="F51">ROW() - ROW(TAKE('5.6. Учитель. Школьная команда'!$A$2:$R$55, 1)) + 1</f>
        <v>#NAME?</v>
      </c>
      <c r="G51" s="21" t="s">
        <v>680</v>
      </c>
      <c r="H51" s="3" t="str">
        <f>SUM('5.6. Учитель. Школьная команда'!$B51:$E51)</f>
        <v>43</v>
      </c>
      <c r="I51" s="22" t="str">
        <f>'5.6. Учитель. Школьная команда'!$B51 / '5.6. Учитель. Школьная команда'!$H51</f>
        <v>2%</v>
      </c>
      <c r="J51" s="23" t="str">
        <f>'5.6. Учитель. Школьная команда'!$C51 / '5.6. Учитель. Школьная команда'!$H51</f>
        <v>72%</v>
      </c>
      <c r="K51" s="24" t="str">
        <f>'5.6. Учитель. Школьная команда'!$D51 / '5.6. Учитель. Школьная команда'!$H51</f>
        <v>26%</v>
      </c>
      <c r="L51" s="25" t="str">
        <f>'5.6. Учитель. Школьная команда'!$E51 / '5.6. Учитель. Школьная команда'!$H51</f>
        <v>0%</v>
      </c>
      <c r="M51" s="26" t="str">
        <f>(5 * '5.6. Учитель. Школьная команда'!$B51 + 4 * '5.6. Учитель. Школьная команда'!$C51 + 3 * '5.6. Учитель. Школьная команда'!$D51 + 2 * '5.6. Учитель. Школьная команда'!$E51) / '5.6. Учитель. Школьная команда'!$H51</f>
        <v>3.77</v>
      </c>
      <c r="N51" s="26" t="str">
        <f>IF('5.6. Учитель. Школьная команда'!$R51 = "высокий", '5.6. Учитель. Школьная команда'!$M51, NA())</f>
        <v>#N/A</v>
      </c>
      <c r="O51" s="26" t="str">
        <f>IF('5.6. Учитель. Школьная команда'!$R51 = "средний", '5.6. Учитель. Школьная команда'!$M51, NA())</f>
        <v>3.77</v>
      </c>
      <c r="P51" s="26" t="str">
        <f>IF('5.6. Учитель. Школьная команда'!$R51 = "базовый", '5.6. Учитель. Школьная команда'!$M51, NA())</f>
        <v>#N/A</v>
      </c>
      <c r="Q51" s="26" t="str">
        <f>IF('5.6. Учитель. Школьная команда'!$R51 = "ниже базового", '5.6. Учитель. Школьная команда'!$M51, NA())</f>
        <v>#N/A</v>
      </c>
      <c r="R51" s="9" t="str">
        <f t="array" ref="R51">INDEX({"ниже базового","базовый","средний","высокий"}, ROUND('5.6. Учитель. Школьная команда'!$M51, 0) - 1)</f>
        <v>средний</v>
      </c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</row>
    <row r="52" ht="15.75" customHeight="1">
      <c r="A52" s="9">
        <v>33.0</v>
      </c>
      <c r="B52" s="17" t="str">
        <f>COUNTIFS('2. Результаты'!$B$2:$B$1350, '5.6. Учитель. Школьная команда'!$G52, '2. Результаты'!$J$2:$J$1350, B$1)</f>
        <v>3</v>
      </c>
      <c r="C52" s="18" t="str">
        <f>COUNTIFS('2. Результаты'!$B$2:$B$1350, '5.6. Учитель. Школьная команда'!$G52, '2. Результаты'!$J$2:$J$1350, C$1)</f>
        <v>13</v>
      </c>
      <c r="D52" s="19" t="str">
        <f>COUNTIFS('2. Результаты'!$B$2:$B$1350, '5.6. Учитель. Школьная команда'!$G52, '2. Результаты'!$J$2:$J$1350, D$1)</f>
        <v>1</v>
      </c>
      <c r="E52" s="20" t="str">
        <f>COUNTIFS('2. Результаты'!$B$2:$B$1350, '5.6. Учитель. Школьная команда'!$G52, '2. Результаты'!$J$2:$J$1350, E$1)</f>
        <v>6</v>
      </c>
      <c r="F52" s="9" t="str">
        <f t="array" ref="F52">ROW() - ROW(TAKE('5.6. Учитель. Школьная команда'!$A$2:$R$55, 1)) + 1</f>
        <v>#NAME?</v>
      </c>
      <c r="G52" s="21" t="s">
        <v>749</v>
      </c>
      <c r="H52" s="3" t="str">
        <f>SUM('5.6. Учитель. Школьная команда'!$B52:$E52)</f>
        <v>23</v>
      </c>
      <c r="I52" s="22" t="str">
        <f>'5.6. Учитель. Школьная команда'!$B52 / '5.6. Учитель. Школьная команда'!$H52</f>
        <v>13%</v>
      </c>
      <c r="J52" s="23" t="str">
        <f>'5.6. Учитель. Школьная команда'!$C52 / '5.6. Учитель. Школьная команда'!$H52</f>
        <v>57%</v>
      </c>
      <c r="K52" s="24" t="str">
        <f>'5.6. Учитель. Школьная команда'!$D52 / '5.6. Учитель. Школьная команда'!$H52</f>
        <v>4%</v>
      </c>
      <c r="L52" s="25" t="str">
        <f>'5.6. Учитель. Школьная команда'!$E52 / '5.6. Учитель. Школьная команда'!$H52</f>
        <v>26%</v>
      </c>
      <c r="M52" s="26" t="str">
        <f>(5 * '5.6. Учитель. Школьная команда'!$B52 + 4 * '5.6. Учитель. Школьная команда'!$C52 + 3 * '5.6. Учитель. Школьная команда'!$D52 + 2 * '5.6. Учитель. Школьная команда'!$E52) / '5.6. Учитель. Школьная команда'!$H52</f>
        <v>3.57</v>
      </c>
      <c r="N52" s="26" t="str">
        <f>IF('5.6. Учитель. Школьная команда'!$R52 = "высокий", '5.6. Учитель. Школьная команда'!$M52, NA())</f>
        <v>#N/A</v>
      </c>
      <c r="O52" s="26" t="str">
        <f>IF('5.6. Учитель. Школьная команда'!$R52 = "средний", '5.6. Учитель. Школьная команда'!$M52, NA())</f>
        <v>3.57</v>
      </c>
      <c r="P52" s="26" t="str">
        <f>IF('5.6. Учитель. Школьная команда'!$R52 = "базовый", '5.6. Учитель. Школьная команда'!$M52, NA())</f>
        <v>#N/A</v>
      </c>
      <c r="Q52" s="26" t="str">
        <f>IF('5.6. Учитель. Школьная команда'!$R52 = "ниже базового", '5.6. Учитель. Школьная команда'!$M52, NA())</f>
        <v>#N/A</v>
      </c>
      <c r="R52" s="9" t="str">
        <f t="array" ref="R52">INDEX({"ниже базового","базовый","средний","высокий"}, ROUND('5.6. Учитель. Школьная команда'!$M52, 0) - 1)</f>
        <v>средний</v>
      </c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</row>
    <row r="53" ht="15.75" customHeight="1">
      <c r="A53" s="9">
        <v>44.0</v>
      </c>
      <c r="B53" s="17" t="str">
        <f>COUNTIFS('2. Результаты'!$B$2:$B$1350, '5.6. Учитель. Школьная команда'!$G53, '2. Результаты'!$J$2:$J$1350, B$1)</f>
        <v>0</v>
      </c>
      <c r="C53" s="18" t="str">
        <f>COUNTIFS('2. Результаты'!$B$2:$B$1350, '5.6. Учитель. Школьная команда'!$G53, '2. Результаты'!$J$2:$J$1350, C$1)</f>
        <v>13</v>
      </c>
      <c r="D53" s="19" t="str">
        <f>COUNTIFS('2. Результаты'!$B$2:$B$1350, '5.6. Учитель. Школьная команда'!$G53, '2. Результаты'!$J$2:$J$1350, D$1)</f>
        <v>9</v>
      </c>
      <c r="E53" s="20" t="str">
        <f>COUNTIFS('2. Результаты'!$B$2:$B$1350, '5.6. Учитель. Школьная команда'!$G53, '2. Результаты'!$J$2:$J$1350, E$1)</f>
        <v>4</v>
      </c>
      <c r="F53" s="9" t="str">
        <f t="array" ref="F53">ROW() - ROW(TAKE('5.6. Учитель. Школьная команда'!$A$2:$R$55, 1)) + 1</f>
        <v>#NAME?</v>
      </c>
      <c r="G53" s="21" t="s">
        <v>1087</v>
      </c>
      <c r="H53" s="3" t="str">
        <f>SUM('5.6. Учитель. Школьная команда'!$B53:$E53)</f>
        <v>26</v>
      </c>
      <c r="I53" s="22" t="str">
        <f>'5.6. Учитель. Школьная команда'!$B53 / '5.6. Учитель. Школьная команда'!$H53</f>
        <v>0%</v>
      </c>
      <c r="J53" s="23" t="str">
        <f>'5.6. Учитель. Школьная команда'!$C53 / '5.6. Учитель. Школьная команда'!$H53</f>
        <v>50%</v>
      </c>
      <c r="K53" s="24" t="str">
        <f>'5.6. Учитель. Школьная команда'!$D53 / '5.6. Учитель. Школьная команда'!$H53</f>
        <v>35%</v>
      </c>
      <c r="L53" s="25" t="str">
        <f>'5.6. Учитель. Школьная команда'!$E53 / '5.6. Учитель. Школьная команда'!$H53</f>
        <v>15%</v>
      </c>
      <c r="M53" s="26" t="str">
        <f>(5 * '5.6. Учитель. Школьная команда'!$B53 + 4 * '5.6. Учитель. Школьная команда'!$C53 + 3 * '5.6. Учитель. Школьная команда'!$D53 + 2 * '5.6. Учитель. Школьная команда'!$E53) / '5.6. Учитель. Школьная команда'!$H53</f>
        <v>3.35</v>
      </c>
      <c r="N53" s="26" t="str">
        <f>IF('5.6. Учитель. Школьная команда'!$R53 = "высокий", '5.6. Учитель. Школьная команда'!$M53, NA())</f>
        <v>#N/A</v>
      </c>
      <c r="O53" s="26" t="str">
        <f>IF('5.6. Учитель. Школьная команда'!$R53 = "средний", '5.6. Учитель. Школьная команда'!$M53, NA())</f>
        <v>#N/A</v>
      </c>
      <c r="P53" s="26" t="str">
        <f>IF('5.6. Учитель. Школьная команда'!$R53 = "базовый", '5.6. Учитель. Школьная команда'!$M53, NA())</f>
        <v>3.35</v>
      </c>
      <c r="Q53" s="26" t="str">
        <f>IF('5.6. Учитель. Школьная команда'!$R53 = "ниже базового", '5.6. Учитель. Школьная команда'!$M53, NA())</f>
        <v>#N/A</v>
      </c>
      <c r="R53" s="9" t="str">
        <f t="array" ref="R53">INDEX({"ниже базового","базовый","средний","высокий"}, ROUND('5.6. Учитель. Школьная команда'!$M53, 0) - 1)</f>
        <v>базовый</v>
      </c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</row>
    <row r="54" ht="15.75" customHeight="1">
      <c r="A54" s="9">
        <v>52.0</v>
      </c>
      <c r="B54" s="17" t="str">
        <f>COUNTIFS('2. Результаты'!$B$2:$B$1350, '5.6. Учитель. Школьная команда'!$G54, '2. Результаты'!$J$2:$J$1350, B$1)</f>
        <v>1</v>
      </c>
      <c r="C54" s="18" t="str">
        <f>COUNTIFS('2. Результаты'!$B$2:$B$1350, '5.6. Учитель. Школьная команда'!$G54, '2. Результаты'!$J$2:$J$1350, C$1)</f>
        <v>26</v>
      </c>
      <c r="D54" s="19" t="str">
        <f>COUNTIFS('2. Результаты'!$B$2:$B$1350, '5.6. Учитель. Школьная команда'!$G54, '2. Результаты'!$J$2:$J$1350, D$1)</f>
        <v>9</v>
      </c>
      <c r="E54" s="20" t="str">
        <f>COUNTIFS('2. Результаты'!$B$2:$B$1350, '5.6. Учитель. Школьная команда'!$G54, '2. Результаты'!$J$2:$J$1350, E$1)</f>
        <v>1</v>
      </c>
      <c r="F54" s="9" t="str">
        <f t="array" ref="F54">ROW() - ROW(TAKE('5.6. Учитель. Школьная команда'!$A$2:$R$55, 1)) + 1</f>
        <v>#NAME?</v>
      </c>
      <c r="G54" s="21" t="s">
        <v>1213</v>
      </c>
      <c r="H54" s="3" t="str">
        <f>SUM('5.6. Учитель. Школьная команда'!$B54:$E54)</f>
        <v>37</v>
      </c>
      <c r="I54" s="22" t="str">
        <f>'5.6. Учитель. Школьная команда'!$B54 / '5.6. Учитель. Школьная команда'!$H54</f>
        <v>3%</v>
      </c>
      <c r="J54" s="23" t="str">
        <f>'5.6. Учитель. Школьная команда'!$C54 / '5.6. Учитель. Школьная команда'!$H54</f>
        <v>70%</v>
      </c>
      <c r="K54" s="24" t="str">
        <f>'5.6. Учитель. Школьная команда'!$D54 / '5.6. Учитель. Школьная команда'!$H54</f>
        <v>24%</v>
      </c>
      <c r="L54" s="25" t="str">
        <f>'5.6. Учитель. Школьная команда'!$E54 / '5.6. Учитель. Школьная команда'!$H54</f>
        <v>3%</v>
      </c>
      <c r="M54" s="26" t="str">
        <f>(5 * '5.6. Учитель. Школьная команда'!$B54 + 4 * '5.6. Учитель. Школьная команда'!$C54 + 3 * '5.6. Учитель. Школьная команда'!$D54 + 2 * '5.6. Учитель. Школьная команда'!$E54) / '5.6. Учитель. Школьная команда'!$H54</f>
        <v>3.73</v>
      </c>
      <c r="N54" s="26" t="str">
        <f>IF('5.6. Учитель. Школьная команда'!$R54 = "высокий", '5.6. Учитель. Школьная команда'!$M54, NA())</f>
        <v>#N/A</v>
      </c>
      <c r="O54" s="26" t="str">
        <f>IF('5.6. Учитель. Школьная команда'!$R54 = "средний", '5.6. Учитель. Школьная команда'!$M54, NA())</f>
        <v>3.73</v>
      </c>
      <c r="P54" s="26" t="str">
        <f>IF('5.6. Учитель. Школьная команда'!$R54 = "базовый", '5.6. Учитель. Школьная команда'!$M54, NA())</f>
        <v>#N/A</v>
      </c>
      <c r="Q54" s="26" t="str">
        <f>IF('5.6. Учитель. Школьная команда'!$R54 = "ниже базового", '5.6. Учитель. Школьная команда'!$M54, NA())</f>
        <v>#N/A</v>
      </c>
      <c r="R54" s="9" t="str">
        <f t="array" ref="R54">INDEX({"ниже базового","базовый","средний","высокий"}, ROUND('5.6. Учитель. Школьная команда'!$M54, 0) - 1)</f>
        <v>средний</v>
      </c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</row>
    <row r="55" ht="15.75" customHeight="1">
      <c r="A55" s="9">
        <v>31.0</v>
      </c>
      <c r="B55" s="17" t="str">
        <f>COUNTIFS('2. Результаты'!$B$2:$B$1350, '5.6. Учитель. Школьная команда'!$G55, '2. Результаты'!$J$2:$J$1350, B$1)</f>
        <v>3</v>
      </c>
      <c r="C55" s="18" t="str">
        <f>COUNTIFS('2. Результаты'!$B$2:$B$1350, '5.6. Учитель. Школьная команда'!$G55, '2. Результаты'!$J$2:$J$1350, C$1)</f>
        <v>21</v>
      </c>
      <c r="D55" s="19" t="str">
        <f>COUNTIFS('2. Результаты'!$B$2:$B$1350, '5.6. Учитель. Школьная команда'!$G55, '2. Результаты'!$J$2:$J$1350, D$1)</f>
        <v>7</v>
      </c>
      <c r="E55" s="20" t="str">
        <f>COUNTIFS('2. Результаты'!$B$2:$B$1350, '5.6. Учитель. Школьная команда'!$G55, '2. Результаты'!$J$2:$J$1350, E$1)</f>
        <v>8</v>
      </c>
      <c r="F55" s="9" t="str">
        <f t="array" ref="F55">ROW() - ROW(TAKE('5.6. Учитель. Школьная команда'!$A$2:$R$55, 1)) + 1</f>
        <v>#NAME?</v>
      </c>
      <c r="G55" s="21" t="s">
        <v>1409</v>
      </c>
      <c r="H55" s="3" t="str">
        <f>SUM('5.6. Учитель. Школьная команда'!$B55:$E55)</f>
        <v>39</v>
      </c>
      <c r="I55" s="22" t="str">
        <f>'5.6. Учитель. Школьная команда'!$B55 / '5.6. Учитель. Школьная команда'!$H55</f>
        <v>8%</v>
      </c>
      <c r="J55" s="23" t="str">
        <f>'5.6. Учитель. Школьная команда'!$C55 / '5.6. Учитель. Школьная команда'!$H55</f>
        <v>54%</v>
      </c>
      <c r="K55" s="24" t="str">
        <f>'5.6. Учитель. Школьная команда'!$D55 / '5.6. Учитель. Школьная команда'!$H55</f>
        <v>18%</v>
      </c>
      <c r="L55" s="25" t="str">
        <f>'5.6. Учитель. Школьная команда'!$E55 / '5.6. Учитель. Школьная команда'!$H55</f>
        <v>21%</v>
      </c>
      <c r="M55" s="26" t="str">
        <f>(5 * '5.6. Учитель. Школьная команда'!$B55 + 4 * '5.6. Учитель. Школьная команда'!$C55 + 3 * '5.6. Учитель. Школьная команда'!$D55 + 2 * '5.6. Учитель. Школьная команда'!$E55) / '5.6. Учитель. Школьная команда'!$H55</f>
        <v>3.49</v>
      </c>
      <c r="N55" s="26" t="str">
        <f>IF('5.6. Учитель. Школьная команда'!$R55 = "высокий", '5.6. Учитель. Школьная команда'!$M55, NA())</f>
        <v>#N/A</v>
      </c>
      <c r="O55" s="26" t="str">
        <f>IF('5.6. Учитель. Школьная команда'!$R55 = "средний", '5.6. Учитель. Школьная команда'!$M55, NA())</f>
        <v>#N/A</v>
      </c>
      <c r="P55" s="26" t="str">
        <f>IF('5.6. Учитель. Школьная команда'!$R55 = "базовый", '5.6. Учитель. Школьная команда'!$M55, NA())</f>
        <v>3.49</v>
      </c>
      <c r="Q55" s="26" t="str">
        <f>IF('5.6. Учитель. Школьная команда'!$R55 = "ниже базового", '5.6. Учитель. Школьная команда'!$M55, NA())</f>
        <v>#N/A</v>
      </c>
      <c r="R55" s="9" t="str">
        <f t="array" ref="R55">INDEX({"ниже базового","базовый","средний","высокий"}, ROUND('5.6. Учитель. Школьная команда'!$M55, 0) - 1)</f>
        <v>базовый</v>
      </c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</row>
    <row r="56" ht="15.75" customHeight="1">
      <c r="A56" s="9"/>
      <c r="B56" s="28" t="str">
        <f>SUM('5.6. Учитель. Школьная команда'!$B$2:$B$55)</f>
        <v>193</v>
      </c>
      <c r="C56" s="29" t="str">
        <f>SUM('5.6. Учитель. Школьная команда'!$C$2:$C$55)</f>
        <v>983</v>
      </c>
      <c r="D56" s="30" t="str">
        <f>SUM('5.6. Учитель. Школьная команда'!$D$2:$D$55)</f>
        <v>138</v>
      </c>
      <c r="E56" s="31" t="str">
        <f>SUM('5.6. Учитель. Школьная команда'!$E$2:$E$55)</f>
        <v>35</v>
      </c>
      <c r="F56" s="32"/>
      <c r="G56" s="32" t="s">
        <v>1491</v>
      </c>
      <c r="H56" s="33" t="str">
        <f>SUM('5.6. Учитель. Школьная команда'!$H$2:$H$55)</f>
        <v>1349</v>
      </c>
      <c r="I56" s="34" t="str">
        <f>'5.6. Учитель. Школьная команда'!$B$56 / '5.6. Учитель. Школьная команда'!$H$56</f>
        <v>14.31%</v>
      </c>
      <c r="J56" s="35" t="str">
        <f>'5.6. Учитель. Школьная команда'!$C$56 / '5.6. Учитель. Школьная команда'!$H$56</f>
        <v>72.87%</v>
      </c>
      <c r="K56" s="36" t="str">
        <f>'5.6. Учитель. Школьная команда'!$D$56 / '5.6. Учитель. Школьная команда'!$H$56</f>
        <v>10.23%</v>
      </c>
      <c r="L56" s="37" t="str">
        <f>'5.6. Учитель. Школьная команда'!$E$56 / '5.6. Учитель. Школьная команда'!$H$56</f>
        <v>2.59%</v>
      </c>
      <c r="M56" s="26" t="str">
        <f>(5 * '5.6. Учитель. Школьная команда'!$B$56 + 4 * '5.6. Учитель. Школьная команда'!$C$56 + 3 * '5.6. Учитель. Школьная команда'!$D$56 + 2 * '5.6. Учитель. Школьная команда'!$E$56) / '5.6. Учитель. Школьная команда'!$H$56</f>
        <v>3.99</v>
      </c>
      <c r="N56" s="26"/>
      <c r="O56" s="26"/>
      <c r="P56" s="26"/>
      <c r="Q56" s="26"/>
      <c r="R56" s="9" t="str">
        <f t="array" ref="R56">INDEX({"ниже базового","базовый","средний","высокий"}, ROUND('5.6. Учитель. Школьная команда'!$M$56, 0) - 1)</f>
        <v>средний</v>
      </c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</sheetData>
  <conditionalFormatting sqref="R2:R56">
    <cfRule type="cellIs" dxfId="6" priority="1" operator="equal">
      <formula>"Высокий"</formula>
    </cfRule>
  </conditionalFormatting>
  <conditionalFormatting sqref="R2:R56">
    <cfRule type="cellIs" dxfId="7" priority="2" operator="equal">
      <formula>"Средний"</formula>
    </cfRule>
  </conditionalFormatting>
  <conditionalFormatting sqref="R2:R56">
    <cfRule type="cellIs" dxfId="8" priority="3" operator="equal">
      <formula>"Базовый"</formula>
    </cfRule>
  </conditionalFormatting>
  <conditionalFormatting sqref="R2:R56">
    <cfRule type="cellIs" dxfId="9" priority="4" operator="equal">
      <formula>"Ниже базового"</formula>
    </cfRule>
  </conditionalFormatting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Col="1"/>
  <cols>
    <col customWidth="1" min="1" max="1" width="4.0"/>
    <col customWidth="1" min="2" max="2" width="9.29"/>
    <col customWidth="1" min="3" max="4" width="9.14"/>
    <col customWidth="1" min="5" max="5" width="10.0"/>
    <col customWidth="1" min="6" max="6" width="4.14"/>
    <col customWidth="1" min="7" max="7" width="22.57"/>
    <col customWidth="1" min="8" max="8" width="8.43"/>
    <col customWidth="1" min="9" max="9" width="9.29"/>
    <col customWidth="1" min="10" max="11" width="9.14"/>
    <col customWidth="1" min="12" max="12" width="10.0"/>
    <col customWidth="1" min="13" max="13" width="11.0"/>
    <col customWidth="1" hidden="1" min="14" max="14" width="11.0" outlineLevel="1"/>
    <col customWidth="1" hidden="1" min="15" max="16" width="9.43" outlineLevel="1"/>
    <col customWidth="1" hidden="1" min="17" max="17" width="12.43" outlineLevel="1"/>
    <col customWidth="1" min="18" max="18" width="13.29"/>
    <col customWidth="1" min="19" max="31" width="9.71"/>
    <col customWidth="1" min="32" max="32" width="17.86"/>
    <col customWidth="1" min="33" max="33" width="9.43"/>
    <col customWidth="1" min="34" max="34" width="11.43"/>
    <col customWidth="1" min="35" max="35" width="8.71"/>
    <col customWidth="1" min="36" max="36" width="17.71"/>
    <col customWidth="1" min="37" max="37" width="11.29"/>
    <col customWidth="1" min="38" max="38" width="13.0"/>
    <col customWidth="1" min="39" max="59" width="8.71"/>
  </cols>
  <sheetData>
    <row r="1" ht="45.75" customHeight="1">
      <c r="A1" s="2" t="s">
        <v>0</v>
      </c>
      <c r="B1" s="11" t="s">
        <v>1466</v>
      </c>
      <c r="C1" s="12" t="s">
        <v>1465</v>
      </c>
      <c r="D1" s="13" t="s">
        <v>1467</v>
      </c>
      <c r="E1" s="14" t="s">
        <v>1468</v>
      </c>
      <c r="F1" s="2" t="s">
        <v>1478</v>
      </c>
      <c r="G1" s="2" t="s">
        <v>1479</v>
      </c>
      <c r="H1" s="2" t="s">
        <v>1480</v>
      </c>
      <c r="I1" s="11" t="s">
        <v>1501</v>
      </c>
      <c r="J1" s="12" t="s">
        <v>1482</v>
      </c>
      <c r="K1" s="13" t="s">
        <v>1483</v>
      </c>
      <c r="L1" s="15" t="s">
        <v>1484</v>
      </c>
      <c r="M1" s="1" t="s">
        <v>1485</v>
      </c>
      <c r="N1" s="1" t="s">
        <v>1481</v>
      </c>
      <c r="O1" s="1" t="s">
        <v>1486</v>
      </c>
      <c r="P1" s="1" t="s">
        <v>1487</v>
      </c>
      <c r="Q1" s="1" t="s">
        <v>1488</v>
      </c>
      <c r="R1" s="1" t="s">
        <v>1489</v>
      </c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BG1" t="s">
        <v>1490</v>
      </c>
    </row>
    <row r="2">
      <c r="A2" s="9">
        <v>20.0</v>
      </c>
      <c r="B2" s="17" t="str">
        <f>COUNTIFS('2. Результаты'!$B$2:$B$1350, '5.7. Школьный климат'!$G2, '2. Результаты'!$N$2:$N$1350, B$1)</f>
        <v>14</v>
      </c>
      <c r="C2" s="18" t="str">
        <f>COUNTIFS('2. Результаты'!$B$2:$B$1350, '5.7. Школьный климат'!$G2, '2. Результаты'!$N$2:$N$1350, C$1)</f>
        <v>9</v>
      </c>
      <c r="D2" s="19" t="str">
        <f>COUNTIFS('2. Результаты'!$B$2:$B$1350, '5.7. Школьный климат'!$G2, '2. Результаты'!$N$2:$N$1350, D$1)</f>
        <v>0</v>
      </c>
      <c r="E2" s="20" t="str">
        <f>COUNTIFS('2. Результаты'!$B$2:$B$1350, '5.7. Школьный климат'!$G2, '2. Результаты'!$N$2:$N$1350, E$1)</f>
        <v>0</v>
      </c>
      <c r="F2" s="9" t="str">
        <f t="array" ref="F2">ROW() - ROW(TAKE('5.7. Школьный климат'!$A$2:$R$55, 1)) + 1</f>
        <v>#NAME?</v>
      </c>
      <c r="G2" s="21" t="s">
        <v>656</v>
      </c>
      <c r="H2" s="3" t="str">
        <f>SUM('5.7. Школьный климат'!$B2:$E2)</f>
        <v>23</v>
      </c>
      <c r="I2" s="22" t="str">
        <f>'5.7. Школьный климат'!$B2 / '5.7. Школьный климат'!$H2</f>
        <v>61%</v>
      </c>
      <c r="J2" s="23" t="str">
        <f>'5.7. Школьный климат'!$C2 / '5.7. Школьный климат'!$H2</f>
        <v>39%</v>
      </c>
      <c r="K2" s="24" t="str">
        <f>'5.7. Школьный климат'!$D2 / '5.7. Школьный климат'!$H2</f>
        <v>0%</v>
      </c>
      <c r="L2" s="25" t="str">
        <f>'5.7. Школьный климат'!$E2 / '5.7. Школьный климат'!$H2</f>
        <v>0%</v>
      </c>
      <c r="M2" s="26" t="str">
        <f>(5 * '5.7. Школьный климат'!$B2 + 4 * '5.7. Школьный климат'!$C2 + 3 * '5.7. Школьный климат'!$D2 + 2 * '5.7. Школьный климат'!$E2) / '5.7. Школьный климат'!$H2</f>
        <v>4.61</v>
      </c>
      <c r="N2" s="26" t="str">
        <f>IF('5.7. Школьный климат'!$R2 = "высокий", '5.7. Школьный климат'!$M2, NA())</f>
        <v>4.61</v>
      </c>
      <c r="O2" s="26" t="str">
        <f>IF('5.7. Школьный климат'!$R2 = "средний", '5.7. Школьный климат'!$M2, NA())</f>
        <v>#N/A</v>
      </c>
      <c r="P2" s="26" t="str">
        <f>IF('5.7. Школьный климат'!$R2 = "базовый", '5.7. Школьный климат'!$M2, NA())</f>
        <v>#N/A</v>
      </c>
      <c r="Q2" s="26" t="str">
        <f>IF('5.7. Школьный климат'!$R2 = "ниже базового", '5.7. Школьный климат'!$M2, NA())</f>
        <v>#N/A</v>
      </c>
      <c r="R2" s="9" t="str">
        <f t="array" ref="R2">INDEX({"ниже базового","базовый","средний","высокий"}, ROUND('5.7. Школьный климат'!$M2, 0) - 1)</f>
        <v>высокий</v>
      </c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</row>
    <row r="3">
      <c r="A3" s="9">
        <v>38.0</v>
      </c>
      <c r="B3" s="17" t="str">
        <f>COUNTIFS('2. Результаты'!$B$2:$B$1350, '5.7. Школьный климат'!$G3, '2. Результаты'!$N$2:$N$1350, B$1)</f>
        <v>10</v>
      </c>
      <c r="C3" s="18" t="str">
        <f>COUNTIFS('2. Результаты'!$B$2:$B$1350, '5.7. Школьный климат'!$G3, '2. Результаты'!$N$2:$N$1350, C$1)</f>
        <v>3</v>
      </c>
      <c r="D3" s="19" t="str">
        <f>COUNTIFS('2. Результаты'!$B$2:$B$1350, '5.7. Школьный климат'!$G3, '2. Результаты'!$N$2:$N$1350, D$1)</f>
        <v>2</v>
      </c>
      <c r="E3" s="20" t="str">
        <f>COUNTIFS('2. Результаты'!$B$2:$B$1350, '5.7. Школьный климат'!$G3, '2. Результаты'!$N$2:$N$1350, E$1)</f>
        <v>0</v>
      </c>
      <c r="F3" s="9" t="str">
        <f t="array" ref="F3">ROW() - ROW(TAKE('5.7. Школьный климат'!$A$2:$R$55, 1)) + 1</f>
        <v>#NAME?</v>
      </c>
      <c r="G3" s="21" t="s">
        <v>903</v>
      </c>
      <c r="H3" s="3" t="str">
        <f>SUM('5.7. Школьный климат'!$B3:$E3)</f>
        <v>15</v>
      </c>
      <c r="I3" s="22" t="str">
        <f>'5.7. Школьный климат'!$B3 / '5.7. Школьный климат'!$H3</f>
        <v>67%</v>
      </c>
      <c r="J3" s="23" t="str">
        <f>'5.7. Школьный климат'!$C3 / '5.7. Школьный климат'!$H3</f>
        <v>20%</v>
      </c>
      <c r="K3" s="24" t="str">
        <f>'5.7. Школьный климат'!$D3 / '5.7. Школьный климат'!$H3</f>
        <v>13%</v>
      </c>
      <c r="L3" s="25" t="str">
        <f>'5.7. Школьный климат'!$E3 / '5.7. Школьный климат'!$H3</f>
        <v>0%</v>
      </c>
      <c r="M3" s="26" t="str">
        <f>(5 * '5.7. Школьный климат'!$B3 + 4 * '5.7. Школьный климат'!$C3 + 3 * '5.7. Школьный климат'!$D3 + 2 * '5.7. Школьный климат'!$E3) / '5.7. Школьный климат'!$H3</f>
        <v>4.53</v>
      </c>
      <c r="N3" s="26" t="str">
        <f>IF('5.7. Школьный климат'!$R3 = "высокий", '5.7. Школьный климат'!$M3, NA())</f>
        <v>4.53</v>
      </c>
      <c r="O3" s="26" t="str">
        <f>IF('5.7. Школьный климат'!$R3 = "средний", '5.7. Школьный климат'!$M3, NA())</f>
        <v>#N/A</v>
      </c>
      <c r="P3" s="26" t="str">
        <f>IF('5.7. Школьный климат'!$R3 = "базовый", '5.7. Школьный климат'!$M3, NA())</f>
        <v>#N/A</v>
      </c>
      <c r="Q3" s="26" t="str">
        <f>IF('5.7. Школьный климат'!$R3 = "ниже базового", '5.7. Школьный климат'!$M3, NA())</f>
        <v>#N/A</v>
      </c>
      <c r="R3" s="9" t="str">
        <f t="array" ref="R3">INDEX({"ниже базового","базовый","средний","высокий"}, ROUND('5.7. Школьный климат'!$M3, 0) - 1)</f>
        <v>высокий</v>
      </c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>
      <c r="A4" s="9">
        <v>26.0</v>
      </c>
      <c r="B4" s="17" t="str">
        <f>COUNTIFS('2. Результаты'!$B$2:$B$1350, '5.7. Школьный климат'!$G4, '2. Результаты'!$N$2:$N$1350, B$1)</f>
        <v>8</v>
      </c>
      <c r="C4" s="18" t="str">
        <f>COUNTIFS('2. Результаты'!$B$2:$B$1350, '5.7. Школьный климат'!$G4, '2. Результаты'!$N$2:$N$1350, C$1)</f>
        <v>8</v>
      </c>
      <c r="D4" s="19" t="str">
        <f>COUNTIFS('2. Результаты'!$B$2:$B$1350, '5.7. Школьный климат'!$G4, '2. Результаты'!$N$2:$N$1350, D$1)</f>
        <v>0</v>
      </c>
      <c r="E4" s="20" t="str">
        <f>COUNTIFS('2. Результаты'!$B$2:$B$1350, '5.7. Школьный климат'!$G4, '2. Результаты'!$N$2:$N$1350, E$1)</f>
        <v>0</v>
      </c>
      <c r="F4" s="9" t="str">
        <f t="array" ref="F4">ROW() - ROW(TAKE('5.7. Школьный климат'!$A$2:$R$55, 1)) + 1</f>
        <v>#NAME?</v>
      </c>
      <c r="G4" s="21" t="s">
        <v>255</v>
      </c>
      <c r="H4" s="3" t="str">
        <f>SUM('5.7. Школьный климат'!$B4:$E4)</f>
        <v>16</v>
      </c>
      <c r="I4" s="22" t="str">
        <f>'5.7. Школьный климат'!$B4 / '5.7. Школьный климат'!$H4</f>
        <v>50%</v>
      </c>
      <c r="J4" s="23" t="str">
        <f>'5.7. Школьный климат'!$C4 / '5.7. Школьный климат'!$H4</f>
        <v>50%</v>
      </c>
      <c r="K4" s="24" t="str">
        <f>'5.7. Школьный климат'!$D4 / '5.7. Школьный климат'!$H4</f>
        <v>0%</v>
      </c>
      <c r="L4" s="25" t="str">
        <f>'5.7. Школьный климат'!$E4 / '5.7. Школьный климат'!$H4</f>
        <v>0%</v>
      </c>
      <c r="M4" s="26" t="str">
        <f>(5 * '5.7. Школьный климат'!$B4 + 4 * '5.7. Школьный климат'!$C4 + 3 * '5.7. Школьный климат'!$D4 + 2 * '5.7. Школьный климат'!$E4) / '5.7. Школьный климат'!$H4</f>
        <v>4.50</v>
      </c>
      <c r="N4" s="26" t="str">
        <f>IF('5.7. Школьный климат'!$R4 = "высокий", '5.7. Школьный климат'!$M4, NA())</f>
        <v>4.50</v>
      </c>
      <c r="O4" s="26" t="str">
        <f>IF('5.7. Школьный климат'!$R4 = "средний", '5.7. Школьный климат'!$M4, NA())</f>
        <v>#N/A</v>
      </c>
      <c r="P4" s="26" t="str">
        <f>IF('5.7. Школьный климат'!$R4 = "базовый", '5.7. Школьный климат'!$M4, NA())</f>
        <v>#N/A</v>
      </c>
      <c r="Q4" s="26" t="str">
        <f>IF('5.7. Школьный климат'!$R4 = "ниже базового", '5.7. Школьный климат'!$M4, NA())</f>
        <v>#N/A</v>
      </c>
      <c r="R4" s="9" t="str">
        <f t="array" ref="R4">INDEX({"ниже базового","базовый","средний","высокий"}, ROUND('5.7. Школьный климат'!$M4, 0) - 1)</f>
        <v>высокий</v>
      </c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</row>
    <row r="5">
      <c r="A5" s="9">
        <v>6.0</v>
      </c>
      <c r="B5" s="17" t="str">
        <f>COUNTIFS('2. Результаты'!$B$2:$B$1350, '5.7. Школьный климат'!$G5, '2. Результаты'!$N$2:$N$1350, B$1)</f>
        <v>45</v>
      </c>
      <c r="C5" s="18" t="str">
        <f>COUNTIFS('2. Результаты'!$B$2:$B$1350, '5.7. Школьный климат'!$G5, '2. Результаты'!$N$2:$N$1350, C$1)</f>
        <v>21</v>
      </c>
      <c r="D5" s="19" t="str">
        <f>COUNTIFS('2. Результаты'!$B$2:$B$1350, '5.7. Школьный климат'!$G5, '2. Результаты'!$N$2:$N$1350, D$1)</f>
        <v>3</v>
      </c>
      <c r="E5" s="20" t="str">
        <f>COUNTIFS('2. Результаты'!$B$2:$B$1350, '5.7. Школьный климат'!$G5, '2. Результаты'!$N$2:$N$1350, E$1)</f>
        <v>3</v>
      </c>
      <c r="F5" s="9" t="str">
        <f t="array" ref="F5">ROW() - ROW(TAKE('5.7. Школьный климат'!$A$2:$R$55, 1)) + 1</f>
        <v>#NAME?</v>
      </c>
      <c r="G5" s="21" t="s">
        <v>293</v>
      </c>
      <c r="H5" s="3" t="str">
        <f>SUM('5.7. Школьный климат'!$B5:$E5)</f>
        <v>72</v>
      </c>
      <c r="I5" s="22" t="str">
        <f>'5.7. Школьный климат'!$B5 / '5.7. Школьный климат'!$H5</f>
        <v>63%</v>
      </c>
      <c r="J5" s="23" t="str">
        <f>'5.7. Школьный климат'!$C5 / '5.7. Школьный климат'!$H5</f>
        <v>29%</v>
      </c>
      <c r="K5" s="24" t="str">
        <f>'5.7. Школьный климат'!$D5 / '5.7. Школьный климат'!$H5</f>
        <v>4%</v>
      </c>
      <c r="L5" s="25" t="str">
        <f>'5.7. Школьный климат'!$E5 / '5.7. Школьный климат'!$H5</f>
        <v>4%</v>
      </c>
      <c r="M5" s="26" t="str">
        <f>(5 * '5.7. Школьный климат'!$B5 + 4 * '5.7. Школьный климат'!$C5 + 3 * '5.7. Школьный климат'!$D5 + 2 * '5.7. Школьный климат'!$E5) / '5.7. Школьный климат'!$H5</f>
        <v>4.50</v>
      </c>
      <c r="N5" s="26" t="str">
        <f>IF('5.7. Школьный климат'!$R5 = "высокий", '5.7. Школьный климат'!$M5, NA())</f>
        <v>4.50</v>
      </c>
      <c r="O5" s="26" t="str">
        <f>IF('5.7. Школьный климат'!$R5 = "средний", '5.7. Школьный климат'!$M5, NA())</f>
        <v>#N/A</v>
      </c>
      <c r="P5" s="26" t="str">
        <f>IF('5.7. Школьный климат'!$R5 = "базовый", '5.7. Школьный климат'!$M5, NA())</f>
        <v>#N/A</v>
      </c>
      <c r="Q5" s="26" t="str">
        <f>IF('5.7. Школьный климат'!$R5 = "ниже базового", '5.7. Школьный климат'!$M5, NA())</f>
        <v>#N/A</v>
      </c>
      <c r="R5" s="9" t="str">
        <f t="array" ref="R5">INDEX({"ниже базового","базовый","средний","высокий"}, ROUND('5.7. Школьный климат'!$M5, 0) - 1)</f>
        <v>высокий</v>
      </c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</row>
    <row r="6">
      <c r="A6" s="9">
        <v>16.0</v>
      </c>
      <c r="B6" s="17" t="str">
        <f>COUNTIFS('2. Результаты'!$B$2:$B$1350, '5.7. Школьный климат'!$G6, '2. Результаты'!$N$2:$N$1350, B$1)</f>
        <v>4</v>
      </c>
      <c r="C6" s="18" t="str">
        <f>COUNTIFS('2. Результаты'!$B$2:$B$1350, '5.7. Школьный климат'!$G6, '2. Результаты'!$N$2:$N$1350, C$1)</f>
        <v>2</v>
      </c>
      <c r="D6" s="19" t="str">
        <f>COUNTIFS('2. Результаты'!$B$2:$B$1350, '5.7. Школьный климат'!$G6, '2. Результаты'!$N$2:$N$1350, D$1)</f>
        <v>1</v>
      </c>
      <c r="E6" s="20" t="str">
        <f>COUNTIFS('2. Результаты'!$B$2:$B$1350, '5.7. Школьный климат'!$G6, '2. Результаты'!$N$2:$N$1350, E$1)</f>
        <v>0</v>
      </c>
      <c r="F6" s="9" t="str">
        <f t="array" ref="F6">ROW() - ROW(TAKE('5.7. Школьный климат'!$A$2:$R$55, 1)) + 1</f>
        <v>#NAME?</v>
      </c>
      <c r="G6" s="21" t="s">
        <v>126</v>
      </c>
      <c r="H6" s="3" t="str">
        <f>SUM('5.7. Школьный климат'!$B6:$E6)</f>
        <v>7</v>
      </c>
      <c r="I6" s="22" t="str">
        <f>'5.7. Школьный климат'!$B6 / '5.7. Школьный климат'!$H6</f>
        <v>57%</v>
      </c>
      <c r="J6" s="23" t="str">
        <f>'5.7. Школьный климат'!$C6 / '5.7. Школьный климат'!$H6</f>
        <v>29%</v>
      </c>
      <c r="K6" s="24" t="str">
        <f>'5.7. Школьный климат'!$D6 / '5.7. Школьный климат'!$H6</f>
        <v>14%</v>
      </c>
      <c r="L6" s="25" t="str">
        <f>'5.7. Школьный климат'!$E6 / '5.7. Школьный климат'!$H6</f>
        <v>0%</v>
      </c>
      <c r="M6" s="26" t="str">
        <f>(5 * '5.7. Школьный климат'!$B6 + 4 * '5.7. Школьный климат'!$C6 + 3 * '5.7. Школьный климат'!$D6 + 2 * '5.7. Школьный климат'!$E6) / '5.7. Школьный климат'!$H6</f>
        <v>4.43</v>
      </c>
      <c r="N6" s="26" t="str">
        <f>IF('5.7. Школьный климат'!$R6 = "высокий", '5.7. Школьный климат'!$M6, NA())</f>
        <v>#N/A</v>
      </c>
      <c r="O6" s="26" t="str">
        <f>IF('5.7. Школьный климат'!$R6 = "средний", '5.7. Школьный климат'!$M6, NA())</f>
        <v>4.43</v>
      </c>
      <c r="P6" s="26" t="str">
        <f>IF('5.7. Школьный климат'!$R6 = "базовый", '5.7. Школьный климат'!$M6, NA())</f>
        <v>#N/A</v>
      </c>
      <c r="Q6" s="26" t="str">
        <f>IF('5.7. Школьный климат'!$R6 = "ниже базового", '5.7. Школьный климат'!$M6, NA())</f>
        <v>#N/A</v>
      </c>
      <c r="R6" s="9" t="str">
        <f t="array" ref="R6">INDEX({"ниже базового","базовый","средний","высокий"}, ROUND('5.7. Школьный климат'!$M6, 0) - 1)</f>
        <v>средний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>
      <c r="A7" s="9">
        <v>11.0</v>
      </c>
      <c r="B7" s="17" t="str">
        <f>COUNTIFS('2. Результаты'!$B$2:$B$1350, '5.7. Школьный климат'!$G7, '2. Результаты'!$N$2:$N$1350, B$1)</f>
        <v>13</v>
      </c>
      <c r="C7" s="18" t="str">
        <f>COUNTIFS('2. Результаты'!$B$2:$B$1350, '5.7. Школьный климат'!$G7, '2. Результаты'!$N$2:$N$1350, C$1)</f>
        <v>7</v>
      </c>
      <c r="D7" s="19" t="str">
        <f>COUNTIFS('2. Результаты'!$B$2:$B$1350, '5.7. Школьный климат'!$G7, '2. Результаты'!$N$2:$N$1350, D$1)</f>
        <v>2</v>
      </c>
      <c r="E7" s="20" t="str">
        <f>COUNTIFS('2. Результаты'!$B$2:$B$1350, '5.7. Школьный климат'!$G7, '2. Результаты'!$N$2:$N$1350, E$1)</f>
        <v>1</v>
      </c>
      <c r="F7" s="9" t="str">
        <f t="array" ref="F7">ROW() - ROW(TAKE('5.7. Школьный климат'!$A$2:$R$55, 1)) + 1</f>
        <v>#NAME?</v>
      </c>
      <c r="G7" s="21" t="s">
        <v>919</v>
      </c>
      <c r="H7" s="3" t="str">
        <f>SUM('5.7. Школьный климат'!$B7:$E7)</f>
        <v>23</v>
      </c>
      <c r="I7" s="22" t="str">
        <f>'5.7. Школьный климат'!$B7 / '5.7. Школьный климат'!$H7</f>
        <v>57%</v>
      </c>
      <c r="J7" s="23" t="str">
        <f>'5.7. Школьный климат'!$C7 / '5.7. Школьный климат'!$H7</f>
        <v>30%</v>
      </c>
      <c r="K7" s="24" t="str">
        <f>'5.7. Школьный климат'!$D7 / '5.7. Школьный климат'!$H7</f>
        <v>9%</v>
      </c>
      <c r="L7" s="25" t="str">
        <f>'5.7. Школьный климат'!$E7 / '5.7. Школьный климат'!$H7</f>
        <v>4%</v>
      </c>
      <c r="M7" s="26" t="str">
        <f>(5 * '5.7. Школьный климат'!$B7 + 4 * '5.7. Школьный климат'!$C7 + 3 * '5.7. Школьный климат'!$D7 + 2 * '5.7. Школьный климат'!$E7) / '5.7. Школьный климат'!$H7</f>
        <v>4.39</v>
      </c>
      <c r="N7" s="26" t="str">
        <f>IF('5.7. Школьный климат'!$R7 = "высокий", '5.7. Школьный климат'!$M7, NA())</f>
        <v>#N/A</v>
      </c>
      <c r="O7" s="26" t="str">
        <f>IF('5.7. Школьный климат'!$R7 = "средний", '5.7. Школьный климат'!$M7, NA())</f>
        <v>4.39</v>
      </c>
      <c r="P7" s="26" t="str">
        <f>IF('5.7. Школьный климат'!$R7 = "базовый", '5.7. Школьный климат'!$M7, NA())</f>
        <v>#N/A</v>
      </c>
      <c r="Q7" s="26" t="str">
        <f>IF('5.7. Школьный климат'!$R7 = "ниже базового", '5.7. Школьный климат'!$M7, NA())</f>
        <v>#N/A</v>
      </c>
      <c r="R7" s="9" t="str">
        <f t="array" ref="R7">INDEX({"ниже базового","базовый","средний","высокий"}, ROUND('5.7. Школьный климат'!$M7, 0) - 1)</f>
        <v>средний</v>
      </c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>
      <c r="A8" s="9">
        <v>53.0</v>
      </c>
      <c r="B8" s="17" t="str">
        <f>COUNTIFS('2. Результаты'!$B$2:$B$1350, '5.7. Школьный климат'!$G8, '2. Результаты'!$N$2:$N$1350, B$1)</f>
        <v>3</v>
      </c>
      <c r="C8" s="18" t="str">
        <f>COUNTIFS('2. Результаты'!$B$2:$B$1350, '5.7. Школьный климат'!$G8, '2. Результаты'!$N$2:$N$1350, C$1)</f>
        <v>4</v>
      </c>
      <c r="D8" s="19" t="str">
        <f>COUNTIFS('2. Результаты'!$B$2:$B$1350, '5.7. Школьный климат'!$G8, '2. Результаты'!$N$2:$N$1350, D$1)</f>
        <v>1</v>
      </c>
      <c r="E8" s="20" t="str">
        <f>COUNTIFS('2. Результаты'!$B$2:$B$1350, '5.7. Школьный климат'!$G8, '2. Результаты'!$N$2:$N$1350, E$1)</f>
        <v>0</v>
      </c>
      <c r="F8" s="9" t="str">
        <f t="array" ref="F8">ROW() - ROW(TAKE('5.7. Школьный климат'!$A$2:$R$55, 1)) + 1</f>
        <v>#NAME?</v>
      </c>
      <c r="G8" s="21" t="s">
        <v>272</v>
      </c>
      <c r="H8" s="3" t="str">
        <f>SUM('5.7. Школьный климат'!$B8:$E8)</f>
        <v>8</v>
      </c>
      <c r="I8" s="22" t="str">
        <f>'5.7. Школьный климат'!$B8 / '5.7. Школьный климат'!$H8</f>
        <v>38%</v>
      </c>
      <c r="J8" s="23" t="str">
        <f>'5.7. Школьный климат'!$C8 / '5.7. Школьный климат'!$H8</f>
        <v>50%</v>
      </c>
      <c r="K8" s="24" t="str">
        <f>'5.7. Школьный климат'!$D8 / '5.7. Школьный климат'!$H8</f>
        <v>13%</v>
      </c>
      <c r="L8" s="25" t="str">
        <f>'5.7. Школьный климат'!$E8 / '5.7. Школьный климат'!$H8</f>
        <v>0%</v>
      </c>
      <c r="M8" s="26" t="str">
        <f>(5 * '5.7. Школьный климат'!$B8 + 4 * '5.7. Школьный климат'!$C8 + 3 * '5.7. Школьный климат'!$D8 + 2 * '5.7. Школьный климат'!$E8) / '5.7. Школьный климат'!$H8</f>
        <v>4.25</v>
      </c>
      <c r="N8" s="26" t="str">
        <f>IF('5.7. Школьный климат'!$R8 = "высокий", '5.7. Школьный климат'!$M8, NA())</f>
        <v>#N/A</v>
      </c>
      <c r="O8" s="26" t="str">
        <f>IF('5.7. Школьный климат'!$R8 = "средний", '5.7. Школьный климат'!$M8, NA())</f>
        <v>4.25</v>
      </c>
      <c r="P8" s="26" t="str">
        <f>IF('5.7. Школьный климат'!$R8 = "базовый", '5.7. Школьный климат'!$M8, NA())</f>
        <v>#N/A</v>
      </c>
      <c r="Q8" s="26" t="str">
        <f>IF('5.7. Школьный климат'!$R8 = "ниже базового", '5.7. Школьный климат'!$M8, NA())</f>
        <v>#N/A</v>
      </c>
      <c r="R8" s="9" t="str">
        <f t="array" ref="R8">INDEX({"ниже базового","базовый","средний","высокий"}, ROUND('5.7. Школьный климат'!$M8, 0) - 1)</f>
        <v>средний</v>
      </c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>
      <c r="A9" s="9">
        <v>29.0</v>
      </c>
      <c r="B9" s="17" t="str">
        <f>COUNTIFS('2. Результаты'!$B$2:$B$1350, '5.7. Школьный климат'!$G9, '2. Результаты'!$N$2:$N$1350, B$1)</f>
        <v>2</v>
      </c>
      <c r="C9" s="18" t="str">
        <f>COUNTIFS('2. Результаты'!$B$2:$B$1350, '5.7. Школьный климат'!$G9, '2. Результаты'!$N$2:$N$1350, C$1)</f>
        <v>6</v>
      </c>
      <c r="D9" s="19" t="str">
        <f>COUNTIFS('2. Результаты'!$B$2:$B$1350, '5.7. Школьный климат'!$G9, '2. Результаты'!$N$2:$N$1350, D$1)</f>
        <v>0</v>
      </c>
      <c r="E9" s="20" t="str">
        <f>COUNTIFS('2. Результаты'!$B$2:$B$1350, '5.7. Школьный климат'!$G9, '2. Результаты'!$N$2:$N$1350, E$1)</f>
        <v>0</v>
      </c>
      <c r="F9" s="9" t="str">
        <f t="array" ref="F9">ROW() - ROW(TAKE('5.7. Школьный климат'!$A$2:$R$55, 1)) + 1</f>
        <v>#NAME?</v>
      </c>
      <c r="G9" s="21" t="s">
        <v>211</v>
      </c>
      <c r="H9" s="3" t="str">
        <f>SUM('5.7. Школьный климат'!$B9:$E9)</f>
        <v>8</v>
      </c>
      <c r="I9" s="22" t="str">
        <f>'5.7. Школьный климат'!$B9 / '5.7. Школьный климат'!$H9</f>
        <v>25%</v>
      </c>
      <c r="J9" s="23" t="str">
        <f>'5.7. Школьный климат'!$C9 / '5.7. Школьный климат'!$H9</f>
        <v>75%</v>
      </c>
      <c r="K9" s="24" t="str">
        <f>'5.7. Школьный климат'!$D9 / '5.7. Школьный климат'!$H9</f>
        <v>0%</v>
      </c>
      <c r="L9" s="25" t="str">
        <f>'5.7. Школьный климат'!$E9 / '5.7. Школьный климат'!$H9</f>
        <v>0%</v>
      </c>
      <c r="M9" s="26" t="str">
        <f>(5 * '5.7. Школьный климат'!$B9 + 4 * '5.7. Школьный климат'!$C9 + 3 * '5.7. Школьный климат'!$D9 + 2 * '5.7. Школьный климат'!$E9) / '5.7. Школьный климат'!$H9</f>
        <v>4.25</v>
      </c>
      <c r="N9" s="26" t="str">
        <f>IF('5.7. Школьный климат'!$R9 = "высокий", '5.7. Школьный климат'!$M9, NA())</f>
        <v>#N/A</v>
      </c>
      <c r="O9" s="26" t="str">
        <f>IF('5.7. Школьный климат'!$R9 = "средний", '5.7. Школьный климат'!$M9, NA())</f>
        <v>4.25</v>
      </c>
      <c r="P9" s="26" t="str">
        <f>IF('5.7. Школьный климат'!$R9 = "базовый", '5.7. Школьный климат'!$M9, NA())</f>
        <v>#N/A</v>
      </c>
      <c r="Q9" s="26" t="str">
        <f>IF('5.7. Школьный климат'!$R9 = "ниже базового", '5.7. Школьный климат'!$M9, NA())</f>
        <v>#N/A</v>
      </c>
      <c r="R9" s="9" t="str">
        <f t="array" ref="R9">INDEX({"ниже базового","базовый","средний","высокий"}, ROUND('5.7. Школьный климат'!$M9, 0) - 1)</f>
        <v>средний</v>
      </c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>
      <c r="A10" s="9">
        <v>15.0</v>
      </c>
      <c r="B10" s="17" t="str">
        <f>COUNTIFS('2. Результаты'!$B$2:$B$1350, '5.7. Школьный климат'!$G10, '2. Результаты'!$N$2:$N$1350, B$1)</f>
        <v>7</v>
      </c>
      <c r="C10" s="18" t="str">
        <f>COUNTIFS('2. Результаты'!$B$2:$B$1350, '5.7. Школьный климат'!$G10, '2. Результаты'!$N$2:$N$1350, C$1)</f>
        <v>15</v>
      </c>
      <c r="D10" s="19" t="str">
        <f>COUNTIFS('2. Результаты'!$B$2:$B$1350, '5.7. Школьный климат'!$G10, '2. Результаты'!$N$2:$N$1350, D$1)</f>
        <v>2</v>
      </c>
      <c r="E10" s="20" t="str">
        <f>COUNTIFS('2. Результаты'!$B$2:$B$1350, '5.7. Школьный климат'!$G10, '2. Результаты'!$N$2:$N$1350, E$1)</f>
        <v>0</v>
      </c>
      <c r="F10" s="9" t="str">
        <f t="array" ref="F10">ROW() - ROW(TAKE('5.7. Школьный климат'!$A$2:$R$55, 1)) + 1</f>
        <v>#NAME?</v>
      </c>
      <c r="G10" s="21" t="s">
        <v>220</v>
      </c>
      <c r="H10" s="3" t="str">
        <f>SUM('5.7. Школьный климат'!$B10:$E10)</f>
        <v>24</v>
      </c>
      <c r="I10" s="22" t="str">
        <f>'5.7. Школьный климат'!$B10 / '5.7. Школьный климат'!$H10</f>
        <v>29%</v>
      </c>
      <c r="J10" s="23" t="str">
        <f>'5.7. Школьный климат'!$C10 / '5.7. Школьный климат'!$H10</f>
        <v>63%</v>
      </c>
      <c r="K10" s="24" t="str">
        <f>'5.7. Школьный климат'!$D10 / '5.7. Школьный климат'!$H10</f>
        <v>8%</v>
      </c>
      <c r="L10" s="25" t="str">
        <f>'5.7. Школьный климат'!$E10 / '5.7. Школьный климат'!$H10</f>
        <v>0%</v>
      </c>
      <c r="M10" s="26" t="str">
        <f>(5 * '5.7. Школьный климат'!$B10 + 4 * '5.7. Школьный климат'!$C10 + 3 * '5.7. Школьный климат'!$D10 + 2 * '5.7. Школьный климат'!$E10) / '5.7. Школьный климат'!$H10</f>
        <v>4.21</v>
      </c>
      <c r="N10" s="26" t="str">
        <f>IF('5.7. Школьный климат'!$R10 = "высокий", '5.7. Школьный климат'!$M10, NA())</f>
        <v>#N/A</v>
      </c>
      <c r="O10" s="26" t="str">
        <f>IF('5.7. Школьный климат'!$R10 = "средний", '5.7. Школьный климат'!$M10, NA())</f>
        <v>4.21</v>
      </c>
      <c r="P10" s="26" t="str">
        <f>IF('5.7. Школьный климат'!$R10 = "базовый", '5.7. Школьный климат'!$M10, NA())</f>
        <v>#N/A</v>
      </c>
      <c r="Q10" s="26" t="str">
        <f>IF('5.7. Школьный климат'!$R10 = "ниже базового", '5.7. Школьный климат'!$M10, NA())</f>
        <v>#N/A</v>
      </c>
      <c r="R10" s="9" t="str">
        <f t="array" ref="R10">INDEX({"ниже базового","базовый","средний","высокий"}, ROUND('5.7. Школьный климат'!$M10, 0) - 1)</f>
        <v>средний</v>
      </c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>
      <c r="A11" s="9">
        <v>4.0</v>
      </c>
      <c r="B11" s="17" t="str">
        <f>COUNTIFS('2. Результаты'!$B$2:$B$1350, '5.7. Школьный климат'!$G11, '2. Результаты'!$N$2:$N$1350, B$1)</f>
        <v>5</v>
      </c>
      <c r="C11" s="18" t="str">
        <f>COUNTIFS('2. Результаты'!$B$2:$B$1350, '5.7. Школьный климат'!$G11, '2. Результаты'!$N$2:$N$1350, C$1)</f>
        <v>8</v>
      </c>
      <c r="D11" s="19" t="str">
        <f>COUNTIFS('2. Результаты'!$B$2:$B$1350, '5.7. Школьный климат'!$G11, '2. Результаты'!$N$2:$N$1350, D$1)</f>
        <v>3</v>
      </c>
      <c r="E11" s="20" t="str">
        <f>COUNTIFS('2. Результаты'!$B$2:$B$1350, '5.7. Школьный климат'!$G11, '2. Результаты'!$N$2:$N$1350, E$1)</f>
        <v>0</v>
      </c>
      <c r="F11" s="9" t="str">
        <f t="array" ref="F11">ROW() - ROW(TAKE('5.7. Школьный климат'!$A$2:$R$55, 1)) + 1</f>
        <v>#NAME?</v>
      </c>
      <c r="G11" s="21" t="s">
        <v>886</v>
      </c>
      <c r="H11" s="3" t="str">
        <f>SUM('5.7. Школьный климат'!$B11:$E11)</f>
        <v>16</v>
      </c>
      <c r="I11" s="22" t="str">
        <f>'5.7. Школьный климат'!$B11 / '5.7. Школьный климат'!$H11</f>
        <v>31%</v>
      </c>
      <c r="J11" s="23" t="str">
        <f>'5.7. Школьный климат'!$C11 / '5.7. Школьный климат'!$H11</f>
        <v>50%</v>
      </c>
      <c r="K11" s="24" t="str">
        <f>'5.7. Школьный климат'!$D11 / '5.7. Школьный климат'!$H11</f>
        <v>19%</v>
      </c>
      <c r="L11" s="25" t="str">
        <f>'5.7. Школьный климат'!$E11 / '5.7. Школьный климат'!$H11</f>
        <v>0%</v>
      </c>
      <c r="M11" s="26" t="str">
        <f>(5 * '5.7. Школьный климат'!$B11 + 4 * '5.7. Школьный климат'!$C11 + 3 * '5.7. Школьный климат'!$D11 + 2 * '5.7. Школьный климат'!$E11) / '5.7. Школьный климат'!$H11</f>
        <v>4.13</v>
      </c>
      <c r="N11" s="26" t="str">
        <f>IF('5.7. Школьный климат'!$R11 = "высокий", '5.7. Школьный климат'!$M11, NA())</f>
        <v>#N/A</v>
      </c>
      <c r="O11" s="26" t="str">
        <f>IF('5.7. Школьный климат'!$R11 = "средний", '5.7. Школьный климат'!$M11, NA())</f>
        <v>4.13</v>
      </c>
      <c r="P11" s="26" t="str">
        <f>IF('5.7. Школьный климат'!$R11 = "базовый", '5.7. Школьный климат'!$M11, NA())</f>
        <v>#N/A</v>
      </c>
      <c r="Q11" s="26" t="str">
        <f>IF('5.7. Школьный климат'!$R11 = "ниже базового", '5.7. Школьный климат'!$M11, NA())</f>
        <v>#N/A</v>
      </c>
      <c r="R11" s="9" t="str">
        <f t="array" ref="R11">INDEX({"ниже базового","базовый","средний","высокий"}, ROUND('5.7. Школьный климат'!$M11, 0) - 1)</f>
        <v>средний</v>
      </c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>
      <c r="A12" s="9">
        <v>9.0</v>
      </c>
      <c r="B12" s="17" t="str">
        <f>COUNTIFS('2. Результаты'!$B$2:$B$1350, '5.7. Школьный климат'!$G12, '2. Результаты'!$N$2:$N$1350, B$1)</f>
        <v>3</v>
      </c>
      <c r="C12" s="18" t="str">
        <f>COUNTIFS('2. Результаты'!$B$2:$B$1350, '5.7. Школьный климат'!$G12, '2. Результаты'!$N$2:$N$1350, C$1)</f>
        <v>6</v>
      </c>
      <c r="D12" s="19" t="str">
        <f>COUNTIFS('2. Результаты'!$B$2:$B$1350, '5.7. Школьный климат'!$G12, '2. Результаты'!$N$2:$N$1350, D$1)</f>
        <v>2</v>
      </c>
      <c r="E12" s="20" t="str">
        <f>COUNTIFS('2. Результаты'!$B$2:$B$1350, '5.7. Школьный климат'!$G12, '2. Результаты'!$N$2:$N$1350, E$1)</f>
        <v>0</v>
      </c>
      <c r="F12" s="9" t="str">
        <f t="array" ref="F12">ROW() - ROW(TAKE('5.7. Школьный климат'!$A$2:$R$55, 1)) + 1</f>
        <v>#NAME?</v>
      </c>
      <c r="G12" s="21" t="s">
        <v>199</v>
      </c>
      <c r="H12" s="3" t="str">
        <f>SUM('5.7. Школьный климат'!$B12:$E12)</f>
        <v>11</v>
      </c>
      <c r="I12" s="22" t="str">
        <f>'5.7. Школьный климат'!$B12 / '5.7. Школьный климат'!$H12</f>
        <v>27%</v>
      </c>
      <c r="J12" s="23" t="str">
        <f>'5.7. Школьный климат'!$C12 / '5.7. Школьный климат'!$H12</f>
        <v>55%</v>
      </c>
      <c r="K12" s="24" t="str">
        <f>'5.7. Школьный климат'!$D12 / '5.7. Школьный климат'!$H12</f>
        <v>18%</v>
      </c>
      <c r="L12" s="25" t="str">
        <f>'5.7. Школьный климат'!$E12 / '5.7. Школьный климат'!$H12</f>
        <v>0%</v>
      </c>
      <c r="M12" s="26" t="str">
        <f>(5 * '5.7. Школьный климат'!$B12 + 4 * '5.7. Школьный климат'!$C12 + 3 * '5.7. Школьный климат'!$D12 + 2 * '5.7. Школьный климат'!$E12) / '5.7. Школьный климат'!$H12</f>
        <v>4.09</v>
      </c>
      <c r="N12" s="26" t="str">
        <f>IF('5.7. Школьный климат'!$R12 = "высокий", '5.7. Школьный климат'!$M12, NA())</f>
        <v>#N/A</v>
      </c>
      <c r="O12" s="26" t="str">
        <f>IF('5.7. Школьный климат'!$R12 = "средний", '5.7. Школьный климат'!$M12, NA())</f>
        <v>4.09</v>
      </c>
      <c r="P12" s="26" t="str">
        <f>IF('5.7. Школьный климат'!$R12 = "базовый", '5.7. Школьный климат'!$M12, NA())</f>
        <v>#N/A</v>
      </c>
      <c r="Q12" s="26" t="str">
        <f>IF('5.7. Школьный климат'!$R12 = "ниже базового", '5.7. Школьный климат'!$M12, NA())</f>
        <v>#N/A</v>
      </c>
      <c r="R12" s="9" t="str">
        <f t="array" ref="R12">INDEX({"ниже базового","базовый","средний","высокий"}, ROUND('5.7. Школьный климат'!$M12, 0) - 1)</f>
        <v>средний</v>
      </c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>
      <c r="A13" s="9">
        <v>37.0</v>
      </c>
      <c r="B13" s="17" t="str">
        <f>COUNTIFS('2. Результаты'!$B$2:$B$1350, '5.7. Школьный климат'!$G13, '2. Результаты'!$N$2:$N$1350, B$1)</f>
        <v>6</v>
      </c>
      <c r="C13" s="18" t="str">
        <f>COUNTIFS('2. Результаты'!$B$2:$B$1350, '5.7. Школьный климат'!$G13, '2. Результаты'!$N$2:$N$1350, C$1)</f>
        <v>12</v>
      </c>
      <c r="D13" s="19" t="str">
        <f>COUNTIFS('2. Результаты'!$B$2:$B$1350, '5.7. Школьный климат'!$G13, '2. Результаты'!$N$2:$N$1350, D$1)</f>
        <v>4</v>
      </c>
      <c r="E13" s="20" t="str">
        <f>COUNTIFS('2. Результаты'!$B$2:$B$1350, '5.7. Школьный климат'!$G13, '2. Результаты'!$N$2:$N$1350, E$1)</f>
        <v>0</v>
      </c>
      <c r="F13" s="9" t="str">
        <f t="array" ref="F13">ROW() - ROW(TAKE('5.7. Школьный климат'!$A$2:$R$55, 1)) + 1</f>
        <v>#NAME?</v>
      </c>
      <c r="G13" s="21" t="s">
        <v>1333</v>
      </c>
      <c r="H13" s="3" t="str">
        <f>SUM('5.7. Школьный климат'!$B13:$E13)</f>
        <v>22</v>
      </c>
      <c r="I13" s="22" t="str">
        <f>'5.7. Школьный климат'!$B13 / '5.7. Школьный климат'!$H13</f>
        <v>27%</v>
      </c>
      <c r="J13" s="23" t="str">
        <f>'5.7. Школьный климат'!$C13 / '5.7. Школьный климат'!$H13</f>
        <v>55%</v>
      </c>
      <c r="K13" s="24" t="str">
        <f>'5.7. Школьный климат'!$D13 / '5.7. Школьный климат'!$H13</f>
        <v>18%</v>
      </c>
      <c r="L13" s="25" t="str">
        <f>'5.7. Школьный климат'!$E13 / '5.7. Школьный климат'!$H13</f>
        <v>0%</v>
      </c>
      <c r="M13" s="26" t="str">
        <f>(5 * '5.7. Школьный климат'!$B13 + 4 * '5.7. Школьный климат'!$C13 + 3 * '5.7. Школьный климат'!$D13 + 2 * '5.7. Школьный климат'!$E13) / '5.7. Школьный климат'!$H13</f>
        <v>4.09</v>
      </c>
      <c r="N13" s="26" t="str">
        <f>IF('5.7. Школьный климат'!$R13 = "высокий", '5.7. Школьный климат'!$M13, NA())</f>
        <v>#N/A</v>
      </c>
      <c r="O13" s="26" t="str">
        <f>IF('5.7. Школьный климат'!$R13 = "средний", '5.7. Школьный климат'!$M13, NA())</f>
        <v>4.09</v>
      </c>
      <c r="P13" s="26" t="str">
        <f>IF('5.7. Школьный климат'!$R13 = "базовый", '5.7. Школьный климат'!$M13, NA())</f>
        <v>#N/A</v>
      </c>
      <c r="Q13" s="26" t="str">
        <f>IF('5.7. Школьный климат'!$R13 = "ниже базового", '5.7. Школьный климат'!$M13, NA())</f>
        <v>#N/A</v>
      </c>
      <c r="R13" s="9" t="str">
        <f t="array" ref="R13">INDEX({"ниже базового","базовый","средний","высокий"}, ROUND('5.7. Школьный климат'!$M13, 0) - 1)</f>
        <v>средний</v>
      </c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>
      <c r="A14" s="9">
        <v>45.0</v>
      </c>
      <c r="B14" s="17" t="str">
        <f>COUNTIFS('2. Результаты'!$B$2:$B$1350, '5.7. Школьный климат'!$G14, '2. Результаты'!$N$2:$N$1350, B$1)</f>
        <v>4</v>
      </c>
      <c r="C14" s="18" t="str">
        <f>COUNTIFS('2. Результаты'!$B$2:$B$1350, '5.7. Школьный климат'!$G14, '2. Результаты'!$N$2:$N$1350, C$1)</f>
        <v>21</v>
      </c>
      <c r="D14" s="19" t="str">
        <f>COUNTIFS('2. Результаты'!$B$2:$B$1350, '5.7. Школьный климат'!$G14, '2. Результаты'!$N$2:$N$1350, D$1)</f>
        <v>3</v>
      </c>
      <c r="E14" s="20" t="str">
        <f>COUNTIFS('2. Результаты'!$B$2:$B$1350, '5.7. Школьный климат'!$G14, '2. Результаты'!$N$2:$N$1350, E$1)</f>
        <v>0</v>
      </c>
      <c r="F14" s="9" t="str">
        <f t="array" ref="F14">ROW() - ROW(TAKE('5.7. Школьный климат'!$A$2:$R$55, 1)) + 1</f>
        <v>#NAME?</v>
      </c>
      <c r="G14" s="21" t="s">
        <v>606</v>
      </c>
      <c r="H14" s="3" t="str">
        <f>SUM('5.7. Школьный климат'!$B14:$E14)</f>
        <v>28</v>
      </c>
      <c r="I14" s="22" t="str">
        <f>'5.7. Школьный климат'!$B14 / '5.7. Школьный климат'!$H14</f>
        <v>14%</v>
      </c>
      <c r="J14" s="23" t="str">
        <f>'5.7. Школьный климат'!$C14 / '5.7. Школьный климат'!$H14</f>
        <v>75%</v>
      </c>
      <c r="K14" s="24" t="str">
        <f>'5.7. Школьный климат'!$D14 / '5.7. Школьный климат'!$H14</f>
        <v>11%</v>
      </c>
      <c r="L14" s="25" t="str">
        <f>'5.7. Школьный климат'!$E14 / '5.7. Школьный климат'!$H14</f>
        <v>0%</v>
      </c>
      <c r="M14" s="26" t="str">
        <f>(5 * '5.7. Школьный климат'!$B14 + 4 * '5.7. Школьный климат'!$C14 + 3 * '5.7. Школьный климат'!$D14 + 2 * '5.7. Школьный климат'!$E14) / '5.7. Школьный климат'!$H14</f>
        <v>4.04</v>
      </c>
      <c r="N14" s="26" t="str">
        <f>IF('5.7. Школьный климат'!$R14 = "высокий", '5.7. Школьный климат'!$M14, NA())</f>
        <v>#N/A</v>
      </c>
      <c r="O14" s="26" t="str">
        <f>IF('5.7. Школьный климат'!$R14 = "средний", '5.7. Школьный климат'!$M14, NA())</f>
        <v>4.04</v>
      </c>
      <c r="P14" s="26" t="str">
        <f>IF('5.7. Школьный климат'!$R14 = "базовый", '5.7. Школьный климат'!$M14, NA())</f>
        <v>#N/A</v>
      </c>
      <c r="Q14" s="26" t="str">
        <f>IF('5.7. Школьный климат'!$R14 = "ниже базового", '5.7. Школьный климат'!$M14, NA())</f>
        <v>#N/A</v>
      </c>
      <c r="R14" s="9" t="str">
        <f t="array" ref="R14">INDEX({"ниже базового","базовый","средний","высокий"}, ROUND('5.7. Школьный климат'!$M14, 0) - 1)</f>
        <v>средний</v>
      </c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>
      <c r="A15" s="9">
        <v>14.0</v>
      </c>
      <c r="B15" s="17" t="str">
        <f>COUNTIFS('2. Результаты'!$B$2:$B$1350, '5.7. Школьный климат'!$G15, '2. Результаты'!$N$2:$N$1350, B$1)</f>
        <v>2</v>
      </c>
      <c r="C15" s="18" t="str">
        <f>COUNTIFS('2. Результаты'!$B$2:$B$1350, '5.7. Школьный климат'!$G15, '2. Результаты'!$N$2:$N$1350, C$1)</f>
        <v>4</v>
      </c>
      <c r="D15" s="19" t="str">
        <f>COUNTIFS('2. Результаты'!$B$2:$B$1350, '5.7. Школьный климат'!$G15, '2. Результаты'!$N$2:$N$1350, D$1)</f>
        <v>2</v>
      </c>
      <c r="E15" s="20" t="str">
        <f>COUNTIFS('2. Результаты'!$B$2:$B$1350, '5.7. Школьный климат'!$G15, '2. Результаты'!$N$2:$N$1350, E$1)</f>
        <v>0</v>
      </c>
      <c r="F15" s="9" t="str">
        <f t="array" ref="F15">ROW() - ROW(TAKE('5.7. Школьный климат'!$A$2:$R$55, 1)) + 1</f>
        <v>#NAME?</v>
      </c>
      <c r="G15" s="21" t="s">
        <v>246</v>
      </c>
      <c r="H15" s="3" t="str">
        <f>SUM('5.7. Школьный климат'!$B15:$E15)</f>
        <v>8</v>
      </c>
      <c r="I15" s="22" t="str">
        <f>'5.7. Школьный климат'!$B15 / '5.7. Школьный климат'!$H15</f>
        <v>25%</v>
      </c>
      <c r="J15" s="23" t="str">
        <f>'5.7. Школьный климат'!$C15 / '5.7. Школьный климат'!$H15</f>
        <v>50%</v>
      </c>
      <c r="K15" s="24" t="str">
        <f>'5.7. Школьный климат'!$D15 / '5.7. Школьный климат'!$H15</f>
        <v>25%</v>
      </c>
      <c r="L15" s="25" t="str">
        <f>'5.7. Школьный климат'!$E15 / '5.7. Школьный климат'!$H15</f>
        <v>0%</v>
      </c>
      <c r="M15" s="26" t="str">
        <f>(5 * '5.7. Школьный климат'!$B15 + 4 * '5.7. Школьный климат'!$C15 + 3 * '5.7. Школьный климат'!$D15 + 2 * '5.7. Школьный климат'!$E15) / '5.7. Школьный климат'!$H15</f>
        <v>4.00</v>
      </c>
      <c r="N15" s="26" t="str">
        <f>IF('5.7. Школьный климат'!$R15 = "высокий", '5.7. Школьный климат'!$M15, NA())</f>
        <v>#N/A</v>
      </c>
      <c r="O15" s="26" t="str">
        <f>IF('5.7. Школьный климат'!$R15 = "средний", '5.7. Школьный климат'!$M15, NA())</f>
        <v>4.00</v>
      </c>
      <c r="P15" s="26" t="str">
        <f>IF('5.7. Школьный климат'!$R15 = "базовый", '5.7. Школьный климат'!$M15, NA())</f>
        <v>#N/A</v>
      </c>
      <c r="Q15" s="26" t="str">
        <f>IF('5.7. Школьный климат'!$R15 = "ниже базового", '5.7. Школьный климат'!$M15, NA())</f>
        <v>#N/A</v>
      </c>
      <c r="R15" s="9" t="str">
        <f t="array" ref="R15">INDEX({"ниже базового","базовый","средний","высокий"}, ROUND('5.7. Школьный климат'!$M15, 0) - 1)</f>
        <v>средний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>
      <c r="A16" s="9">
        <v>5.0</v>
      </c>
      <c r="B16" s="17" t="str">
        <f>COUNTIFS('2. Результаты'!$B$2:$B$1350, '5.7. Школьный климат'!$G16, '2. Результаты'!$N$2:$N$1350, B$1)</f>
        <v>5</v>
      </c>
      <c r="C16" s="18" t="str">
        <f>COUNTIFS('2. Результаты'!$B$2:$B$1350, '5.7. Школьный климат'!$G16, '2. Результаты'!$N$2:$N$1350, C$1)</f>
        <v>44</v>
      </c>
      <c r="D16" s="19" t="str">
        <f>COUNTIFS('2. Результаты'!$B$2:$B$1350, '5.7. Школьный климат'!$G16, '2. Результаты'!$N$2:$N$1350, D$1)</f>
        <v>6</v>
      </c>
      <c r="E16" s="20" t="str">
        <f>COUNTIFS('2. Результаты'!$B$2:$B$1350, '5.7. Школьный климат'!$G16, '2. Результаты'!$N$2:$N$1350, E$1)</f>
        <v>0</v>
      </c>
      <c r="F16" s="9" t="str">
        <f t="array" ref="F16">ROW() - ROW(TAKE('5.7. Школьный климат'!$A$2:$R$55, 1)) + 1</f>
        <v>#NAME?</v>
      </c>
      <c r="G16" s="21" t="s">
        <v>1130</v>
      </c>
      <c r="H16" s="3" t="str">
        <f>SUM('5.7. Школьный климат'!$B16:$E16)</f>
        <v>55</v>
      </c>
      <c r="I16" s="22" t="str">
        <f>'5.7. Школьный климат'!$B16 / '5.7. Школьный климат'!$H16</f>
        <v>9%</v>
      </c>
      <c r="J16" s="23" t="str">
        <f>'5.7. Школьный климат'!$C16 / '5.7. Школьный климат'!$H16</f>
        <v>80%</v>
      </c>
      <c r="K16" s="24" t="str">
        <f>'5.7. Школьный климат'!$D16 / '5.7. Школьный климат'!$H16</f>
        <v>11%</v>
      </c>
      <c r="L16" s="25" t="str">
        <f>'5.7. Школьный климат'!$E16 / '5.7. Школьный климат'!$H16</f>
        <v>0%</v>
      </c>
      <c r="M16" s="26" t="str">
        <f>(5 * '5.7. Школьный климат'!$B16 + 4 * '5.7. Школьный климат'!$C16 + 3 * '5.7. Школьный климат'!$D16 + 2 * '5.7. Школьный климат'!$E16) / '5.7. Школьный климат'!$H16</f>
        <v>3.98</v>
      </c>
      <c r="N16" s="26" t="str">
        <f>IF('5.7. Школьный климат'!$R16 = "высокий", '5.7. Школьный климат'!$M16, NA())</f>
        <v>#N/A</v>
      </c>
      <c r="O16" s="26" t="str">
        <f>IF('5.7. Школьный климат'!$R16 = "средний", '5.7. Школьный климат'!$M16, NA())</f>
        <v>3.98</v>
      </c>
      <c r="P16" s="26" t="str">
        <f>IF('5.7. Школьный климат'!$R16 = "базовый", '5.7. Школьный климат'!$M16, NA())</f>
        <v>#N/A</v>
      </c>
      <c r="Q16" s="26" t="str">
        <f>IF('5.7. Школьный климат'!$R16 = "ниже базового", '5.7. Школьный климат'!$M16, NA())</f>
        <v>#N/A</v>
      </c>
      <c r="R16" s="9" t="str">
        <f t="array" ref="R16">INDEX({"ниже базового","базовый","средний","высокий"}, ROUND('5.7. Школьный климат'!$M16, 0) - 1)</f>
        <v>средний</v>
      </c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>
      <c r="A17" s="9">
        <v>23.0</v>
      </c>
      <c r="B17" s="17" t="str">
        <f>COUNTIFS('2. Результаты'!$B$2:$B$1350, '5.7. Школьный климат'!$G17, '2. Результаты'!$N$2:$N$1350, B$1)</f>
        <v>5</v>
      </c>
      <c r="C17" s="18" t="str">
        <f>COUNTIFS('2. Результаты'!$B$2:$B$1350, '5.7. Школьный климат'!$G17, '2. Результаты'!$N$2:$N$1350, C$1)</f>
        <v>9</v>
      </c>
      <c r="D17" s="19" t="str">
        <f>COUNTIFS('2. Результаты'!$B$2:$B$1350, '5.7. Школьный климат'!$G17, '2. Результаты'!$N$2:$N$1350, D$1)</f>
        <v>6</v>
      </c>
      <c r="E17" s="20" t="str">
        <f>COUNTIFS('2. Результаты'!$B$2:$B$1350, '5.7. Школьный климат'!$G17, '2. Результаты'!$N$2:$N$1350, E$1)</f>
        <v>0</v>
      </c>
      <c r="F17" s="9" t="str">
        <f t="array" ref="F17">ROW() - ROW(TAKE('5.7. Школьный климат'!$A$2:$R$55, 1)) + 1</f>
        <v>#NAME?</v>
      </c>
      <c r="G17" s="21" t="s">
        <v>635</v>
      </c>
      <c r="H17" s="3" t="str">
        <f>SUM('5.7. Школьный климат'!$B17:$E17)</f>
        <v>20</v>
      </c>
      <c r="I17" s="22" t="str">
        <f>'5.7. Школьный климат'!$B17 / '5.7. Школьный климат'!$H17</f>
        <v>25%</v>
      </c>
      <c r="J17" s="23" t="str">
        <f>'5.7. Школьный климат'!$C17 / '5.7. Школьный климат'!$H17</f>
        <v>45%</v>
      </c>
      <c r="K17" s="24" t="str">
        <f>'5.7. Школьный климат'!$D17 / '5.7. Школьный климат'!$H17</f>
        <v>30%</v>
      </c>
      <c r="L17" s="25" t="str">
        <f>'5.7. Школьный климат'!$E17 / '5.7. Школьный климат'!$H17</f>
        <v>0%</v>
      </c>
      <c r="M17" s="26" t="str">
        <f>(5 * '5.7. Школьный климат'!$B17 + 4 * '5.7. Школьный климат'!$C17 + 3 * '5.7. Школьный климат'!$D17 + 2 * '5.7. Школьный климат'!$E17) / '5.7. Школьный климат'!$H17</f>
        <v>3.95</v>
      </c>
      <c r="N17" s="26" t="str">
        <f>IF('5.7. Школьный климат'!$R17 = "высокий", '5.7. Школьный климат'!$M17, NA())</f>
        <v>#N/A</v>
      </c>
      <c r="O17" s="26" t="str">
        <f>IF('5.7. Школьный климат'!$R17 = "средний", '5.7. Школьный климат'!$M17, NA())</f>
        <v>3.95</v>
      </c>
      <c r="P17" s="26" t="str">
        <f>IF('5.7. Школьный климат'!$R17 = "базовый", '5.7. Школьный климат'!$M17, NA())</f>
        <v>#N/A</v>
      </c>
      <c r="Q17" s="26" t="str">
        <f>IF('5.7. Школьный климат'!$R17 = "ниже базового", '5.7. Школьный климат'!$M17, NA())</f>
        <v>#N/A</v>
      </c>
      <c r="R17" s="9" t="str">
        <f t="array" ref="R17">INDEX({"ниже базового","базовый","средний","высокий"}, ROUND('5.7. Школьный климат'!$M17, 0) - 1)</f>
        <v>средний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>
      <c r="A18" s="9">
        <v>42.0</v>
      </c>
      <c r="B18" s="17" t="str">
        <f>COUNTIFS('2. Результаты'!$B$2:$B$1350, '5.7. Школьный климат'!$G18, '2. Результаты'!$N$2:$N$1350, B$1)</f>
        <v>5</v>
      </c>
      <c r="C18" s="18" t="str">
        <f>COUNTIFS('2. Результаты'!$B$2:$B$1350, '5.7. Школьный климат'!$G18, '2. Результаты'!$N$2:$N$1350, C$1)</f>
        <v>4</v>
      </c>
      <c r="D18" s="19" t="str">
        <f>COUNTIFS('2. Результаты'!$B$2:$B$1350, '5.7. Школьный климат'!$G18, '2. Результаты'!$N$2:$N$1350, D$1)</f>
        <v>6</v>
      </c>
      <c r="E18" s="20" t="str">
        <f>COUNTIFS('2. Результаты'!$B$2:$B$1350, '5.7. Школьный климат'!$G18, '2. Результаты'!$N$2:$N$1350, E$1)</f>
        <v>0</v>
      </c>
      <c r="F18" s="9" t="str">
        <f t="array" ref="F18">ROW() - ROW(TAKE('5.7. Школьный климат'!$A$2:$R$55, 1)) + 1</f>
        <v>#NAME?</v>
      </c>
      <c r="G18" s="21" t="s">
        <v>556</v>
      </c>
      <c r="H18" s="3" t="str">
        <f>SUM('5.7. Школьный климат'!$B18:$E18)</f>
        <v>15</v>
      </c>
      <c r="I18" s="22" t="str">
        <f>'5.7. Школьный климат'!$B18 / '5.7. Школьный климат'!$H18</f>
        <v>33%</v>
      </c>
      <c r="J18" s="23" t="str">
        <f>'5.7. Школьный климат'!$C18 / '5.7. Школьный климат'!$H18</f>
        <v>27%</v>
      </c>
      <c r="K18" s="24" t="str">
        <f>'5.7. Школьный климат'!$D18 / '5.7. Школьный климат'!$H18</f>
        <v>40%</v>
      </c>
      <c r="L18" s="25" t="str">
        <f>'5.7. Школьный климат'!$E18 / '5.7. Школьный климат'!$H18</f>
        <v>0%</v>
      </c>
      <c r="M18" s="26" t="str">
        <f>(5 * '5.7. Школьный климат'!$B18 + 4 * '5.7. Школьный климат'!$C18 + 3 * '5.7. Школьный климат'!$D18 + 2 * '5.7. Школьный климат'!$E18) / '5.7. Школьный климат'!$H18</f>
        <v>3.93</v>
      </c>
      <c r="N18" s="26" t="str">
        <f>IF('5.7. Школьный климат'!$R18 = "высокий", '5.7. Школьный климат'!$M18, NA())</f>
        <v>#N/A</v>
      </c>
      <c r="O18" s="26" t="str">
        <f>IF('5.7. Школьный климат'!$R18 = "средний", '5.7. Школьный климат'!$M18, NA())</f>
        <v>3.93</v>
      </c>
      <c r="P18" s="26" t="str">
        <f>IF('5.7. Школьный климат'!$R18 = "базовый", '5.7. Школьный климат'!$M18, NA())</f>
        <v>#N/A</v>
      </c>
      <c r="Q18" s="26" t="str">
        <f>IF('5.7. Школьный климат'!$R18 = "ниже базового", '5.7. Школьный климат'!$M18, NA())</f>
        <v>#N/A</v>
      </c>
      <c r="R18" s="9" t="str">
        <f t="array" ref="R18">INDEX({"ниже базового","базовый","средний","высокий"}, ROUND('5.7. Школьный климат'!$M18, 0) - 1)</f>
        <v>средний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>
      <c r="A19" s="9">
        <v>28.0</v>
      </c>
      <c r="B19" s="17" t="str">
        <f>COUNTIFS('2. Результаты'!$B$2:$B$1350, '5.7. Школьный климат'!$G19, '2. Результаты'!$N$2:$N$1350, B$1)</f>
        <v>2</v>
      </c>
      <c r="C19" s="18" t="str">
        <f>COUNTIFS('2. Результаты'!$B$2:$B$1350, '5.7. Школьный климат'!$G19, '2. Результаты'!$N$2:$N$1350, C$1)</f>
        <v>5</v>
      </c>
      <c r="D19" s="19" t="str">
        <f>COUNTIFS('2. Результаты'!$B$2:$B$1350, '5.7. Школьный климат'!$G19, '2. Результаты'!$N$2:$N$1350, D$1)</f>
        <v>3</v>
      </c>
      <c r="E19" s="20" t="str">
        <f>COUNTIFS('2. Результаты'!$B$2:$B$1350, '5.7. Школьный климат'!$G19, '2. Результаты'!$N$2:$N$1350, E$1)</f>
        <v>0</v>
      </c>
      <c r="F19" s="9" t="str">
        <f t="array" ref="F19">ROW() - ROW(TAKE('5.7. Школьный климат'!$A$2:$R$55, 1)) + 1</f>
        <v>#NAME?</v>
      </c>
      <c r="G19" s="21" t="s">
        <v>545</v>
      </c>
      <c r="H19" s="3" t="str">
        <f>SUM('5.7. Школьный климат'!$B19:$E19)</f>
        <v>10</v>
      </c>
      <c r="I19" s="22" t="str">
        <f>'5.7. Школьный климат'!$B19 / '5.7. Школьный климат'!$H19</f>
        <v>20%</v>
      </c>
      <c r="J19" s="23" t="str">
        <f>'5.7. Школьный климат'!$C19 / '5.7. Школьный климат'!$H19</f>
        <v>50%</v>
      </c>
      <c r="K19" s="24" t="str">
        <f>'5.7. Школьный климат'!$D19 / '5.7. Школьный климат'!$H19</f>
        <v>30%</v>
      </c>
      <c r="L19" s="25" t="str">
        <f>'5.7. Школьный климат'!$E19 / '5.7. Школьный климат'!$H19</f>
        <v>0%</v>
      </c>
      <c r="M19" s="26" t="str">
        <f>(5 * '5.7. Школьный климат'!$B19 + 4 * '5.7. Школьный климат'!$C19 + 3 * '5.7. Школьный климат'!$D19 + 2 * '5.7. Школьный климат'!$E19) / '5.7. Школьный климат'!$H19</f>
        <v>3.90</v>
      </c>
      <c r="N19" s="26" t="str">
        <f>IF('5.7. Школьный климат'!$R19 = "высокий", '5.7. Школьный климат'!$M19, NA())</f>
        <v>#N/A</v>
      </c>
      <c r="O19" s="26" t="str">
        <f>IF('5.7. Школьный климат'!$R19 = "средний", '5.7. Школьный климат'!$M19, NA())</f>
        <v>3.90</v>
      </c>
      <c r="P19" s="26" t="str">
        <f>IF('5.7. Школьный климат'!$R19 = "базовый", '5.7. Школьный климат'!$M19, NA())</f>
        <v>#N/A</v>
      </c>
      <c r="Q19" s="26" t="str">
        <f>IF('5.7. Школьный климат'!$R19 = "ниже базового", '5.7. Школьный климат'!$M19, NA())</f>
        <v>#N/A</v>
      </c>
      <c r="R19" s="9" t="str">
        <f t="array" ref="R19">INDEX({"ниже базового","базовый","средний","высокий"}, ROUND('5.7. Школьный климат'!$M19, 0) - 1)</f>
        <v>средний</v>
      </c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>
      <c r="A20" s="9">
        <v>1.0</v>
      </c>
      <c r="B20" s="17" t="str">
        <f>COUNTIFS('2. Результаты'!$B$2:$B$1350, '5.7. Школьный климат'!$G20, '2. Результаты'!$N$2:$N$1350, B$1)</f>
        <v>2</v>
      </c>
      <c r="C20" s="18" t="str">
        <f>COUNTIFS('2. Результаты'!$B$2:$B$1350, '5.7. Школьный климат'!$G20, '2. Результаты'!$N$2:$N$1350, C$1)</f>
        <v>5</v>
      </c>
      <c r="D20" s="19" t="str">
        <f>COUNTIFS('2. Результаты'!$B$2:$B$1350, '5.7. Школьный климат'!$G20, '2. Результаты'!$N$2:$N$1350, D$1)</f>
        <v>3</v>
      </c>
      <c r="E20" s="20" t="str">
        <f>COUNTIFS('2. Результаты'!$B$2:$B$1350, '5.7. Школьный климат'!$G20, '2. Результаты'!$N$2:$N$1350, E$1)</f>
        <v>0</v>
      </c>
      <c r="F20" s="9" t="str">
        <f t="array" ref="F20">ROW() - ROW(TAKE('5.7. Школьный климат'!$A$2:$R$55, 1)) + 1</f>
        <v>#NAME?</v>
      </c>
      <c r="G20" s="21" t="s">
        <v>396</v>
      </c>
      <c r="H20" s="3" t="str">
        <f>SUM('5.7. Школьный климат'!$B20:$E20)</f>
        <v>10</v>
      </c>
      <c r="I20" s="22" t="str">
        <f>'5.7. Школьный климат'!$B20 / '5.7. Школьный климат'!$H20</f>
        <v>20%</v>
      </c>
      <c r="J20" s="23" t="str">
        <f>'5.7. Школьный климат'!$C20 / '5.7. Школьный климат'!$H20</f>
        <v>50%</v>
      </c>
      <c r="K20" s="24" t="str">
        <f>'5.7. Школьный климат'!$D20 / '5.7. Школьный климат'!$H20</f>
        <v>30%</v>
      </c>
      <c r="L20" s="25" t="str">
        <f>'5.7. Школьный климат'!$E20 / '5.7. Школьный климат'!$H20</f>
        <v>0%</v>
      </c>
      <c r="M20" s="26" t="str">
        <f>(5 * '5.7. Школьный климат'!$B20 + 4 * '5.7. Школьный климат'!$C20 + 3 * '5.7. Школьный климат'!$D20 + 2 * '5.7. Школьный климат'!$E20) / '5.7. Школьный климат'!$H20</f>
        <v>3.90</v>
      </c>
      <c r="N20" s="26" t="str">
        <f>IF('5.7. Школьный климат'!$R20 = "высокий", '5.7. Школьный климат'!$M20, NA())</f>
        <v>#N/A</v>
      </c>
      <c r="O20" s="26" t="str">
        <f>IF('5.7. Школьный климат'!$R20 = "средний", '5.7. Школьный климат'!$M20, NA())</f>
        <v>3.90</v>
      </c>
      <c r="P20" s="26" t="str">
        <f>IF('5.7. Школьный климат'!$R20 = "базовый", '5.7. Школьный климат'!$M20, NA())</f>
        <v>#N/A</v>
      </c>
      <c r="Q20" s="26" t="str">
        <f>IF('5.7. Школьный климат'!$R20 = "ниже базового", '5.7. Школьный климат'!$M20, NA())</f>
        <v>#N/A</v>
      </c>
      <c r="R20" s="9" t="str">
        <f t="array" ref="R20">INDEX({"ниже базового","базовый","средний","высокий"}, ROUND('5.7. Школьный климат'!$M20, 0) - 1)</f>
        <v>средний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ht="15.75" customHeight="1">
      <c r="A21" s="9">
        <v>34.0</v>
      </c>
      <c r="B21" s="17" t="str">
        <f>COUNTIFS('2. Результаты'!$B$2:$B$1350, '5.7. Школьный климат'!$G21, '2. Результаты'!$N$2:$N$1350, B$1)</f>
        <v>1</v>
      </c>
      <c r="C21" s="18" t="str">
        <f>COUNTIFS('2. Результаты'!$B$2:$B$1350, '5.7. Школьный климат'!$G21, '2. Результаты'!$N$2:$N$1350, C$1)</f>
        <v>7</v>
      </c>
      <c r="D21" s="19" t="str">
        <f>COUNTIFS('2. Результаты'!$B$2:$B$1350, '5.7. Школьный климат'!$G21, '2. Результаты'!$N$2:$N$1350, D$1)</f>
        <v>2</v>
      </c>
      <c r="E21" s="20" t="str">
        <f>COUNTIFS('2. Результаты'!$B$2:$B$1350, '5.7. Школьный климат'!$G21, '2. Результаты'!$N$2:$N$1350, E$1)</f>
        <v>0</v>
      </c>
      <c r="F21" s="9" t="str">
        <f t="array" ref="F21">ROW() - ROW(TAKE('5.7. Школьный климат'!$A$2:$R$55, 1)) + 1</f>
        <v>#NAME?</v>
      </c>
      <c r="G21" s="21" t="s">
        <v>281</v>
      </c>
      <c r="H21" s="3" t="str">
        <f>SUM('5.7. Школьный климат'!$B21:$E21)</f>
        <v>10</v>
      </c>
      <c r="I21" s="22" t="str">
        <f>'5.7. Школьный климат'!$B21 / '5.7. Школьный климат'!$H21</f>
        <v>10%</v>
      </c>
      <c r="J21" s="23" t="str">
        <f>'5.7. Школьный климат'!$C21 / '5.7. Школьный климат'!$H21</f>
        <v>70%</v>
      </c>
      <c r="K21" s="24" t="str">
        <f>'5.7. Школьный климат'!$D21 / '5.7. Школьный климат'!$H21</f>
        <v>20%</v>
      </c>
      <c r="L21" s="25" t="str">
        <f>'5.7. Школьный климат'!$E21 / '5.7. Школьный климат'!$H21</f>
        <v>0%</v>
      </c>
      <c r="M21" s="26" t="str">
        <f>(5 * '5.7. Школьный климат'!$B21 + 4 * '5.7. Школьный климат'!$C21 + 3 * '5.7. Школьный климат'!$D21 + 2 * '5.7. Школьный климат'!$E21) / '5.7. Школьный климат'!$H21</f>
        <v>3.90</v>
      </c>
      <c r="N21" s="26" t="str">
        <f>IF('5.7. Школьный климат'!$R21 = "высокий", '5.7. Школьный климат'!$M21, NA())</f>
        <v>#N/A</v>
      </c>
      <c r="O21" s="26" t="str">
        <f>IF('5.7. Школьный климат'!$R21 = "средний", '5.7. Школьный климат'!$M21, NA())</f>
        <v>3.90</v>
      </c>
      <c r="P21" s="26" t="str">
        <f>IF('5.7. Школьный климат'!$R21 = "базовый", '5.7. Школьный климат'!$M21, NA())</f>
        <v>#N/A</v>
      </c>
      <c r="Q21" s="26" t="str">
        <f>IF('5.7. Школьный климат'!$R21 = "ниже базового", '5.7. Школьный климат'!$M21, NA())</f>
        <v>#N/A</v>
      </c>
      <c r="R21" s="9" t="str">
        <f t="array" ref="R21">INDEX({"ниже базового","базовый","средний","высокий"}, ROUND('5.7. Школьный климат'!$M21, 0) - 1)</f>
        <v>средний</v>
      </c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ht="15.75" customHeight="1">
      <c r="A22" s="9">
        <v>18.0</v>
      </c>
      <c r="B22" s="17" t="str">
        <f>COUNTIFS('2. Результаты'!$B$2:$B$1350, '5.7. Школьный климат'!$G22, '2. Результаты'!$N$2:$N$1350, B$1)</f>
        <v>6</v>
      </c>
      <c r="C22" s="18" t="str">
        <f>COUNTIFS('2. Результаты'!$B$2:$B$1350, '5.7. Школьный климат'!$G22, '2. Результаты'!$N$2:$N$1350, C$1)</f>
        <v>6</v>
      </c>
      <c r="D22" s="19" t="str">
        <f>COUNTIFS('2. Результаты'!$B$2:$B$1350, '5.7. Школьный климат'!$G22, '2. Результаты'!$N$2:$N$1350, D$1)</f>
        <v>6</v>
      </c>
      <c r="E22" s="20" t="str">
        <f>COUNTIFS('2. Результаты'!$B$2:$B$1350, '5.7. Школьный климат'!$G22, '2. Результаты'!$N$2:$N$1350, E$1)</f>
        <v>1</v>
      </c>
      <c r="F22" s="9" t="str">
        <f t="array" ref="F22">ROW() - ROW(TAKE('5.7. Школьный климат'!$A$2:$R$55, 1)) + 1</f>
        <v>#NAME?</v>
      </c>
      <c r="G22" s="21" t="s">
        <v>407</v>
      </c>
      <c r="H22" s="3" t="str">
        <f>SUM('5.7. Школьный климат'!$B22:$E22)</f>
        <v>19</v>
      </c>
      <c r="I22" s="22" t="str">
        <f>'5.7. Школьный климат'!$B22 / '5.7. Школьный климат'!$H22</f>
        <v>32%</v>
      </c>
      <c r="J22" s="23" t="str">
        <f>'5.7. Школьный климат'!$C22 / '5.7. Школьный климат'!$H22</f>
        <v>32%</v>
      </c>
      <c r="K22" s="24" t="str">
        <f>'5.7. Школьный климат'!$D22 / '5.7. Школьный климат'!$H22</f>
        <v>32%</v>
      </c>
      <c r="L22" s="25" t="str">
        <f>'5.7. Школьный климат'!$E22 / '5.7. Школьный климат'!$H22</f>
        <v>5%</v>
      </c>
      <c r="M22" s="26" t="str">
        <f>(5 * '5.7. Школьный климат'!$B22 + 4 * '5.7. Школьный климат'!$C22 + 3 * '5.7. Школьный климат'!$D22 + 2 * '5.7. Школьный климат'!$E22) / '5.7. Школьный климат'!$H22</f>
        <v>3.89</v>
      </c>
      <c r="N22" s="26" t="str">
        <f>IF('5.7. Школьный климат'!$R22 = "высокий", '5.7. Школьный климат'!$M22, NA())</f>
        <v>#N/A</v>
      </c>
      <c r="O22" s="26" t="str">
        <f>IF('5.7. Школьный климат'!$R22 = "средний", '5.7. Школьный климат'!$M22, NA())</f>
        <v>3.89</v>
      </c>
      <c r="P22" s="26" t="str">
        <f>IF('5.7. Школьный климат'!$R22 = "базовый", '5.7. Школьный климат'!$M22, NA())</f>
        <v>#N/A</v>
      </c>
      <c r="Q22" s="26" t="str">
        <f>IF('5.7. Школьный климат'!$R22 = "ниже базового", '5.7. Школьный климат'!$M22, NA())</f>
        <v>#N/A</v>
      </c>
      <c r="R22" s="9" t="str">
        <f t="array" ref="R22">INDEX({"ниже базового","базовый","средний","высокий"}, ROUND('5.7. Школьный климат'!$M22, 0) - 1)</f>
        <v>средний</v>
      </c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ht="15.75" customHeight="1">
      <c r="A23" s="9">
        <v>54.0</v>
      </c>
      <c r="B23" s="17" t="str">
        <f>COUNTIFS('2. Результаты'!$B$2:$B$1350, '5.7. Школьный климат'!$G23, '2. Результаты'!$N$2:$N$1350, B$1)</f>
        <v>6</v>
      </c>
      <c r="C23" s="18" t="str">
        <f>COUNTIFS('2. Результаты'!$B$2:$B$1350, '5.7. Школьный климат'!$G23, '2. Результаты'!$N$2:$N$1350, C$1)</f>
        <v>19</v>
      </c>
      <c r="D23" s="19" t="str">
        <f>COUNTIFS('2. Результаты'!$B$2:$B$1350, '5.7. Школьный климат'!$G23, '2. Результаты'!$N$2:$N$1350, D$1)</f>
        <v>11</v>
      </c>
      <c r="E23" s="20" t="str">
        <f>COUNTIFS('2. Результаты'!$B$2:$B$1350, '5.7. Школьный климат'!$G23, '2. Результаты'!$N$2:$N$1350, E$1)</f>
        <v>0</v>
      </c>
      <c r="F23" s="9" t="str">
        <f t="array" ref="F23">ROW() - ROW(TAKE('5.7. Школьный климат'!$A$2:$R$55, 1)) + 1</f>
        <v>#NAME?</v>
      </c>
      <c r="G23" s="21" t="s">
        <v>162</v>
      </c>
      <c r="H23" s="3" t="str">
        <f>SUM('5.7. Школьный климат'!$B23:$E23)</f>
        <v>36</v>
      </c>
      <c r="I23" s="22" t="str">
        <f>'5.7. Школьный климат'!$B23 / '5.7. Школьный климат'!$H23</f>
        <v>17%</v>
      </c>
      <c r="J23" s="23" t="str">
        <f>'5.7. Школьный климат'!$C23 / '5.7. Школьный климат'!$H23</f>
        <v>53%</v>
      </c>
      <c r="K23" s="24" t="str">
        <f>'5.7. Школьный климат'!$D23 / '5.7. Школьный климат'!$H23</f>
        <v>31%</v>
      </c>
      <c r="L23" s="25" t="str">
        <f>'5.7. Школьный климат'!$E23 / '5.7. Школьный климат'!$H23</f>
        <v>0%</v>
      </c>
      <c r="M23" s="26" t="str">
        <f>(5 * '5.7. Школьный климат'!$B23 + 4 * '5.7. Школьный климат'!$C23 + 3 * '5.7. Школьный климат'!$D23 + 2 * '5.7. Школьный климат'!$E23) / '5.7. Школьный климат'!$H23</f>
        <v>3.86</v>
      </c>
      <c r="N23" s="26" t="str">
        <f>IF('5.7. Школьный климат'!$R23 = "высокий", '5.7. Школьный климат'!$M23, NA())</f>
        <v>#N/A</v>
      </c>
      <c r="O23" s="26" t="str">
        <f>IF('5.7. Школьный климат'!$R23 = "средний", '5.7. Школьный климат'!$M23, NA())</f>
        <v>3.86</v>
      </c>
      <c r="P23" s="26" t="str">
        <f>IF('5.7. Школьный климат'!$R23 = "базовый", '5.7. Школьный климат'!$M23, NA())</f>
        <v>#N/A</v>
      </c>
      <c r="Q23" s="26" t="str">
        <f>IF('5.7. Школьный климат'!$R23 = "ниже базового", '5.7. Школьный климат'!$M23, NA())</f>
        <v>#N/A</v>
      </c>
      <c r="R23" s="9" t="str">
        <f t="array" ref="R23">INDEX({"ниже базового","базовый","средний","высокий"}, ROUND('5.7. Школьный климат'!$M23, 0) - 1)</f>
        <v>средний</v>
      </c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ht="15.75" customHeight="1">
      <c r="A24" s="9">
        <v>46.0</v>
      </c>
      <c r="B24" s="17" t="str">
        <f>COUNTIFS('2. Результаты'!$B$2:$B$1350, '5.7. Школьный климат'!$G24, '2. Результаты'!$N$2:$N$1350, B$1)</f>
        <v>10</v>
      </c>
      <c r="C24" s="18" t="str">
        <f>COUNTIFS('2. Результаты'!$B$2:$B$1350, '5.7. Школьный климат'!$G24, '2. Результаты'!$N$2:$N$1350, C$1)</f>
        <v>12</v>
      </c>
      <c r="D24" s="19" t="str">
        <f>COUNTIFS('2. Результаты'!$B$2:$B$1350, '5.7. Школьный климат'!$G24, '2. Результаты'!$N$2:$N$1350, D$1)</f>
        <v>16</v>
      </c>
      <c r="E24" s="20" t="str">
        <f>COUNTIFS('2. Результаты'!$B$2:$B$1350, '5.7. Школьный климат'!$G24, '2. Результаты'!$N$2:$N$1350, E$1)</f>
        <v>0</v>
      </c>
      <c r="F24" s="9" t="str">
        <f t="array" ref="F24">ROW() - ROW(TAKE('5.7. Школьный климат'!$A$2:$R$55, 1)) + 1</f>
        <v>#NAME?</v>
      </c>
      <c r="G24" s="21" t="s">
        <v>970</v>
      </c>
      <c r="H24" s="3" t="str">
        <f>SUM('5.7. Школьный климат'!$B24:$E24)</f>
        <v>38</v>
      </c>
      <c r="I24" s="22" t="str">
        <f>'5.7. Школьный климат'!$B24 / '5.7. Школьный климат'!$H24</f>
        <v>26%</v>
      </c>
      <c r="J24" s="23" t="str">
        <f>'5.7. Школьный климат'!$C24 / '5.7. Школьный климат'!$H24</f>
        <v>32%</v>
      </c>
      <c r="K24" s="24" t="str">
        <f>'5.7. Школьный климат'!$D24 / '5.7. Школьный климат'!$H24</f>
        <v>42%</v>
      </c>
      <c r="L24" s="25" t="str">
        <f>'5.7. Школьный климат'!$E24 / '5.7. Школьный климат'!$H24</f>
        <v>0%</v>
      </c>
      <c r="M24" s="26" t="str">
        <f>(5 * '5.7. Школьный климат'!$B24 + 4 * '5.7. Школьный климат'!$C24 + 3 * '5.7. Школьный климат'!$D24 + 2 * '5.7. Школьный климат'!$E24) / '5.7. Школьный климат'!$H24</f>
        <v>3.84</v>
      </c>
      <c r="N24" s="26" t="str">
        <f>IF('5.7. Школьный климат'!$R24 = "высокий", '5.7. Школьный климат'!$M24, NA())</f>
        <v>#N/A</v>
      </c>
      <c r="O24" s="26" t="str">
        <f>IF('5.7. Школьный климат'!$R24 = "средний", '5.7. Школьный климат'!$M24, NA())</f>
        <v>3.84</v>
      </c>
      <c r="P24" s="26" t="str">
        <f>IF('5.7. Школьный климат'!$R24 = "базовый", '5.7. Школьный климат'!$M24, NA())</f>
        <v>#N/A</v>
      </c>
      <c r="Q24" s="26" t="str">
        <f>IF('5.7. Школьный климат'!$R24 = "ниже базового", '5.7. Школьный климат'!$M24, NA())</f>
        <v>#N/A</v>
      </c>
      <c r="R24" s="9" t="str">
        <f t="array" ref="R24">INDEX({"ниже базового","базовый","средний","высокий"}, ROUND('5.7. Школьный климат'!$M24, 0) - 1)</f>
        <v>средний</v>
      </c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ht="15.75" customHeight="1">
      <c r="A25" s="9">
        <v>27.0</v>
      </c>
      <c r="B25" s="17" t="str">
        <f>COUNTIFS('2. Результаты'!$B$2:$B$1350, '5.7. Школьный климат'!$G25, '2. Результаты'!$N$2:$N$1350, B$1)</f>
        <v>4</v>
      </c>
      <c r="C25" s="18" t="str">
        <f>COUNTIFS('2. Результаты'!$B$2:$B$1350, '5.7. Школьный климат'!$G25, '2. Результаты'!$N$2:$N$1350, C$1)</f>
        <v>19</v>
      </c>
      <c r="D25" s="19" t="str">
        <f>COUNTIFS('2. Результаты'!$B$2:$B$1350, '5.7. Школьный климат'!$G25, '2. Результаты'!$N$2:$N$1350, D$1)</f>
        <v>10</v>
      </c>
      <c r="E25" s="20" t="str">
        <f>COUNTIFS('2. Результаты'!$B$2:$B$1350, '5.7. Школьный климат'!$G25, '2. Результаты'!$N$2:$N$1350, E$1)</f>
        <v>0</v>
      </c>
      <c r="F25" s="9" t="str">
        <f t="array" ref="F25">ROW() - ROW(TAKE('5.7. Школьный климат'!$A$2:$R$55, 1)) + 1</f>
        <v>#NAME?</v>
      </c>
      <c r="G25" s="21" t="s">
        <v>572</v>
      </c>
      <c r="H25" s="3" t="str">
        <f>SUM('5.7. Школьный климат'!$B25:$E25)</f>
        <v>33</v>
      </c>
      <c r="I25" s="22" t="str">
        <f>'5.7. Школьный климат'!$B25 / '5.7. Школьный климат'!$H25</f>
        <v>12%</v>
      </c>
      <c r="J25" s="23" t="str">
        <f>'5.7. Школьный климат'!$C25 / '5.7. Школьный климат'!$H25</f>
        <v>58%</v>
      </c>
      <c r="K25" s="24" t="str">
        <f>'5.7. Школьный климат'!$D25 / '5.7. Школьный климат'!$H25</f>
        <v>30%</v>
      </c>
      <c r="L25" s="25" t="str">
        <f>'5.7. Школьный климат'!$E25 / '5.7. Школьный климат'!$H25</f>
        <v>0%</v>
      </c>
      <c r="M25" s="26" t="str">
        <f>(5 * '5.7. Школьный климат'!$B25 + 4 * '5.7. Школьный климат'!$C25 + 3 * '5.7. Школьный климат'!$D25 + 2 * '5.7. Школьный климат'!$E25) / '5.7. Школьный климат'!$H25</f>
        <v>3.82</v>
      </c>
      <c r="N25" s="26" t="str">
        <f>IF('5.7. Школьный климат'!$R25 = "высокий", '5.7. Школьный климат'!$M25, NA())</f>
        <v>#N/A</v>
      </c>
      <c r="O25" s="26" t="str">
        <f>IF('5.7. Школьный климат'!$R25 = "средний", '5.7. Школьный климат'!$M25, NA())</f>
        <v>3.82</v>
      </c>
      <c r="P25" s="26" t="str">
        <f>IF('5.7. Школьный климат'!$R25 = "базовый", '5.7. Школьный климат'!$M25, NA())</f>
        <v>#N/A</v>
      </c>
      <c r="Q25" s="26" t="str">
        <f>IF('5.7. Школьный климат'!$R25 = "ниже базового", '5.7. Школьный климат'!$M25, NA())</f>
        <v>#N/A</v>
      </c>
      <c r="R25" s="9" t="str">
        <f t="array" ref="R25">INDEX({"ниже базового","базовый","средний","высокий"}, ROUND('5.7. Школьный климат'!$M25, 0) - 1)</f>
        <v>средний</v>
      </c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ht="15.75" customHeight="1">
      <c r="A26" s="9">
        <v>21.0</v>
      </c>
      <c r="B26" s="17" t="str">
        <f>COUNTIFS('2. Результаты'!$B$2:$B$1350, '5.7. Школьный климат'!$G26, '2. Результаты'!$N$2:$N$1350, B$1)</f>
        <v>8</v>
      </c>
      <c r="C26" s="18" t="str">
        <f>COUNTIFS('2. Результаты'!$B$2:$B$1350, '5.7. Школьный климат'!$G26, '2. Результаты'!$N$2:$N$1350, C$1)</f>
        <v>6</v>
      </c>
      <c r="D26" s="19" t="str">
        <f>COUNTIFS('2. Результаты'!$B$2:$B$1350, '5.7. Школьный климат'!$G26, '2. Результаты'!$N$2:$N$1350, D$1)</f>
        <v>9</v>
      </c>
      <c r="E26" s="20" t="str">
        <f>COUNTIFS('2. Результаты'!$B$2:$B$1350, '5.7. Школьный климат'!$G26, '2. Результаты'!$N$2:$N$1350, E$1)</f>
        <v>2</v>
      </c>
      <c r="F26" s="9" t="str">
        <f t="array" ref="F26">ROW() - ROW(TAKE('5.7. Школьный климат'!$A$2:$R$55, 1)) + 1</f>
        <v>#NAME?</v>
      </c>
      <c r="G26" s="21" t="s">
        <v>1186</v>
      </c>
      <c r="H26" s="3" t="str">
        <f>SUM('5.7. Школьный климат'!$B26:$E26)</f>
        <v>25</v>
      </c>
      <c r="I26" s="22" t="str">
        <f>'5.7. Школьный климат'!$B26 / '5.7. Школьный климат'!$H26</f>
        <v>32%</v>
      </c>
      <c r="J26" s="23" t="str">
        <f>'5.7. Школьный климат'!$C26 / '5.7. Школьный климат'!$H26</f>
        <v>24%</v>
      </c>
      <c r="K26" s="24" t="str">
        <f>'5.7. Школьный климат'!$D26 / '5.7. Школьный климат'!$H26</f>
        <v>36%</v>
      </c>
      <c r="L26" s="25" t="str">
        <f>'5.7. Школьный климат'!$E26 / '5.7. Школьный климат'!$H26</f>
        <v>8%</v>
      </c>
      <c r="M26" s="26" t="str">
        <f>(5 * '5.7. Школьный климат'!$B26 + 4 * '5.7. Школьный климат'!$C26 + 3 * '5.7. Школьный климат'!$D26 + 2 * '5.7. Школьный климат'!$E26) / '5.7. Школьный климат'!$H26</f>
        <v>3.80</v>
      </c>
      <c r="N26" s="26" t="str">
        <f>IF('5.7. Школьный климат'!$R26 = "высокий", '5.7. Школьный климат'!$M26, NA())</f>
        <v>#N/A</v>
      </c>
      <c r="O26" s="26" t="str">
        <f>IF('5.7. Школьный климат'!$R26 = "средний", '5.7. Школьный климат'!$M26, NA())</f>
        <v>3.80</v>
      </c>
      <c r="P26" s="26" t="str">
        <f>IF('5.7. Школьный климат'!$R26 = "базовый", '5.7. Школьный климат'!$M26, NA())</f>
        <v>#N/A</v>
      </c>
      <c r="Q26" s="26" t="str">
        <f>IF('5.7. Школьный климат'!$R26 = "ниже базового", '5.7. Школьный климат'!$M26, NA())</f>
        <v>#N/A</v>
      </c>
      <c r="R26" s="9" t="str">
        <f t="array" ref="R26">INDEX({"ниже базового","базовый","средний","высокий"}, ROUND('5.7. Школьный климат'!$M26, 0) - 1)</f>
        <v>средний</v>
      </c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ht="15.75" customHeight="1">
      <c r="A27" s="9">
        <v>49.0</v>
      </c>
      <c r="B27" s="17" t="str">
        <f>COUNTIFS('2. Результаты'!$B$2:$B$1350, '5.7. Школьный климат'!$G27, '2. Результаты'!$N$2:$N$1350, B$1)</f>
        <v>6</v>
      </c>
      <c r="C27" s="18" t="str">
        <f>COUNTIFS('2. Результаты'!$B$2:$B$1350, '5.7. Школьный климат'!$G27, '2. Результаты'!$N$2:$N$1350, C$1)</f>
        <v>33</v>
      </c>
      <c r="D27" s="19" t="str">
        <f>COUNTIFS('2. Результаты'!$B$2:$B$1350, '5.7. Школьный климат'!$G27, '2. Результаты'!$N$2:$N$1350, D$1)</f>
        <v>18</v>
      </c>
      <c r="E27" s="20" t="str">
        <f>COUNTIFS('2. Результаты'!$B$2:$B$1350, '5.7. Школьный климат'!$G27, '2. Результаты'!$N$2:$N$1350, E$1)</f>
        <v>0</v>
      </c>
      <c r="F27" s="9" t="str">
        <f t="array" ref="F27">ROW() - ROW(TAKE('5.7. Школьный климат'!$A$2:$R$55, 1)) + 1</f>
        <v>#NAME?</v>
      </c>
      <c r="G27" s="21" t="s">
        <v>1010</v>
      </c>
      <c r="H27" s="3" t="str">
        <f>SUM('5.7. Школьный климат'!$B27:$E27)</f>
        <v>57</v>
      </c>
      <c r="I27" s="22" t="str">
        <f>'5.7. Школьный климат'!$B27 / '5.7. Школьный климат'!$H27</f>
        <v>11%</v>
      </c>
      <c r="J27" s="23" t="str">
        <f>'5.7. Школьный климат'!$C27 / '5.7. Школьный климат'!$H27</f>
        <v>58%</v>
      </c>
      <c r="K27" s="24" t="str">
        <f>'5.7. Школьный климат'!$D27 / '5.7. Школьный климат'!$H27</f>
        <v>32%</v>
      </c>
      <c r="L27" s="25" t="str">
        <f>'5.7. Школьный климат'!$E27 / '5.7. Школьный климат'!$H27</f>
        <v>0%</v>
      </c>
      <c r="M27" s="26" t="str">
        <f>(5 * '5.7. Школьный климат'!$B27 + 4 * '5.7. Школьный климат'!$C27 + 3 * '5.7. Школьный климат'!$D27 + 2 * '5.7. Школьный климат'!$E27) / '5.7. Школьный климат'!$H27</f>
        <v>3.79</v>
      </c>
      <c r="N27" s="26" t="str">
        <f>IF('5.7. Школьный климат'!$R27 = "высокий", '5.7. Школьный климат'!$M27, NA())</f>
        <v>#N/A</v>
      </c>
      <c r="O27" s="26" t="str">
        <f>IF('5.7. Школьный климат'!$R27 = "средний", '5.7. Школьный климат'!$M27, NA())</f>
        <v>3.79</v>
      </c>
      <c r="P27" s="26" t="str">
        <f>IF('5.7. Школьный климат'!$R27 = "базовый", '5.7. Школьный климат'!$M27, NA())</f>
        <v>#N/A</v>
      </c>
      <c r="Q27" s="26" t="str">
        <f>IF('5.7. Школьный климат'!$R27 = "ниже базового", '5.7. Школьный климат'!$M27, NA())</f>
        <v>#N/A</v>
      </c>
      <c r="R27" s="9" t="str">
        <f t="array" ref="R27">INDEX({"ниже базового","базовый","средний","высокий"}, ROUND('5.7. Школьный климат'!$M27, 0) - 1)</f>
        <v>средний</v>
      </c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ht="15.75" customHeight="1">
      <c r="A28" s="9">
        <v>43.0</v>
      </c>
      <c r="B28" s="17" t="str">
        <f>COUNTIFS('2. Результаты'!$B$2:$B$1350, '5.7. Школьный климат'!$G28, '2. Результаты'!$N$2:$N$1350, B$1)</f>
        <v>13</v>
      </c>
      <c r="C28" s="18" t="str">
        <f>COUNTIFS('2. Результаты'!$B$2:$B$1350, '5.7. Школьный климат'!$G28, '2. Результаты'!$N$2:$N$1350, C$1)</f>
        <v>35</v>
      </c>
      <c r="D28" s="19" t="str">
        <f>COUNTIFS('2. Результаты'!$B$2:$B$1350, '5.7. Школьный климат'!$G28, '2. Результаты'!$N$2:$N$1350, D$1)</f>
        <v>28</v>
      </c>
      <c r="E28" s="20" t="str">
        <f>COUNTIFS('2. Результаты'!$B$2:$B$1350, '5.7. Школьный климат'!$G28, '2. Результаты'!$N$2:$N$1350, E$1)</f>
        <v>1</v>
      </c>
      <c r="F28" s="9" t="str">
        <f t="array" ref="F28">ROW() - ROW(TAKE('5.7. Школьный климат'!$A$2:$R$55, 1)) + 1</f>
        <v>#NAME?</v>
      </c>
      <c r="G28" s="21" t="s">
        <v>1254</v>
      </c>
      <c r="H28" s="3" t="str">
        <f>SUM('5.7. Школьный климат'!$B28:$E28)</f>
        <v>77</v>
      </c>
      <c r="I28" s="22" t="str">
        <f>'5.7. Школьный климат'!$B28 / '5.7. Школьный климат'!$H28</f>
        <v>17%</v>
      </c>
      <c r="J28" s="23" t="str">
        <f>'5.7. Школьный климат'!$C28 / '5.7. Школьный климат'!$H28</f>
        <v>45%</v>
      </c>
      <c r="K28" s="24" t="str">
        <f>'5.7. Школьный климат'!$D28 / '5.7. Школьный климат'!$H28</f>
        <v>36%</v>
      </c>
      <c r="L28" s="25" t="str">
        <f>'5.7. Школьный климат'!$E28 / '5.7. Школьный климат'!$H28</f>
        <v>1%</v>
      </c>
      <c r="M28" s="26" t="str">
        <f>(5 * '5.7. Школьный климат'!$B28 + 4 * '5.7. Школьный климат'!$C28 + 3 * '5.7. Школьный климат'!$D28 + 2 * '5.7. Школьный климат'!$E28) / '5.7. Школьный климат'!$H28</f>
        <v>3.78</v>
      </c>
      <c r="N28" s="26" t="str">
        <f>IF('5.7. Школьный климат'!$R28 = "высокий", '5.7. Школьный климат'!$M28, NA())</f>
        <v>#N/A</v>
      </c>
      <c r="O28" s="26" t="str">
        <f>IF('5.7. Школьный климат'!$R28 = "средний", '5.7. Школьный климат'!$M28, NA())</f>
        <v>3.78</v>
      </c>
      <c r="P28" s="26" t="str">
        <f>IF('5.7. Школьный климат'!$R28 = "базовый", '5.7. Школьный климат'!$M28, NA())</f>
        <v>#N/A</v>
      </c>
      <c r="Q28" s="26" t="str">
        <f>IF('5.7. Школьный климат'!$R28 = "ниже базового", '5.7. Школьный климат'!$M28, NA())</f>
        <v>#N/A</v>
      </c>
      <c r="R28" s="9" t="str">
        <f t="array" ref="R28">INDEX({"ниже базового","базовый","средний","высокий"}, ROUND('5.7. Школьный климат'!$M28, 0) - 1)</f>
        <v>средний</v>
      </c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ht="15.75" customHeight="1">
      <c r="A29" s="9">
        <v>50.0</v>
      </c>
      <c r="B29" s="17" t="str">
        <f>COUNTIFS('2. Результаты'!$B$2:$B$1350, '5.7. Школьный климат'!$G29, '2. Результаты'!$N$2:$N$1350, B$1)</f>
        <v>1</v>
      </c>
      <c r="C29" s="18" t="str">
        <f>COUNTIFS('2. Результаты'!$B$2:$B$1350, '5.7. Школьный климат'!$G29, '2. Результаты'!$N$2:$N$1350, C$1)</f>
        <v>2</v>
      </c>
      <c r="D29" s="19" t="str">
        <f>COUNTIFS('2. Результаты'!$B$2:$B$1350, '5.7. Школьный климат'!$G29, '2. Результаты'!$N$2:$N$1350, D$1)</f>
        <v>0</v>
      </c>
      <c r="E29" s="20" t="str">
        <f>COUNTIFS('2. Результаты'!$B$2:$B$1350, '5.7. Школьный климат'!$G29, '2. Результаты'!$N$2:$N$1350, E$1)</f>
        <v>1</v>
      </c>
      <c r="F29" s="9" t="str">
        <f t="array" ref="F29">ROW() - ROW(TAKE('5.7. Школьный климат'!$A$2:$R$55, 1)) + 1</f>
        <v>#NAME?</v>
      </c>
      <c r="G29" s="21" t="s">
        <v>391</v>
      </c>
      <c r="H29" s="3" t="str">
        <f>SUM('5.7. Школьный климат'!$B29:$E29)</f>
        <v>4</v>
      </c>
      <c r="I29" s="22" t="str">
        <f>'5.7. Школьный климат'!$B29 / '5.7. Школьный климат'!$H29</f>
        <v>25%</v>
      </c>
      <c r="J29" s="23" t="str">
        <f>'5.7. Школьный климат'!$C29 / '5.7. Школьный климат'!$H29</f>
        <v>50%</v>
      </c>
      <c r="K29" s="24" t="str">
        <f>'5.7. Школьный климат'!$D29 / '5.7. Школьный климат'!$H29</f>
        <v>0%</v>
      </c>
      <c r="L29" s="25" t="str">
        <f>'5.7. Школьный климат'!$E29 / '5.7. Школьный климат'!$H29</f>
        <v>25%</v>
      </c>
      <c r="M29" s="26" t="str">
        <f>(5 * '5.7. Школьный климат'!$B29 + 4 * '5.7. Школьный климат'!$C29 + 3 * '5.7. Школьный климат'!$D29 + 2 * '5.7. Школьный климат'!$E29) / '5.7. Школьный климат'!$H29</f>
        <v>3.75</v>
      </c>
      <c r="N29" s="26" t="str">
        <f>IF('5.7. Школьный климат'!$R29 = "высокий", '5.7. Школьный климат'!$M29, NA())</f>
        <v>#N/A</v>
      </c>
      <c r="O29" s="26" t="str">
        <f>IF('5.7. Школьный климат'!$R29 = "средний", '5.7. Школьный климат'!$M29, NA())</f>
        <v>3.75</v>
      </c>
      <c r="P29" s="26" t="str">
        <f>IF('5.7. Школьный климат'!$R29 = "базовый", '5.7. Школьный климат'!$M29, NA())</f>
        <v>#N/A</v>
      </c>
      <c r="Q29" s="26" t="str">
        <f>IF('5.7. Школьный климат'!$R29 = "ниже базового", '5.7. Школьный климат'!$M29, NA())</f>
        <v>#N/A</v>
      </c>
      <c r="R29" s="9" t="str">
        <f t="array" ref="R29">INDEX({"ниже базового","базовый","средний","высокий"}, ROUND('5.7. Школьный климат'!$M29, 0) - 1)</f>
        <v>средний</v>
      </c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ht="15.75" customHeight="1">
      <c r="A30" s="9">
        <v>2.0</v>
      </c>
      <c r="B30" s="17" t="str">
        <f>COUNTIFS('2. Результаты'!$B$2:$B$1350, '5.7. Школьный климат'!$G30, '2. Результаты'!$N$2:$N$1350, B$1)</f>
        <v>1</v>
      </c>
      <c r="C30" s="18" t="str">
        <f>COUNTIFS('2. Результаты'!$B$2:$B$1350, '5.7. Школьный климат'!$G30, '2. Результаты'!$N$2:$N$1350, C$1)</f>
        <v>4</v>
      </c>
      <c r="D30" s="19" t="str">
        <f>COUNTIFS('2. Результаты'!$B$2:$B$1350, '5.7. Школьный климат'!$G30, '2. Результаты'!$N$2:$N$1350, D$1)</f>
        <v>3</v>
      </c>
      <c r="E30" s="20" t="str">
        <f>COUNTIFS('2. Результаты'!$B$2:$B$1350, '5.7. Школьный климат'!$G30, '2. Результаты'!$N$2:$N$1350, E$1)</f>
        <v>0</v>
      </c>
      <c r="F30" s="9" t="str">
        <f t="array" ref="F30">ROW() - ROW(TAKE('5.7. Школьный климат'!$A$2:$R$55, 1)) + 1</f>
        <v>#NAME?</v>
      </c>
      <c r="G30" s="21" t="s">
        <v>739</v>
      </c>
      <c r="H30" s="3" t="str">
        <f>SUM('5.7. Школьный климат'!$B30:$E30)</f>
        <v>8</v>
      </c>
      <c r="I30" s="22" t="str">
        <f>'5.7. Школьный климат'!$B30 / '5.7. Школьный климат'!$H30</f>
        <v>13%</v>
      </c>
      <c r="J30" s="23" t="str">
        <f>'5.7. Школьный климат'!$C30 / '5.7. Школьный климат'!$H30</f>
        <v>50%</v>
      </c>
      <c r="K30" s="24" t="str">
        <f>'5.7. Школьный климат'!$D30 / '5.7. Школьный климат'!$H30</f>
        <v>38%</v>
      </c>
      <c r="L30" s="25" t="str">
        <f>'5.7. Школьный климат'!$E30 / '5.7. Школьный климат'!$H30</f>
        <v>0%</v>
      </c>
      <c r="M30" s="26" t="str">
        <f>(5 * '5.7. Школьный климат'!$B30 + 4 * '5.7. Школьный климат'!$C30 + 3 * '5.7. Школьный климат'!$D30 + 2 * '5.7. Школьный климат'!$E30) / '5.7. Школьный климат'!$H30</f>
        <v>3.75</v>
      </c>
      <c r="N30" s="26" t="str">
        <f>IF('5.7. Школьный климат'!$R30 = "высокий", '5.7. Школьный климат'!$M30, NA())</f>
        <v>#N/A</v>
      </c>
      <c r="O30" s="26" t="str">
        <f>IF('5.7. Школьный климат'!$R30 = "средний", '5.7. Школьный климат'!$M30, NA())</f>
        <v>3.75</v>
      </c>
      <c r="P30" s="26" t="str">
        <f>IF('5.7. Школьный климат'!$R30 = "базовый", '5.7. Школьный климат'!$M30, NA())</f>
        <v>#N/A</v>
      </c>
      <c r="Q30" s="26" t="str">
        <f>IF('5.7. Школьный климат'!$R30 = "ниже базового", '5.7. Школьный климат'!$M30, NA())</f>
        <v>#N/A</v>
      </c>
      <c r="R30" s="9" t="str">
        <f t="array" ref="R30">INDEX({"ниже базового","базовый","средний","высокий"}, ROUND('5.7. Школьный климат'!$M30, 0) - 1)</f>
        <v>средний</v>
      </c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ht="15.75" customHeight="1">
      <c r="A31" s="9">
        <v>36.0</v>
      </c>
      <c r="B31" s="17" t="str">
        <f>COUNTIFS('2. Результаты'!$B$2:$B$1350, '5.7. Школьный климат'!$G31, '2. Результаты'!$N$2:$N$1350, B$1)</f>
        <v>2</v>
      </c>
      <c r="C31" s="18" t="str">
        <f>COUNTIFS('2. Результаты'!$B$2:$B$1350, '5.7. Школьный климат'!$G31, '2. Результаты'!$N$2:$N$1350, C$1)</f>
        <v>13</v>
      </c>
      <c r="D31" s="19" t="str">
        <f>COUNTIFS('2. Результаты'!$B$2:$B$1350, '5.7. Школьный климат'!$G31, '2. Результаты'!$N$2:$N$1350, D$1)</f>
        <v>8</v>
      </c>
      <c r="E31" s="20" t="str">
        <f>COUNTIFS('2. Результаты'!$B$2:$B$1350, '5.7. Школьный климат'!$G31, '2. Результаты'!$N$2:$N$1350, E$1)</f>
        <v>0</v>
      </c>
      <c r="F31" s="9" t="str">
        <f t="array" ref="F31">ROW() - ROW(TAKE('5.7. Школьный климат'!$A$2:$R$55, 1)) + 1</f>
        <v>#NAME?</v>
      </c>
      <c r="G31" s="21" t="s">
        <v>862</v>
      </c>
      <c r="H31" s="3" t="str">
        <f>SUM('5.7. Школьный климат'!$B31:$E31)</f>
        <v>23</v>
      </c>
      <c r="I31" s="22" t="str">
        <f>'5.7. Школьный климат'!$B31 / '5.7. Школьный климат'!$H31</f>
        <v>9%</v>
      </c>
      <c r="J31" s="23" t="str">
        <f>'5.7. Школьный климат'!$C31 / '5.7. Школьный климат'!$H31</f>
        <v>57%</v>
      </c>
      <c r="K31" s="24" t="str">
        <f>'5.7. Школьный климат'!$D31 / '5.7. Школьный климат'!$H31</f>
        <v>35%</v>
      </c>
      <c r="L31" s="25" t="str">
        <f>'5.7. Школьный климат'!$E31 / '5.7. Школьный климат'!$H31</f>
        <v>0%</v>
      </c>
      <c r="M31" s="26" t="str">
        <f>(5 * '5.7. Школьный климат'!$B31 + 4 * '5.7. Школьный климат'!$C31 + 3 * '5.7. Школьный климат'!$D31 + 2 * '5.7. Школьный климат'!$E31) / '5.7. Школьный климат'!$H31</f>
        <v>3.74</v>
      </c>
      <c r="N31" s="26" t="str">
        <f>IF('5.7. Школьный климат'!$R31 = "высокий", '5.7. Школьный климат'!$M31, NA())</f>
        <v>#N/A</v>
      </c>
      <c r="O31" s="26" t="str">
        <f>IF('5.7. Школьный климат'!$R31 = "средний", '5.7. Школьный климат'!$M31, NA())</f>
        <v>3.74</v>
      </c>
      <c r="P31" s="26" t="str">
        <f>IF('5.7. Школьный климат'!$R31 = "базовый", '5.7. Школьный климат'!$M31, NA())</f>
        <v>#N/A</v>
      </c>
      <c r="Q31" s="26" t="str">
        <f>IF('5.7. Школьный климат'!$R31 = "ниже базового", '5.7. Школьный климат'!$M31, NA())</f>
        <v>#N/A</v>
      </c>
      <c r="R31" s="9" t="str">
        <f t="array" ref="R31">INDEX({"ниже базового","базовый","средний","высокий"}, ROUND('5.7. Школьный климат'!$M31, 0) - 1)</f>
        <v>средний</v>
      </c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ht="15.75" customHeight="1">
      <c r="A32" s="9">
        <v>51.0</v>
      </c>
      <c r="B32" s="17" t="str">
        <f>COUNTIFS('2. Результаты'!$B$2:$B$1350, '5.7. Школьный климат'!$G32, '2. Результаты'!$N$2:$N$1350, B$1)</f>
        <v>4</v>
      </c>
      <c r="C32" s="18" t="str">
        <f>COUNTIFS('2. Результаты'!$B$2:$B$1350, '5.7. Школьный климат'!$G32, '2. Результаты'!$N$2:$N$1350, C$1)</f>
        <v>3</v>
      </c>
      <c r="D32" s="19" t="str">
        <f>COUNTIFS('2. Результаты'!$B$2:$B$1350, '5.7. Школьный климат'!$G32, '2. Результаты'!$N$2:$N$1350, D$1)</f>
        <v>8</v>
      </c>
      <c r="E32" s="20" t="str">
        <f>COUNTIFS('2. Результаты'!$B$2:$B$1350, '5.7. Школьный климат'!$G32, '2. Результаты'!$N$2:$N$1350, E$1)</f>
        <v>0</v>
      </c>
      <c r="F32" s="9" t="str">
        <f t="array" ref="F32">ROW() - ROW(TAKE('5.7. Школьный климат'!$A$2:$R$55, 1)) + 1</f>
        <v>#NAME?</v>
      </c>
      <c r="G32" s="21" t="s">
        <v>773</v>
      </c>
      <c r="H32" s="3" t="str">
        <f>SUM('5.7. Школьный климат'!$B32:$E32)</f>
        <v>15</v>
      </c>
      <c r="I32" s="22" t="str">
        <f>'5.7. Школьный климат'!$B32 / '5.7. Школьный климат'!$H32</f>
        <v>27%</v>
      </c>
      <c r="J32" s="23" t="str">
        <f>'5.7. Школьный климат'!$C32 / '5.7. Школьный климат'!$H32</f>
        <v>20%</v>
      </c>
      <c r="K32" s="24" t="str">
        <f>'5.7. Школьный климат'!$D32 / '5.7. Школьный климат'!$H32</f>
        <v>53%</v>
      </c>
      <c r="L32" s="25" t="str">
        <f>'5.7. Школьный климат'!$E32 / '5.7. Школьный климат'!$H32</f>
        <v>0%</v>
      </c>
      <c r="M32" s="26" t="str">
        <f>(5 * '5.7. Школьный климат'!$B32 + 4 * '5.7. Школьный климат'!$C32 + 3 * '5.7. Школьный климат'!$D32 + 2 * '5.7. Школьный климат'!$E32) / '5.7. Школьный климат'!$H32</f>
        <v>3.73</v>
      </c>
      <c r="N32" s="26" t="str">
        <f>IF('5.7. Школьный климат'!$R32 = "высокий", '5.7. Школьный климат'!$M32, NA())</f>
        <v>#N/A</v>
      </c>
      <c r="O32" s="26" t="str">
        <f>IF('5.7. Школьный климат'!$R32 = "средний", '5.7. Школьный климат'!$M32, NA())</f>
        <v>3.73</v>
      </c>
      <c r="P32" s="26" t="str">
        <f>IF('5.7. Школьный климат'!$R32 = "базовый", '5.7. Школьный климат'!$M32, NA())</f>
        <v>#N/A</v>
      </c>
      <c r="Q32" s="26" t="str">
        <f>IF('5.7. Школьный климат'!$R32 = "ниже базового", '5.7. Школьный климат'!$M32, NA())</f>
        <v>#N/A</v>
      </c>
      <c r="R32" s="9" t="str">
        <f t="array" ref="R32">INDEX({"ниже базового","базовый","средний","высокий"}, ROUND('5.7. Школьный климат'!$M32, 0) - 1)</f>
        <v>средний</v>
      </c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ht="15.75" customHeight="1">
      <c r="A33" s="9">
        <v>16.0</v>
      </c>
      <c r="B33" s="17" t="str">
        <f>COUNTIFS('2. Результаты'!$B$2:$B$1350, '5.7. Школьный климат'!$G33, '2. Результаты'!$N$2:$N$1350, B$1)</f>
        <v>1</v>
      </c>
      <c r="C33" s="18" t="str">
        <f>COUNTIFS('2. Результаты'!$B$2:$B$1350, '5.7. Школьный климат'!$G33, '2. Результаты'!$N$2:$N$1350, C$1)</f>
        <v>10</v>
      </c>
      <c r="D33" s="19" t="str">
        <f>COUNTIFS('2. Результаты'!$B$2:$B$1350, '5.7. Школьный климат'!$G33, '2. Результаты'!$N$2:$N$1350, D$1)</f>
        <v>7</v>
      </c>
      <c r="E33" s="20" t="str">
        <f>COUNTIFS('2. Результаты'!$B$2:$B$1350, '5.7. Школьный климат'!$G33, '2. Результаты'!$N$2:$N$1350, E$1)</f>
        <v>0</v>
      </c>
      <c r="F33" s="9" t="str">
        <f t="array" ref="F33">ROW() - ROW(TAKE('5.7. Школьный климат'!$A$2:$R$55, 1)) + 1</f>
        <v>#NAME?</v>
      </c>
      <c r="G33" s="21" t="s">
        <v>1068</v>
      </c>
      <c r="H33" s="3" t="str">
        <f>SUM('5.7. Школьный климат'!$B33:$E33)</f>
        <v>18</v>
      </c>
      <c r="I33" s="22" t="str">
        <f>'5.7. Школьный климат'!$B33 / '5.7. Школьный климат'!$H33</f>
        <v>6%</v>
      </c>
      <c r="J33" s="23" t="str">
        <f>'5.7. Школьный климат'!$C33 / '5.7. Школьный климат'!$H33</f>
        <v>56%</v>
      </c>
      <c r="K33" s="24" t="str">
        <f>'5.7. Школьный климат'!$D33 / '5.7. Школьный климат'!$H33</f>
        <v>39%</v>
      </c>
      <c r="L33" s="25" t="str">
        <f>'5.7. Школьный климат'!$E33 / '5.7. Школьный климат'!$H33</f>
        <v>0%</v>
      </c>
      <c r="M33" s="26" t="str">
        <f>(5 * '5.7. Школьный климат'!$B33 + 4 * '5.7. Школьный климат'!$C33 + 3 * '5.7. Школьный климат'!$D33 + 2 * '5.7. Школьный климат'!$E33) / '5.7. Школьный климат'!$H33</f>
        <v>3.67</v>
      </c>
      <c r="N33" s="26" t="str">
        <f>IF('5.7. Школьный климат'!$R33 = "высокий", '5.7. Школьный климат'!$M33, NA())</f>
        <v>#N/A</v>
      </c>
      <c r="O33" s="26" t="str">
        <f>IF('5.7. Школьный климат'!$R33 = "средний", '5.7. Школьный климат'!$M33, NA())</f>
        <v>3.67</v>
      </c>
      <c r="P33" s="26" t="str">
        <f>IF('5.7. Школьный климат'!$R33 = "базовый", '5.7. Школьный климат'!$M33, NA())</f>
        <v>#N/A</v>
      </c>
      <c r="Q33" s="26" t="str">
        <f>IF('5.7. Школьный климат'!$R33 = "ниже базового", '5.7. Школьный климат'!$M33, NA())</f>
        <v>#N/A</v>
      </c>
      <c r="R33" s="9" t="str">
        <f t="array" ref="R33">INDEX({"ниже базового","базовый","средний","высокий"}, ROUND('5.7. Школьный климат'!$M33, 0) - 1)</f>
        <v>средний</v>
      </c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ht="15.75" customHeight="1">
      <c r="A34" s="9">
        <v>7.0</v>
      </c>
      <c r="B34" s="17" t="str">
        <f>COUNTIFS('2. Результаты'!$B$2:$B$1350, '5.7. Школьный климат'!$G34, '2. Результаты'!$N$2:$N$1350, B$1)</f>
        <v>6</v>
      </c>
      <c r="C34" s="18" t="str">
        <f>COUNTIFS('2. Результаты'!$B$2:$B$1350, '5.7. Школьный климат'!$G34, '2. Результаты'!$N$2:$N$1350, C$1)</f>
        <v>18</v>
      </c>
      <c r="D34" s="19" t="str">
        <f>COUNTIFS('2. Результаты'!$B$2:$B$1350, '5.7. Школьный климат'!$G34, '2. Результаты'!$N$2:$N$1350, D$1)</f>
        <v>21</v>
      </c>
      <c r="E34" s="20" t="str">
        <f>COUNTIFS('2. Результаты'!$B$2:$B$1350, '5.7. Школьный климат'!$G34, '2. Результаты'!$N$2:$N$1350, E$1)</f>
        <v>0</v>
      </c>
      <c r="F34" s="9" t="str">
        <f t="array" ref="F34">ROW() - ROW(TAKE('5.7. Школьный климат'!$A$2:$R$55, 1)) + 1</f>
        <v>#NAME?</v>
      </c>
      <c r="G34" s="21" t="s">
        <v>499</v>
      </c>
      <c r="H34" s="3" t="str">
        <f>SUM('5.7. Школьный климат'!$B34:$E34)</f>
        <v>45</v>
      </c>
      <c r="I34" s="22" t="str">
        <f>'5.7. Школьный климат'!$B34 / '5.7. Школьный климат'!$H34</f>
        <v>13%</v>
      </c>
      <c r="J34" s="23" t="str">
        <f>'5.7. Школьный климат'!$C34 / '5.7. Школьный климат'!$H34</f>
        <v>40%</v>
      </c>
      <c r="K34" s="24" t="str">
        <f>'5.7. Школьный климат'!$D34 / '5.7. Школьный климат'!$H34</f>
        <v>47%</v>
      </c>
      <c r="L34" s="25" t="str">
        <f>'5.7. Школьный климат'!$E34 / '5.7. Школьный климат'!$H34</f>
        <v>0%</v>
      </c>
      <c r="M34" s="26" t="str">
        <f>(5 * '5.7. Школьный климат'!$B34 + 4 * '5.7. Школьный климат'!$C34 + 3 * '5.7. Школьный климат'!$D34 + 2 * '5.7. Школьный климат'!$E34) / '5.7. Школьный климат'!$H34</f>
        <v>3.67</v>
      </c>
      <c r="N34" s="26" t="str">
        <f>IF('5.7. Школьный климат'!$R34 = "высокий", '5.7. Школьный климат'!$M34, NA())</f>
        <v>#N/A</v>
      </c>
      <c r="O34" s="26" t="str">
        <f>IF('5.7. Школьный климат'!$R34 = "средний", '5.7. Школьный климат'!$M34, NA())</f>
        <v>3.67</v>
      </c>
      <c r="P34" s="26" t="str">
        <f>IF('5.7. Школьный климат'!$R34 = "базовый", '5.7. Школьный климат'!$M34, NA())</f>
        <v>#N/A</v>
      </c>
      <c r="Q34" s="26" t="str">
        <f>IF('5.7. Школьный климат'!$R34 = "ниже базового", '5.7. Школьный климат'!$M34, NA())</f>
        <v>#N/A</v>
      </c>
      <c r="R34" s="9" t="str">
        <f t="array" ref="R34">INDEX({"ниже базового","базовый","средний","высокий"}, ROUND('5.7. Школьный климат'!$M34, 0) - 1)</f>
        <v>средний</v>
      </c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ht="15.75" customHeight="1">
      <c r="A35" s="9">
        <v>41.0</v>
      </c>
      <c r="B35" s="17" t="str">
        <f>COUNTIFS('2. Результаты'!$B$2:$B$1350, '5.7. Школьный климат'!$G35, '2. Результаты'!$N$2:$N$1350, B$1)</f>
        <v>1</v>
      </c>
      <c r="C35" s="18" t="str">
        <f>COUNTIFS('2. Результаты'!$B$2:$B$1350, '5.7. Школьный климат'!$G35, '2. Результаты'!$N$2:$N$1350, C$1)</f>
        <v>9</v>
      </c>
      <c r="D35" s="19" t="str">
        <f>COUNTIFS('2. Результаты'!$B$2:$B$1350, '5.7. Школьный климат'!$G35, '2. Результаты'!$N$2:$N$1350, D$1)</f>
        <v>4</v>
      </c>
      <c r="E35" s="20" t="str">
        <f>COUNTIFS('2. Результаты'!$B$2:$B$1350, '5.7. Школьный климат'!$G35, '2. Результаты'!$N$2:$N$1350, E$1)</f>
        <v>1</v>
      </c>
      <c r="F35" s="9" t="str">
        <f t="array" ref="F35">ROW() - ROW(TAKE('5.7. Школьный климат'!$A$2:$R$55, 1)) + 1</f>
        <v>#NAME?</v>
      </c>
      <c r="G35" s="21" t="s">
        <v>1114</v>
      </c>
      <c r="H35" s="3" t="str">
        <f>SUM('5.7. Школьный климат'!$B35:$E35)</f>
        <v>15</v>
      </c>
      <c r="I35" s="22" t="str">
        <f>'5.7. Школьный климат'!$B35 / '5.7. Школьный климат'!$H35</f>
        <v>7%</v>
      </c>
      <c r="J35" s="23" t="str">
        <f>'5.7. Школьный климат'!$C35 / '5.7. Школьный климат'!$H35</f>
        <v>60%</v>
      </c>
      <c r="K35" s="24" t="str">
        <f>'5.7. Школьный климат'!$D35 / '5.7. Школьный климат'!$H35</f>
        <v>27%</v>
      </c>
      <c r="L35" s="25" t="str">
        <f>'5.7. Школьный климат'!$E35 / '5.7. Школьный климат'!$H35</f>
        <v>7%</v>
      </c>
      <c r="M35" s="26" t="str">
        <f>(5 * '5.7. Школьный климат'!$B35 + 4 * '5.7. Школьный климат'!$C35 + 3 * '5.7. Школьный климат'!$D35 + 2 * '5.7. Школьный климат'!$E35) / '5.7. Школьный климат'!$H35</f>
        <v>3.67</v>
      </c>
      <c r="N35" s="26" t="str">
        <f>IF('5.7. Школьный климат'!$R35 = "высокий", '5.7. Школьный климат'!$M35, NA())</f>
        <v>#N/A</v>
      </c>
      <c r="O35" s="26" t="str">
        <f>IF('5.7. Школьный климат'!$R35 = "средний", '5.7. Школьный климат'!$M35, NA())</f>
        <v>3.67</v>
      </c>
      <c r="P35" s="26" t="str">
        <f>IF('5.7. Школьный климат'!$R35 = "базовый", '5.7. Школьный климат'!$M35, NA())</f>
        <v>#N/A</v>
      </c>
      <c r="Q35" s="26" t="str">
        <f>IF('5.7. Школьный климат'!$R35 = "ниже базового", '5.7. Школьный климат'!$M35, NA())</f>
        <v>#N/A</v>
      </c>
      <c r="R35" s="9" t="str">
        <f t="array" ref="R35">INDEX({"ниже базового","базовый","средний","высокий"}, ROUND('5.7. Школьный климат'!$M35, 0) - 1)</f>
        <v>средний</v>
      </c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ht="15.75" customHeight="1">
      <c r="A36" s="9">
        <v>17.0</v>
      </c>
      <c r="B36" s="17" t="str">
        <f>COUNTIFS('2. Результаты'!$B$2:$B$1350, '5.7. Школьный климат'!$G36, '2. Результаты'!$N$2:$N$1350, B$1)</f>
        <v>7</v>
      </c>
      <c r="C36" s="18" t="str">
        <f>COUNTIFS('2. Результаты'!$B$2:$B$1350, '5.7. Школьный климат'!$G36, '2. Результаты'!$N$2:$N$1350, C$1)</f>
        <v>13</v>
      </c>
      <c r="D36" s="19" t="str">
        <f>COUNTIFS('2. Результаты'!$B$2:$B$1350, '5.7. Школьный климат'!$G36, '2. Результаты'!$N$2:$N$1350, D$1)</f>
        <v>18</v>
      </c>
      <c r="E36" s="20" t="str">
        <f>COUNTIFS('2. Результаты'!$B$2:$B$1350, '5.7. Школьный климат'!$G36, '2. Результаты'!$N$2:$N$1350, E$1)</f>
        <v>1</v>
      </c>
      <c r="F36" s="9" t="str">
        <f t="array" ref="F36">ROW() - ROW(TAKE('5.7. Школьный климат'!$A$2:$R$55, 1)) + 1</f>
        <v>#NAME?</v>
      </c>
      <c r="G36" s="21" t="s">
        <v>789</v>
      </c>
      <c r="H36" s="3" t="str">
        <f>SUM('5.7. Школьный климат'!$B36:$E36)</f>
        <v>39</v>
      </c>
      <c r="I36" s="22" t="str">
        <f>'5.7. Школьный климат'!$B36 / '5.7. Школьный климат'!$H36</f>
        <v>18%</v>
      </c>
      <c r="J36" s="23" t="str">
        <f>'5.7. Школьный климат'!$C36 / '5.7. Школьный климат'!$H36</f>
        <v>33%</v>
      </c>
      <c r="K36" s="24" t="str">
        <f>'5.7. Школьный климат'!$D36 / '5.7. Школьный климат'!$H36</f>
        <v>46%</v>
      </c>
      <c r="L36" s="25" t="str">
        <f>'5.7. Школьный климат'!$E36 / '5.7. Школьный климат'!$H36</f>
        <v>3%</v>
      </c>
      <c r="M36" s="26" t="str">
        <f>(5 * '5.7. Школьный климат'!$B36 + 4 * '5.7. Школьный климат'!$C36 + 3 * '5.7. Школьный климат'!$D36 + 2 * '5.7. Школьный климат'!$E36) / '5.7. Школьный климат'!$H36</f>
        <v>3.67</v>
      </c>
      <c r="N36" s="26" t="str">
        <f>IF('5.7. Школьный климат'!$R36 = "высокий", '5.7. Школьный климат'!$M36, NA())</f>
        <v>#N/A</v>
      </c>
      <c r="O36" s="26" t="str">
        <f>IF('5.7. Школьный климат'!$R36 = "средний", '5.7. Школьный климат'!$M36, NA())</f>
        <v>3.67</v>
      </c>
      <c r="P36" s="26" t="str">
        <f>IF('5.7. Школьный климат'!$R36 = "базовый", '5.7. Школьный климат'!$M36, NA())</f>
        <v>#N/A</v>
      </c>
      <c r="Q36" s="26" t="str">
        <f>IF('5.7. Школьный климат'!$R36 = "ниже базового", '5.7. Школьный климат'!$M36, NA())</f>
        <v>#N/A</v>
      </c>
      <c r="R36" s="9" t="str">
        <f t="array" ref="R36">INDEX({"ниже базового","базовый","средний","высокий"}, ROUND('5.7. Школьный климат'!$M36, 0) - 1)</f>
        <v>средний</v>
      </c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ht="15.75" customHeight="1">
      <c r="A37" s="9">
        <v>32.0</v>
      </c>
      <c r="B37" s="17" t="str">
        <f>COUNTIFS('2. Результаты'!$B$2:$B$1350, '5.7. Школьный климат'!$G37, '2. Результаты'!$N$2:$N$1350, B$1)</f>
        <v>3</v>
      </c>
      <c r="C37" s="18" t="str">
        <f>COUNTIFS('2. Результаты'!$B$2:$B$1350, '5.7. Школьный климат'!$G37, '2. Результаты'!$N$2:$N$1350, C$1)</f>
        <v>12</v>
      </c>
      <c r="D37" s="19" t="str">
        <f>COUNTIFS('2. Результаты'!$B$2:$B$1350, '5.7. Школьный климат'!$G37, '2. Результаты'!$N$2:$N$1350, D$1)</f>
        <v>10</v>
      </c>
      <c r="E37" s="20" t="str">
        <f>COUNTIFS('2. Результаты'!$B$2:$B$1350, '5.7. Школьный климат'!$G37, '2. Результаты'!$N$2:$N$1350, E$1)</f>
        <v>1</v>
      </c>
      <c r="F37" s="9" t="str">
        <f t="array" ref="F37">ROW() - ROW(TAKE('5.7. Школьный климат'!$A$2:$R$55, 1)) + 1</f>
        <v>#NAME?</v>
      </c>
      <c r="G37" s="21" t="s">
        <v>427</v>
      </c>
      <c r="H37" s="3" t="str">
        <f>SUM('5.7. Школьный климат'!$B37:$E37)</f>
        <v>26</v>
      </c>
      <c r="I37" s="22" t="str">
        <f>'5.7. Школьный климат'!$B37 / '5.7. Школьный климат'!$H37</f>
        <v>12%</v>
      </c>
      <c r="J37" s="23" t="str">
        <f>'5.7. Школьный климат'!$C37 / '5.7. Школьный климат'!$H37</f>
        <v>46%</v>
      </c>
      <c r="K37" s="24" t="str">
        <f>'5.7. Школьный климат'!$D37 / '5.7. Школьный климат'!$H37</f>
        <v>38%</v>
      </c>
      <c r="L37" s="25" t="str">
        <f>'5.7. Школьный климат'!$E37 / '5.7. Школьный климат'!$H37</f>
        <v>4%</v>
      </c>
      <c r="M37" s="26" t="str">
        <f>(5 * '5.7. Школьный климат'!$B37 + 4 * '5.7. Школьный климат'!$C37 + 3 * '5.7. Школьный климат'!$D37 + 2 * '5.7. Школьный климат'!$E37) / '5.7. Школьный климат'!$H37</f>
        <v>3.65</v>
      </c>
      <c r="N37" s="26" t="str">
        <f>IF('5.7. Школьный климат'!$R37 = "высокий", '5.7. Школьный климат'!$M37, NA())</f>
        <v>#N/A</v>
      </c>
      <c r="O37" s="26" t="str">
        <f>IF('5.7. Школьный климат'!$R37 = "средний", '5.7. Школьный климат'!$M37, NA())</f>
        <v>3.65</v>
      </c>
      <c r="P37" s="26" t="str">
        <f>IF('5.7. Школьный климат'!$R37 = "базовый", '5.7. Школьный климат'!$M37, NA())</f>
        <v>#N/A</v>
      </c>
      <c r="Q37" s="26" t="str">
        <f>IF('5.7. Школьный климат'!$R37 = "ниже базового", '5.7. Школьный климат'!$M37, NA())</f>
        <v>#N/A</v>
      </c>
      <c r="R37" s="9" t="str">
        <f t="array" ref="R37">INDEX({"ниже базового","базовый","средний","высокий"}, ROUND('5.7. Школьный климат'!$M37, 0) - 1)</f>
        <v>средний</v>
      </c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ht="15.75" customHeight="1">
      <c r="A38" s="9">
        <v>40.0</v>
      </c>
      <c r="B38" s="17" t="str">
        <f>COUNTIFS('2. Результаты'!$B$2:$B$1350, '5.7. Школьный климат'!$G38, '2. Результаты'!$N$2:$N$1350, B$1)</f>
        <v>4</v>
      </c>
      <c r="C38" s="18" t="str">
        <f>COUNTIFS('2. Результаты'!$B$2:$B$1350, '5.7. Школьный климат'!$G38, '2. Результаты'!$N$2:$N$1350, C$1)</f>
        <v>12</v>
      </c>
      <c r="D38" s="19" t="str">
        <f>COUNTIFS('2. Результаты'!$B$2:$B$1350, '5.7. Школьный климат'!$G38, '2. Результаты'!$N$2:$N$1350, D$1)</f>
        <v>16</v>
      </c>
      <c r="E38" s="20" t="str">
        <f>COUNTIFS('2. Результаты'!$B$2:$B$1350, '5.7. Школьный климат'!$G38, '2. Результаты'!$N$2:$N$1350, E$1)</f>
        <v>0</v>
      </c>
      <c r="F38" s="9" t="str">
        <f t="array" ref="F38">ROW() - ROW(TAKE('5.7. Школьный климат'!$A$2:$R$55, 1)) + 1</f>
        <v>#NAME?</v>
      </c>
      <c r="G38" s="21" t="s">
        <v>829</v>
      </c>
      <c r="H38" s="3" t="str">
        <f>SUM('5.7. Школьный климат'!$B38:$E38)</f>
        <v>32</v>
      </c>
      <c r="I38" s="22" t="str">
        <f>'5.7. Школьный климат'!$B38 / '5.7. Школьный климат'!$H38</f>
        <v>13%</v>
      </c>
      <c r="J38" s="23" t="str">
        <f>'5.7. Школьный климат'!$C38 / '5.7. Школьный климат'!$H38</f>
        <v>38%</v>
      </c>
      <c r="K38" s="24" t="str">
        <f>'5.7. Школьный климат'!$D38 / '5.7. Школьный климат'!$H38</f>
        <v>50%</v>
      </c>
      <c r="L38" s="25" t="str">
        <f>'5.7. Школьный климат'!$E38 / '5.7. Школьный климат'!$H38</f>
        <v>0%</v>
      </c>
      <c r="M38" s="26" t="str">
        <f>(5 * '5.7. Школьный климат'!$B38 + 4 * '5.7. Школьный климат'!$C38 + 3 * '5.7. Школьный климат'!$D38 + 2 * '5.7. Школьный климат'!$E38) / '5.7. Школьный климат'!$H38</f>
        <v>3.63</v>
      </c>
      <c r="N38" s="26" t="str">
        <f>IF('5.7. Школьный климат'!$R38 = "высокий", '5.7. Школьный климат'!$M38, NA())</f>
        <v>#N/A</v>
      </c>
      <c r="O38" s="26" t="str">
        <f>IF('5.7. Школьный климат'!$R38 = "средний", '5.7. Школьный климат'!$M38, NA())</f>
        <v>3.63</v>
      </c>
      <c r="P38" s="26" t="str">
        <f>IF('5.7. Школьный климат'!$R38 = "базовый", '5.7. Школьный климат'!$M38, NA())</f>
        <v>#N/A</v>
      </c>
      <c r="Q38" s="26" t="str">
        <f>IF('5.7. Школьный климат'!$R38 = "ниже базового", '5.7. Школьный климат'!$M38, NA())</f>
        <v>#N/A</v>
      </c>
      <c r="R38" s="9" t="str">
        <f t="array" ref="R38">INDEX({"ниже базового","базовый","средний","высокий"}, ROUND('5.7. Школьный климат'!$M38, 0) - 1)</f>
        <v>средний</v>
      </c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ht="15.75" customHeight="1">
      <c r="A39" s="9">
        <v>13.0</v>
      </c>
      <c r="B39" s="17" t="str">
        <f>COUNTIFS('2. Результаты'!$B$2:$B$1350, '5.7. Школьный климат'!$G39, '2. Результаты'!$N$2:$N$1350, B$1)</f>
        <v>1</v>
      </c>
      <c r="C39" s="18" t="str">
        <f>COUNTIFS('2. Результаты'!$B$2:$B$1350, '5.7. Школьный климат'!$G39, '2. Результаты'!$N$2:$N$1350, C$1)</f>
        <v>12</v>
      </c>
      <c r="D39" s="19" t="str">
        <f>COUNTIFS('2. Результаты'!$B$2:$B$1350, '5.7. Школьный климат'!$G39, '2. Результаты'!$N$2:$N$1350, D$1)</f>
        <v>10</v>
      </c>
      <c r="E39" s="20" t="str">
        <f>COUNTIFS('2. Результаты'!$B$2:$B$1350, '5.7. Школьный климат'!$G39, '2. Результаты'!$N$2:$N$1350, E$1)</f>
        <v>0</v>
      </c>
      <c r="F39" s="9" t="str">
        <f t="array" ref="F39">ROW() - ROW(TAKE('5.7. Школьный климат'!$A$2:$R$55, 1)) + 1</f>
        <v>#NAME?</v>
      </c>
      <c r="G39" s="21" t="s">
        <v>367</v>
      </c>
      <c r="H39" s="3" t="str">
        <f>SUM('5.7. Школьный климат'!$B39:$E39)</f>
        <v>23</v>
      </c>
      <c r="I39" s="22" t="str">
        <f>'5.7. Школьный климат'!$B39 / '5.7. Школьный климат'!$H39</f>
        <v>4%</v>
      </c>
      <c r="J39" s="23" t="str">
        <f>'5.7. Школьный климат'!$C39 / '5.7. Школьный климат'!$H39</f>
        <v>52%</v>
      </c>
      <c r="K39" s="24" t="str">
        <f>'5.7. Школьный климат'!$D39 / '5.7. Школьный климат'!$H39</f>
        <v>43%</v>
      </c>
      <c r="L39" s="25" t="str">
        <f>'5.7. Школьный климат'!$E39 / '5.7. Школьный климат'!$H39</f>
        <v>0%</v>
      </c>
      <c r="M39" s="26" t="str">
        <f>(5 * '5.7. Школьный климат'!$B39 + 4 * '5.7. Школьный климат'!$C39 + 3 * '5.7. Школьный климат'!$D39 + 2 * '5.7. Школьный климат'!$E39) / '5.7. Школьный климат'!$H39</f>
        <v>3.61</v>
      </c>
      <c r="N39" s="26" t="str">
        <f>IF('5.7. Школьный климат'!$R39 = "высокий", '5.7. Школьный климат'!$M39, NA())</f>
        <v>#N/A</v>
      </c>
      <c r="O39" s="26" t="str">
        <f>IF('5.7. Школьный климат'!$R39 = "средний", '5.7. Школьный климат'!$M39, NA())</f>
        <v>3.61</v>
      </c>
      <c r="P39" s="26" t="str">
        <f>IF('5.7. Школьный климат'!$R39 = "базовый", '5.7. Школьный климат'!$M39, NA())</f>
        <v>#N/A</v>
      </c>
      <c r="Q39" s="26" t="str">
        <f>IF('5.7. Школьный климат'!$R39 = "ниже базового", '5.7. Школьный климат'!$M39, NA())</f>
        <v>#N/A</v>
      </c>
      <c r="R39" s="9" t="str">
        <f t="array" ref="R39">INDEX({"ниже базового","базовый","средний","высокий"}, ROUND('5.7. Школьный климат'!$M39, 0) - 1)</f>
        <v>средний</v>
      </c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ht="15.75" customHeight="1">
      <c r="A40" s="9">
        <v>19.0</v>
      </c>
      <c r="B40" s="17" t="str">
        <f>COUNTIFS('2. Результаты'!$B$2:$B$1350, '5.7. Школьный климат'!$G40, '2. Результаты'!$N$2:$N$1350, B$1)</f>
        <v>3</v>
      </c>
      <c r="C40" s="18" t="str">
        <f>COUNTIFS('2. Результаты'!$B$2:$B$1350, '5.7. Школьный климат'!$G40, '2. Результаты'!$N$2:$N$1350, C$1)</f>
        <v>8</v>
      </c>
      <c r="D40" s="19" t="str">
        <f>COUNTIFS('2. Результаты'!$B$2:$B$1350, '5.7. Школьный климат'!$G40, '2. Результаты'!$N$2:$N$1350, D$1)</f>
        <v>8</v>
      </c>
      <c r="E40" s="20" t="str">
        <f>COUNTIFS('2. Результаты'!$B$2:$B$1350, '5.7. Школьный климат'!$G40, '2. Результаты'!$N$2:$N$1350, E$1)</f>
        <v>2</v>
      </c>
      <c r="F40" s="9" t="str">
        <f t="array" ref="F40">ROW() - ROW(TAKE('5.7. Школьный климат'!$A$2:$R$55, 1)) + 1</f>
        <v>#NAME?</v>
      </c>
      <c r="G40" s="21" t="s">
        <v>104</v>
      </c>
      <c r="H40" s="3" t="str">
        <f>SUM('5.7. Школьный климат'!$B40:$E40)</f>
        <v>21</v>
      </c>
      <c r="I40" s="22" t="str">
        <f>'5.7. Школьный климат'!$B40 / '5.7. Школьный климат'!$H40</f>
        <v>14%</v>
      </c>
      <c r="J40" s="23" t="str">
        <f>'5.7. Школьный климат'!$C40 / '5.7. Школьный климат'!$H40</f>
        <v>38%</v>
      </c>
      <c r="K40" s="24" t="str">
        <f>'5.7. Школьный климат'!$D40 / '5.7. Школьный климат'!$H40</f>
        <v>38%</v>
      </c>
      <c r="L40" s="25" t="str">
        <f>'5.7. Школьный климат'!$E40 / '5.7. Школьный климат'!$H40</f>
        <v>10%</v>
      </c>
      <c r="M40" s="26" t="str">
        <f>(5 * '5.7. Школьный климат'!$B40 + 4 * '5.7. Школьный климат'!$C40 + 3 * '5.7. Школьный климат'!$D40 + 2 * '5.7. Школьный климат'!$E40) / '5.7. Школьный климат'!$H40</f>
        <v>3.57</v>
      </c>
      <c r="N40" s="26" t="str">
        <f>IF('5.7. Школьный климат'!$R40 = "высокий", '5.7. Школьный климат'!$M40, NA())</f>
        <v>#N/A</v>
      </c>
      <c r="O40" s="26" t="str">
        <f>IF('5.7. Школьный климат'!$R40 = "средний", '5.7. Школьный климат'!$M40, NA())</f>
        <v>3.57</v>
      </c>
      <c r="P40" s="26" t="str">
        <f>IF('5.7. Школьный климат'!$R40 = "базовый", '5.7. Школьный климат'!$M40, NA())</f>
        <v>#N/A</v>
      </c>
      <c r="Q40" s="26" t="str">
        <f>IF('5.7. Школьный климат'!$R40 = "ниже базового", '5.7. Школьный климат'!$M40, NA())</f>
        <v>#N/A</v>
      </c>
      <c r="R40" s="9" t="str">
        <f t="array" ref="R40">INDEX({"ниже базового","базовый","средний","высокий"}, ROUND('5.7. Школьный климат'!$M40, 0) - 1)</f>
        <v>средний</v>
      </c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ht="15.75" customHeight="1">
      <c r="A41" s="9">
        <v>25.0</v>
      </c>
      <c r="B41" s="17" t="str">
        <f>COUNTIFS('2. Результаты'!$B$2:$B$1350, '5.7. Школьный климат'!$G41, '2. Результаты'!$N$2:$N$1350, B$1)</f>
        <v>1</v>
      </c>
      <c r="C41" s="18" t="str">
        <f>COUNTIFS('2. Результаты'!$B$2:$B$1350, '5.7. Школьный климат'!$G41, '2. Результаты'!$N$2:$N$1350, C$1)</f>
        <v>6</v>
      </c>
      <c r="D41" s="19" t="str">
        <f>COUNTIFS('2. Результаты'!$B$2:$B$1350, '5.7. Школьный климат'!$G41, '2. Результаты'!$N$2:$N$1350, D$1)</f>
        <v>8</v>
      </c>
      <c r="E41" s="20" t="str">
        <f>COUNTIFS('2. Результаты'!$B$2:$B$1350, '5.7. Школьный климат'!$G41, '2. Результаты'!$N$2:$N$1350, E$1)</f>
        <v>0</v>
      </c>
      <c r="F41" s="9" t="str">
        <f t="array" ref="F41">ROW() - ROW(TAKE('5.7. Школьный климат'!$A$2:$R$55, 1)) + 1</f>
        <v>#NAME?</v>
      </c>
      <c r="G41" s="21" t="s">
        <v>5</v>
      </c>
      <c r="H41" s="3" t="str">
        <f>SUM('5.7. Школьный климат'!$B41:$E41)</f>
        <v>15</v>
      </c>
      <c r="I41" s="22" t="str">
        <f>'5.7. Школьный климат'!$B41 / '5.7. Школьный климат'!$H41</f>
        <v>7%</v>
      </c>
      <c r="J41" s="23" t="str">
        <f>'5.7. Школьный климат'!$C41 / '5.7. Школьный климат'!$H41</f>
        <v>40%</v>
      </c>
      <c r="K41" s="24" t="str">
        <f>'5.7. Школьный климат'!$D41 / '5.7. Школьный климат'!$H41</f>
        <v>53%</v>
      </c>
      <c r="L41" s="25" t="str">
        <f>'5.7. Школьный климат'!$E41 / '5.7. Школьный климат'!$H41</f>
        <v>0%</v>
      </c>
      <c r="M41" s="26" t="str">
        <f>(5 * '5.7. Школьный климат'!$B41 + 4 * '5.7. Школьный климат'!$C41 + 3 * '5.7. Школьный климат'!$D41 + 2 * '5.7. Школьный климат'!$E41) / '5.7. Школьный климат'!$H41</f>
        <v>3.53</v>
      </c>
      <c r="N41" s="26" t="str">
        <f>IF('5.7. Школьный климат'!$R41 = "высокий", '5.7. Школьный климат'!$M41, NA())</f>
        <v>#N/A</v>
      </c>
      <c r="O41" s="26" t="str">
        <f>IF('5.7. Школьный климат'!$R41 = "средний", '5.7. Школьный климат'!$M41, NA())</f>
        <v>3.53</v>
      </c>
      <c r="P41" s="26" t="str">
        <f>IF('5.7. Школьный климат'!$R41 = "базовый", '5.7. Школьный климат'!$M41, NA())</f>
        <v>#N/A</v>
      </c>
      <c r="Q41" s="26" t="str">
        <f>IF('5.7. Школьный климат'!$R41 = "ниже базового", '5.7. Школьный климат'!$M41, NA())</f>
        <v>#N/A</v>
      </c>
      <c r="R41" s="9" t="str">
        <f t="array" ref="R41">INDEX({"ниже базового","базовый","средний","высокий"}, ROUND('5.7. Школьный климат'!$M41, 0) - 1)</f>
        <v>средний</v>
      </c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ht="15.75" customHeight="1">
      <c r="A42" s="9">
        <v>47.0</v>
      </c>
      <c r="B42" s="17" t="str">
        <f>COUNTIFS('2. Результаты'!$B$2:$B$1350, '5.7. Школьный климат'!$G42, '2. Результаты'!$N$2:$N$1350, B$1)</f>
        <v>5</v>
      </c>
      <c r="C42" s="18" t="str">
        <f>COUNTIFS('2. Результаты'!$B$2:$B$1350, '5.7. Школьный климат'!$G42, '2. Результаты'!$N$2:$N$1350, C$1)</f>
        <v>6</v>
      </c>
      <c r="D42" s="19" t="str">
        <f>COUNTIFS('2. Результаты'!$B$2:$B$1350, '5.7. Школьный климат'!$G42, '2. Результаты'!$N$2:$N$1350, D$1)</f>
        <v>3</v>
      </c>
      <c r="E42" s="20" t="str">
        <f>COUNTIFS('2. Результаты'!$B$2:$B$1350, '5.7. Школьный климат'!$G42, '2. Результаты'!$N$2:$N$1350, E$1)</f>
        <v>6</v>
      </c>
      <c r="F42" s="9" t="str">
        <f t="array" ref="F42">ROW() - ROW(TAKE('5.7. Школьный климат'!$A$2:$R$55, 1)) + 1</f>
        <v>#NAME?</v>
      </c>
      <c r="G42" s="21" t="s">
        <v>1356</v>
      </c>
      <c r="H42" s="3" t="str">
        <f>SUM('5.7. Школьный климат'!$B42:$E42)</f>
        <v>20</v>
      </c>
      <c r="I42" s="22" t="str">
        <f>'5.7. Школьный климат'!$B42 / '5.7. Школьный климат'!$H42</f>
        <v>25%</v>
      </c>
      <c r="J42" s="23" t="str">
        <f>'5.7. Школьный климат'!$C42 / '5.7. Школьный климат'!$H42</f>
        <v>30%</v>
      </c>
      <c r="K42" s="24" t="str">
        <f>'5.7. Школьный климат'!$D42 / '5.7. Школьный климат'!$H42</f>
        <v>15%</v>
      </c>
      <c r="L42" s="25" t="str">
        <f>'5.7. Школьный климат'!$E42 / '5.7. Школьный климат'!$H42</f>
        <v>30%</v>
      </c>
      <c r="M42" s="26" t="str">
        <f>(5 * '5.7. Школьный климат'!$B42 + 4 * '5.7. Школьный климат'!$C42 + 3 * '5.7. Школьный климат'!$D42 + 2 * '5.7. Школьный климат'!$E42) / '5.7. Школьный климат'!$H42</f>
        <v>3.50</v>
      </c>
      <c r="N42" s="26" t="str">
        <f>IF('5.7. Школьный климат'!$R42 = "высокий", '5.7. Школьный климат'!$M42, NA())</f>
        <v>#N/A</v>
      </c>
      <c r="O42" s="26" t="str">
        <f>IF('5.7. Школьный климат'!$R42 = "средний", '5.7. Школьный климат'!$M42, NA())</f>
        <v>3.50</v>
      </c>
      <c r="P42" s="26" t="str">
        <f>IF('5.7. Школьный климат'!$R42 = "базовый", '5.7. Школьный климат'!$M42, NA())</f>
        <v>#N/A</v>
      </c>
      <c r="Q42" s="26" t="str">
        <f>IF('5.7. Школьный климат'!$R42 = "ниже базового", '5.7. Школьный климат'!$M42, NA())</f>
        <v>#N/A</v>
      </c>
      <c r="R42" s="9" t="str">
        <f t="array" ref="R42">INDEX({"ниже базового","базовый","средний","высокий"}, ROUND('5.7. Школьный климат'!$M42, 0) - 1)</f>
        <v>средний</v>
      </c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</row>
    <row r="43" ht="15.75" customHeight="1">
      <c r="A43" s="9">
        <v>35.0</v>
      </c>
      <c r="B43" s="17" t="str">
        <f>COUNTIFS('2. Результаты'!$B$2:$B$1350, '5.7. Школьный климат'!$G43, '2. Результаты'!$N$2:$N$1350, B$1)</f>
        <v>4</v>
      </c>
      <c r="C43" s="18" t="str">
        <f>COUNTIFS('2. Результаты'!$B$2:$B$1350, '5.7. Школьный климат'!$G43, '2. Результаты'!$N$2:$N$1350, C$1)</f>
        <v>3</v>
      </c>
      <c r="D43" s="19" t="str">
        <f>COUNTIFS('2. Результаты'!$B$2:$B$1350, '5.7. Школьный климат'!$G43, '2. Результаты'!$N$2:$N$1350, D$1)</f>
        <v>3</v>
      </c>
      <c r="E43" s="20" t="str">
        <f>COUNTIFS('2. Результаты'!$B$2:$B$1350, '5.7. Школьный климат'!$G43, '2. Результаты'!$N$2:$N$1350, E$1)</f>
        <v>4</v>
      </c>
      <c r="F43" s="9" t="str">
        <f t="array" ref="F43">ROW() - ROW(TAKE('5.7. Школьный климат'!$A$2:$R$55, 1)) + 1</f>
        <v>#NAME?</v>
      </c>
      <c r="G43" s="21" t="s">
        <v>724</v>
      </c>
      <c r="H43" s="3" t="str">
        <f>SUM('5.7. Школьный климат'!$B43:$E43)</f>
        <v>14</v>
      </c>
      <c r="I43" s="22" t="str">
        <f>'5.7. Школьный климат'!$B43 / '5.7. Школьный климат'!$H43</f>
        <v>29%</v>
      </c>
      <c r="J43" s="23" t="str">
        <f>'5.7. Школьный климат'!$C43 / '5.7. Школьный климат'!$H43</f>
        <v>21%</v>
      </c>
      <c r="K43" s="24" t="str">
        <f>'5.7. Школьный климат'!$D43 / '5.7. Школьный климат'!$H43</f>
        <v>21%</v>
      </c>
      <c r="L43" s="25" t="str">
        <f>'5.7. Школьный климат'!$E43 / '5.7. Школьный климат'!$H43</f>
        <v>29%</v>
      </c>
      <c r="M43" s="26" t="str">
        <f>(5 * '5.7. Школьный климат'!$B43 + 4 * '5.7. Школьный климат'!$C43 + 3 * '5.7. Школьный климат'!$D43 + 2 * '5.7. Школьный климат'!$E43) / '5.7. Школьный климат'!$H43</f>
        <v>3.50</v>
      </c>
      <c r="N43" s="26" t="str">
        <f>IF('5.7. Школьный климат'!$R43 = "высокий", '5.7. Школьный климат'!$M43, NA())</f>
        <v>#N/A</v>
      </c>
      <c r="O43" s="26" t="str">
        <f>IF('5.7. Школьный климат'!$R43 = "средний", '5.7. Школьный климат'!$M43, NA())</f>
        <v>3.50</v>
      </c>
      <c r="P43" s="26" t="str">
        <f>IF('5.7. Школьный климат'!$R43 = "базовый", '5.7. Школьный климат'!$M43, NA())</f>
        <v>#N/A</v>
      </c>
      <c r="Q43" s="26" t="str">
        <f>IF('5.7. Школьный климат'!$R43 = "ниже базового", '5.7. Школьный климат'!$M43, NA())</f>
        <v>#N/A</v>
      </c>
      <c r="R43" s="9" t="str">
        <f t="array" ref="R43">INDEX({"ниже базового","базовый","средний","высокий"}, ROUND('5.7. Школьный климат'!$M43, 0) - 1)</f>
        <v>средний</v>
      </c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</row>
    <row r="44" ht="15.75" customHeight="1">
      <c r="A44" s="9">
        <v>39.0</v>
      </c>
      <c r="B44" s="17" t="str">
        <f>COUNTIFS('2. Результаты'!$B$2:$B$1350, '5.7. Школьный климат'!$G44, '2. Результаты'!$N$2:$N$1350, B$1)</f>
        <v>5</v>
      </c>
      <c r="C44" s="18" t="str">
        <f>COUNTIFS('2. Результаты'!$B$2:$B$1350, '5.7. Школьный климат'!$G44, '2. Результаты'!$N$2:$N$1350, C$1)</f>
        <v>13</v>
      </c>
      <c r="D44" s="19" t="str">
        <f>COUNTIFS('2. Результаты'!$B$2:$B$1350, '5.7. Школьный климат'!$G44, '2. Результаты'!$N$2:$N$1350, D$1)</f>
        <v>23</v>
      </c>
      <c r="E44" s="20" t="str">
        <f>COUNTIFS('2. Результаты'!$B$2:$B$1350, '5.7. Школьный климат'!$G44, '2. Результаты'!$N$2:$N$1350, E$1)</f>
        <v>2</v>
      </c>
      <c r="F44" s="9" t="str">
        <f t="array" ref="F44">ROW() - ROW(TAKE('5.7. Школьный климат'!$A$2:$R$55, 1)) + 1</f>
        <v>#NAME?</v>
      </c>
      <c r="G44" s="21" t="s">
        <v>454</v>
      </c>
      <c r="H44" s="3" t="str">
        <f>SUM('5.7. Школьный климат'!$B44:$E44)</f>
        <v>43</v>
      </c>
      <c r="I44" s="22" t="str">
        <f>'5.7. Школьный климат'!$B44 / '5.7. Школьный климат'!$H44</f>
        <v>12%</v>
      </c>
      <c r="J44" s="23" t="str">
        <f>'5.7. Школьный климат'!$C44 / '5.7. Школьный климат'!$H44</f>
        <v>30%</v>
      </c>
      <c r="K44" s="24" t="str">
        <f>'5.7. Школьный климат'!$D44 / '5.7. Школьный климат'!$H44</f>
        <v>53%</v>
      </c>
      <c r="L44" s="25" t="str">
        <f>'5.7. Школьный климат'!$E44 / '5.7. Школьный климат'!$H44</f>
        <v>5%</v>
      </c>
      <c r="M44" s="26" t="str">
        <f>(5 * '5.7. Школьный климат'!$B44 + 4 * '5.7. Школьный климат'!$C44 + 3 * '5.7. Школьный климат'!$D44 + 2 * '5.7. Школьный климат'!$E44) / '5.7. Школьный климат'!$H44</f>
        <v>3.49</v>
      </c>
      <c r="N44" s="26" t="str">
        <f>IF('5.7. Школьный климат'!$R44 = "высокий", '5.7. Школьный климат'!$M44, NA())</f>
        <v>#N/A</v>
      </c>
      <c r="O44" s="26" t="str">
        <f>IF('5.7. Школьный климат'!$R44 = "средний", '5.7. Школьный климат'!$M44, NA())</f>
        <v>#N/A</v>
      </c>
      <c r="P44" s="26" t="str">
        <f>IF('5.7. Школьный климат'!$R44 = "базовый", '5.7. Школьный климат'!$M44, NA())</f>
        <v>3.49</v>
      </c>
      <c r="Q44" s="26" t="str">
        <f>IF('5.7. Школьный климат'!$R44 = "ниже базового", '5.7. Школьный климат'!$M44, NA())</f>
        <v>#N/A</v>
      </c>
      <c r="R44" s="9" t="str">
        <f t="array" ref="R44">INDEX({"ниже базового","базовый","средний","высокий"}, ROUND('5.7. Школьный климат'!$M44, 0) - 1)</f>
        <v>базовый</v>
      </c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</row>
    <row r="45" ht="15.75" customHeight="1">
      <c r="A45" s="9">
        <v>52.0</v>
      </c>
      <c r="B45" s="17" t="str">
        <f>COUNTIFS('2. Результаты'!$B$2:$B$1350, '5.7. Школьный климат'!$G45, '2. Результаты'!$N$2:$N$1350, B$1)</f>
        <v>2</v>
      </c>
      <c r="C45" s="18" t="str">
        <f>COUNTIFS('2. Результаты'!$B$2:$B$1350, '5.7. Школьный климат'!$G45, '2. Результаты'!$N$2:$N$1350, C$1)</f>
        <v>14</v>
      </c>
      <c r="D45" s="19" t="str">
        <f>COUNTIFS('2. Результаты'!$B$2:$B$1350, '5.7. Школьный климат'!$G45, '2. Результаты'!$N$2:$N$1350, D$1)</f>
        <v>20</v>
      </c>
      <c r="E45" s="20" t="str">
        <f>COUNTIFS('2. Результаты'!$B$2:$B$1350, '5.7. Школьный климат'!$G45, '2. Результаты'!$N$2:$N$1350, E$1)</f>
        <v>1</v>
      </c>
      <c r="F45" s="9" t="str">
        <f t="array" ref="F45">ROW() - ROW(TAKE('5.7. Школьный климат'!$A$2:$R$55, 1)) + 1</f>
        <v>#NAME?</v>
      </c>
      <c r="G45" s="21" t="s">
        <v>1213</v>
      </c>
      <c r="H45" s="3" t="str">
        <f>SUM('5.7. Школьный климат'!$B45:$E45)</f>
        <v>37</v>
      </c>
      <c r="I45" s="22" t="str">
        <f>'5.7. Школьный климат'!$B45 / '5.7. Школьный климат'!$H45</f>
        <v>5%</v>
      </c>
      <c r="J45" s="23" t="str">
        <f>'5.7. Школьный климат'!$C45 / '5.7. Школьный климат'!$H45</f>
        <v>38%</v>
      </c>
      <c r="K45" s="24" t="str">
        <f>'5.7. Школьный климат'!$D45 / '5.7. Школьный климат'!$H45</f>
        <v>54%</v>
      </c>
      <c r="L45" s="25" t="str">
        <f>'5.7. Школьный климат'!$E45 / '5.7. Школьный климат'!$H45</f>
        <v>3%</v>
      </c>
      <c r="M45" s="26" t="str">
        <f>(5 * '5.7. Школьный климат'!$B45 + 4 * '5.7. Школьный климат'!$C45 + 3 * '5.7. Школьный климат'!$D45 + 2 * '5.7. Школьный климат'!$E45) / '5.7. Школьный климат'!$H45</f>
        <v>3.46</v>
      </c>
      <c r="N45" s="26" t="str">
        <f>IF('5.7. Школьный климат'!$R45 = "высокий", '5.7. Школьный климат'!$M45, NA())</f>
        <v>#N/A</v>
      </c>
      <c r="O45" s="26" t="str">
        <f>IF('5.7. Школьный климат'!$R45 = "средний", '5.7. Школьный климат'!$M45, NA())</f>
        <v>#N/A</v>
      </c>
      <c r="P45" s="26" t="str">
        <f>IF('5.7. Школьный климат'!$R45 = "базовый", '5.7. Школьный климат'!$M45, NA())</f>
        <v>3.46</v>
      </c>
      <c r="Q45" s="26" t="str">
        <f>IF('5.7. Школьный климат'!$R45 = "ниже базового", '5.7. Школьный климат'!$M45, NA())</f>
        <v>#N/A</v>
      </c>
      <c r="R45" s="9" t="str">
        <f t="array" ref="R45">INDEX({"ниже базового","базовый","средний","высокий"}, ROUND('5.7. Школьный климат'!$M45, 0) - 1)</f>
        <v>базовый</v>
      </c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</row>
    <row r="46" ht="15.75" customHeight="1">
      <c r="A46" s="9">
        <v>10.0</v>
      </c>
      <c r="B46" s="17" t="str">
        <f>COUNTIFS('2. Результаты'!$B$2:$B$1350, '5.7. Школьный климат'!$G46, '2. Результаты'!$N$2:$N$1350, B$1)</f>
        <v>0</v>
      </c>
      <c r="C46" s="18" t="str">
        <f>COUNTIFS('2. Результаты'!$B$2:$B$1350, '5.7. Школьный климат'!$G46, '2. Результаты'!$N$2:$N$1350, C$1)</f>
        <v>10</v>
      </c>
      <c r="D46" s="19" t="str">
        <f>COUNTIFS('2. Результаты'!$B$2:$B$1350, '5.7. Школьный климат'!$G46, '2. Результаты'!$N$2:$N$1350, D$1)</f>
        <v>12</v>
      </c>
      <c r="E46" s="20" t="str">
        <f>COUNTIFS('2. Результаты'!$B$2:$B$1350, '5.7. Школьный климат'!$G46, '2. Результаты'!$N$2:$N$1350, E$1)</f>
        <v>0</v>
      </c>
      <c r="F46" s="9" t="str">
        <f t="array" ref="F46">ROW() - ROW(TAKE('5.7. Школьный климат'!$A$2:$R$55, 1)) + 1</f>
        <v>#NAME?</v>
      </c>
      <c r="G46" s="21" t="s">
        <v>947</v>
      </c>
      <c r="H46" s="3" t="str">
        <f>SUM('5.7. Школьный климат'!$B46:$E46)</f>
        <v>22</v>
      </c>
      <c r="I46" s="22" t="str">
        <f>'5.7. Школьный климат'!$B46 / '5.7. Школьный климат'!$H46</f>
        <v>0%</v>
      </c>
      <c r="J46" s="23" t="str">
        <f>'5.7. Школьный климат'!$C46 / '5.7. Школьный климат'!$H46</f>
        <v>45%</v>
      </c>
      <c r="K46" s="24" t="str">
        <f>'5.7. Школьный климат'!$D46 / '5.7. Школьный климат'!$H46</f>
        <v>55%</v>
      </c>
      <c r="L46" s="25" t="str">
        <f>'5.7. Школьный климат'!$E46 / '5.7. Школьный климат'!$H46</f>
        <v>0%</v>
      </c>
      <c r="M46" s="26" t="str">
        <f>(5 * '5.7. Школьный климат'!$B46 + 4 * '5.7. Школьный климат'!$C46 + 3 * '5.7. Школьный климат'!$D46 + 2 * '5.7. Школьный климат'!$E46) / '5.7. Школьный климат'!$H46</f>
        <v>3.45</v>
      </c>
      <c r="N46" s="26" t="str">
        <f>IF('5.7. Школьный климат'!$R46 = "высокий", '5.7. Школьный климат'!$M46, NA())</f>
        <v>#N/A</v>
      </c>
      <c r="O46" s="26" t="str">
        <f>IF('5.7. Школьный климат'!$R46 = "средний", '5.7. Школьный климат'!$M46, NA())</f>
        <v>#N/A</v>
      </c>
      <c r="P46" s="26" t="str">
        <f>IF('5.7. Школьный климат'!$R46 = "базовый", '5.7. Школьный климат'!$M46, NA())</f>
        <v>3.45</v>
      </c>
      <c r="Q46" s="26" t="str">
        <f>IF('5.7. Школьный климат'!$R46 = "ниже базового", '5.7. Школьный климат'!$M46, NA())</f>
        <v>#N/A</v>
      </c>
      <c r="R46" s="9" t="str">
        <f t="array" ref="R46">INDEX({"ниже базового","базовый","средний","высокий"}, ROUND('5.7. Школьный климат'!$M46, 0) - 1)</f>
        <v>базовый</v>
      </c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</row>
    <row r="47" ht="15.75" customHeight="1">
      <c r="A47" s="9">
        <v>12.0</v>
      </c>
      <c r="B47" s="17" t="str">
        <f>COUNTIFS('2. Результаты'!$B$2:$B$1350, '5.7. Школьный климат'!$G47, '2. Результаты'!$N$2:$N$1350, B$1)</f>
        <v>1</v>
      </c>
      <c r="C47" s="18" t="str">
        <f>COUNTIFS('2. Результаты'!$B$2:$B$1350, '5.7. Школьный климат'!$G47, '2. Результаты'!$N$2:$N$1350, C$1)</f>
        <v>17</v>
      </c>
      <c r="D47" s="19" t="str">
        <f>COUNTIFS('2. Результаты'!$B$2:$B$1350, '5.7. Школьный климат'!$G47, '2. Результаты'!$N$2:$N$1350, D$1)</f>
        <v>25</v>
      </c>
      <c r="E47" s="20" t="str">
        <f>COUNTIFS('2. Результаты'!$B$2:$B$1350, '5.7. Школьный климат'!$G47, '2. Результаты'!$N$2:$N$1350, E$1)</f>
        <v>0</v>
      </c>
      <c r="F47" s="9" t="str">
        <f t="array" ref="F47">ROW() - ROW(TAKE('5.7. Школьный климат'!$A$2:$R$55, 1)) + 1</f>
        <v>#NAME?</v>
      </c>
      <c r="G47" s="21" t="s">
        <v>680</v>
      </c>
      <c r="H47" s="3" t="str">
        <f>SUM('5.7. Школьный климат'!$B47:$E47)</f>
        <v>43</v>
      </c>
      <c r="I47" s="22" t="str">
        <f>'5.7. Школьный климат'!$B47 / '5.7. Школьный климат'!$H47</f>
        <v>2%</v>
      </c>
      <c r="J47" s="23" t="str">
        <f>'5.7. Школьный климат'!$C47 / '5.7. Школьный климат'!$H47</f>
        <v>40%</v>
      </c>
      <c r="K47" s="24" t="str">
        <f>'5.7. Школьный климат'!$D47 / '5.7. Школьный климат'!$H47</f>
        <v>58%</v>
      </c>
      <c r="L47" s="25" t="str">
        <f>'5.7. Школьный климат'!$E47 / '5.7. Школьный климат'!$H47</f>
        <v>0%</v>
      </c>
      <c r="M47" s="26" t="str">
        <f>(5 * '5.7. Школьный климат'!$B47 + 4 * '5.7. Школьный климат'!$C47 + 3 * '5.7. Школьный климат'!$D47 + 2 * '5.7. Школьный климат'!$E47) / '5.7. Школьный климат'!$H47</f>
        <v>3.44</v>
      </c>
      <c r="N47" s="26" t="str">
        <f>IF('5.7. Школьный климат'!$R47 = "высокий", '5.7. Школьный климат'!$M47, NA())</f>
        <v>#N/A</v>
      </c>
      <c r="O47" s="26" t="str">
        <f>IF('5.7. Школьный климат'!$R47 = "средний", '5.7. Школьный климат'!$M47, NA())</f>
        <v>#N/A</v>
      </c>
      <c r="P47" s="26" t="str">
        <f>IF('5.7. Школьный климат'!$R47 = "базовый", '5.7. Школьный климат'!$M47, NA())</f>
        <v>3.44</v>
      </c>
      <c r="Q47" s="26" t="str">
        <f>IF('5.7. Школьный климат'!$R47 = "ниже базового", '5.7. Школьный климат'!$M47, NA())</f>
        <v>#N/A</v>
      </c>
      <c r="R47" s="9" t="str">
        <f t="array" ref="R47">INDEX({"ниже базового","базовый","средний","высокий"}, ROUND('5.7. Школьный климат'!$M47, 0) - 1)</f>
        <v>базовый</v>
      </c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</row>
    <row r="48" ht="15.75" customHeight="1">
      <c r="A48" s="9">
        <v>3.0</v>
      </c>
      <c r="B48" s="17" t="str">
        <f>COUNTIFS('2. Результаты'!$B$2:$B$1350, '5.7. Школьный климат'!$G48, '2. Результаты'!$N$2:$N$1350, B$1)</f>
        <v>1</v>
      </c>
      <c r="C48" s="18" t="str">
        <f>COUNTIFS('2. Результаты'!$B$2:$B$1350, '5.7. Школьный климат'!$G48, '2. Результаты'!$N$2:$N$1350, C$1)</f>
        <v>8</v>
      </c>
      <c r="D48" s="19" t="str">
        <f>COUNTIFS('2. Результаты'!$B$2:$B$1350, '5.7. Школьный климат'!$G48, '2. Результаты'!$N$2:$N$1350, D$1)</f>
        <v>6</v>
      </c>
      <c r="E48" s="20" t="str">
        <f>COUNTIFS('2. Результаты'!$B$2:$B$1350, '5.7. Школьный климат'!$G48, '2. Результаты'!$N$2:$N$1350, E$1)</f>
        <v>3</v>
      </c>
      <c r="F48" s="9" t="str">
        <f t="array" ref="F48">ROW() - ROW(TAKE('5.7. Школьный климат'!$A$2:$R$55, 1)) + 1</f>
        <v>#NAME?</v>
      </c>
      <c r="G48" s="21" t="s">
        <v>83</v>
      </c>
      <c r="H48" s="3" t="str">
        <f>SUM('5.7. Школьный климат'!$B48:$E48)</f>
        <v>18</v>
      </c>
      <c r="I48" s="22" t="str">
        <f>'5.7. Школьный климат'!$B48 / '5.7. Школьный климат'!$H48</f>
        <v>6%</v>
      </c>
      <c r="J48" s="23" t="str">
        <f>'5.7. Школьный климат'!$C48 / '5.7. Школьный климат'!$H48</f>
        <v>44%</v>
      </c>
      <c r="K48" s="24" t="str">
        <f>'5.7. Школьный климат'!$D48 / '5.7. Школьный климат'!$H48</f>
        <v>33%</v>
      </c>
      <c r="L48" s="25" t="str">
        <f>'5.7. Школьный климат'!$E48 / '5.7. Школьный климат'!$H48</f>
        <v>17%</v>
      </c>
      <c r="M48" s="26" t="str">
        <f>(5 * '5.7. Школьный климат'!$B48 + 4 * '5.7. Школьный климат'!$C48 + 3 * '5.7. Школьный климат'!$D48 + 2 * '5.7. Школьный климат'!$E48) / '5.7. Школьный климат'!$H48</f>
        <v>3.39</v>
      </c>
      <c r="N48" s="26" t="str">
        <f>IF('5.7. Школьный климат'!$R48 = "высокий", '5.7. Школьный климат'!$M48, NA())</f>
        <v>#N/A</v>
      </c>
      <c r="O48" s="26" t="str">
        <f>IF('5.7. Школьный климат'!$R48 = "средний", '5.7. Школьный климат'!$M48, NA())</f>
        <v>#N/A</v>
      </c>
      <c r="P48" s="26" t="str">
        <f>IF('5.7. Школьный климат'!$R48 = "базовый", '5.7. Школьный климат'!$M48, NA())</f>
        <v>3.39</v>
      </c>
      <c r="Q48" s="26" t="str">
        <f>IF('5.7. Школьный климат'!$R48 = "ниже базового", '5.7. Школьный климат'!$M48, NA())</f>
        <v>#N/A</v>
      </c>
      <c r="R48" s="9" t="str">
        <f t="array" ref="R48">INDEX({"ниже базового","базовый","средний","высокий"}, ROUND('5.7. Школьный климат'!$M48, 0) - 1)</f>
        <v>базовый</v>
      </c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</row>
    <row r="49" ht="15.75" customHeight="1">
      <c r="A49" s="9">
        <v>24.0</v>
      </c>
      <c r="B49" s="17" t="str">
        <f>COUNTIFS('2. Результаты'!$B$2:$B$1350, '5.7. Школьный климат'!$G49, '2. Результаты'!$N$2:$N$1350, B$1)</f>
        <v>2</v>
      </c>
      <c r="C49" s="18" t="str">
        <f>COUNTIFS('2. Результаты'!$B$2:$B$1350, '5.7. Школьный климат'!$G49, '2. Результаты'!$N$2:$N$1350, C$1)</f>
        <v>2</v>
      </c>
      <c r="D49" s="19" t="str">
        <f>COUNTIFS('2. Результаты'!$B$2:$B$1350, '5.7. Школьный климат'!$G49, '2. Результаты'!$N$2:$N$1350, D$1)</f>
        <v>9</v>
      </c>
      <c r="E49" s="20" t="str">
        <f>COUNTIFS('2. Результаты'!$B$2:$B$1350, '5.7. Школьный климат'!$G49, '2. Результаты'!$N$2:$N$1350, E$1)</f>
        <v>1</v>
      </c>
      <c r="F49" s="9" t="str">
        <f t="array" ref="F49">ROW() - ROW(TAKE('5.7. Школьный климат'!$A$2:$R$55, 1)) + 1</f>
        <v>#NAME?</v>
      </c>
      <c r="G49" s="21" t="s">
        <v>67</v>
      </c>
      <c r="H49" s="3" t="str">
        <f>SUM('5.7. Школьный климат'!$B49:$E49)</f>
        <v>14</v>
      </c>
      <c r="I49" s="22" t="str">
        <f>'5.7. Школьный климат'!$B49 / '5.7. Школьный климат'!$H49</f>
        <v>14%</v>
      </c>
      <c r="J49" s="23" t="str">
        <f>'5.7. Школьный климат'!$C49 / '5.7. Школьный климат'!$H49</f>
        <v>14%</v>
      </c>
      <c r="K49" s="24" t="str">
        <f>'5.7. Школьный климат'!$D49 / '5.7. Школьный климат'!$H49</f>
        <v>64%</v>
      </c>
      <c r="L49" s="25" t="str">
        <f>'5.7. Школьный климат'!$E49 / '5.7. Школьный климат'!$H49</f>
        <v>7%</v>
      </c>
      <c r="M49" s="26" t="str">
        <f>(5 * '5.7. Школьный климат'!$B49 + 4 * '5.7. Школьный климат'!$C49 + 3 * '5.7. Школьный климат'!$D49 + 2 * '5.7. Школьный климат'!$E49) / '5.7. Школьный климат'!$H49</f>
        <v>3.36</v>
      </c>
      <c r="N49" s="26" t="str">
        <f>IF('5.7. Школьный климат'!$R49 = "высокий", '5.7. Школьный климат'!$M49, NA())</f>
        <v>#N/A</v>
      </c>
      <c r="O49" s="26" t="str">
        <f>IF('5.7. Школьный климат'!$R49 = "средний", '5.7. Школьный климат'!$M49, NA())</f>
        <v>#N/A</v>
      </c>
      <c r="P49" s="26" t="str">
        <f>IF('5.7. Школьный климат'!$R49 = "базовый", '5.7. Школьный климат'!$M49, NA())</f>
        <v>3.36</v>
      </c>
      <c r="Q49" s="26" t="str">
        <f>IF('5.7. Школьный климат'!$R49 = "ниже базового", '5.7. Школьный климат'!$M49, NA())</f>
        <v>#N/A</v>
      </c>
      <c r="R49" s="9" t="str">
        <f t="array" ref="R49">INDEX({"ниже базового","базовый","средний","высокий"}, ROUND('5.7. Школьный климат'!$M49, 0) - 1)</f>
        <v>базовый</v>
      </c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</row>
    <row r="50" ht="15.75" customHeight="1">
      <c r="A50" s="9">
        <v>30.0</v>
      </c>
      <c r="B50" s="17" t="str">
        <f>COUNTIFS('2. Результаты'!$B$2:$B$1350, '5.7. Школьный климат'!$G50, '2. Результаты'!$N$2:$N$1350, B$1)</f>
        <v>2</v>
      </c>
      <c r="C50" s="18" t="str">
        <f>COUNTIFS('2. Результаты'!$B$2:$B$1350, '5.7. Школьный климат'!$G50, '2. Результаты'!$N$2:$N$1350, C$1)</f>
        <v>15</v>
      </c>
      <c r="D50" s="19" t="str">
        <f>COUNTIFS('2. Результаты'!$B$2:$B$1350, '5.7. Школьный климат'!$G50, '2. Результаты'!$N$2:$N$1350, D$1)</f>
        <v>25</v>
      </c>
      <c r="E50" s="20" t="str">
        <f>COUNTIFS('2. Результаты'!$B$2:$B$1350, '5.7. Школьный климат'!$G50, '2. Результаты'!$N$2:$N$1350, E$1)</f>
        <v>3</v>
      </c>
      <c r="F50" s="9" t="str">
        <f t="array" ref="F50">ROW() - ROW(TAKE('5.7. Школьный климат'!$A$2:$R$55, 1)) + 1</f>
        <v>#NAME?</v>
      </c>
      <c r="G50" s="21" t="s">
        <v>21</v>
      </c>
      <c r="H50" s="3" t="str">
        <f>SUM('5.7. Школьный климат'!$B50:$E50)</f>
        <v>45</v>
      </c>
      <c r="I50" s="22" t="str">
        <f>'5.7. Школьный климат'!$B50 / '5.7. Школьный климат'!$H50</f>
        <v>4%</v>
      </c>
      <c r="J50" s="23" t="str">
        <f>'5.7. Школьный климат'!$C50 / '5.7. Школьный климат'!$H50</f>
        <v>33%</v>
      </c>
      <c r="K50" s="24" t="str">
        <f>'5.7. Школьный климат'!$D50 / '5.7. Школьный климат'!$H50</f>
        <v>56%</v>
      </c>
      <c r="L50" s="25" t="str">
        <f>'5.7. Школьный климат'!$E50 / '5.7. Школьный климат'!$H50</f>
        <v>7%</v>
      </c>
      <c r="M50" s="26" t="str">
        <f>(5 * '5.7. Школьный климат'!$B50 + 4 * '5.7. Школьный климат'!$C50 + 3 * '5.7. Школьный климат'!$D50 + 2 * '5.7. Школьный климат'!$E50) / '5.7. Школьный климат'!$H50</f>
        <v>3.36</v>
      </c>
      <c r="N50" s="26" t="str">
        <f>IF('5.7. Школьный климат'!$R50 = "высокий", '5.7. Школьный климат'!$M50, NA())</f>
        <v>#N/A</v>
      </c>
      <c r="O50" s="26" t="str">
        <f>IF('5.7. Школьный климат'!$R50 = "средний", '5.7. Школьный климат'!$M50, NA())</f>
        <v>#N/A</v>
      </c>
      <c r="P50" s="26" t="str">
        <f>IF('5.7. Школьный климат'!$R50 = "базовый", '5.7. Школьный климат'!$M50, NA())</f>
        <v>3.36</v>
      </c>
      <c r="Q50" s="26" t="str">
        <f>IF('5.7. Школьный климат'!$R50 = "ниже базового", '5.7. Школьный климат'!$M50, NA())</f>
        <v>#N/A</v>
      </c>
      <c r="R50" s="9" t="str">
        <f t="array" ref="R50">INDEX({"ниже базового","базовый","средний","высокий"}, ROUND('5.7. Школьный климат'!$M50, 0) - 1)</f>
        <v>базовый</v>
      </c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</row>
    <row r="51" ht="15.75" customHeight="1">
      <c r="A51" s="9">
        <v>48.0</v>
      </c>
      <c r="B51" s="17" t="str">
        <f>COUNTIFS('2. Результаты'!$B$2:$B$1350, '5.7. Школьный климат'!$G51, '2. Результаты'!$N$2:$N$1350, B$1)</f>
        <v>1</v>
      </c>
      <c r="C51" s="18" t="str">
        <f>COUNTIFS('2. Результаты'!$B$2:$B$1350, '5.7. Школьный климат'!$G51, '2. Результаты'!$N$2:$N$1350, C$1)</f>
        <v>1</v>
      </c>
      <c r="D51" s="19" t="str">
        <f>COUNTIFS('2. Результаты'!$B$2:$B$1350, '5.7. Школьный климат'!$G51, '2. Результаты'!$N$2:$N$1350, D$1)</f>
        <v>7</v>
      </c>
      <c r="E51" s="20" t="str">
        <f>COUNTIFS('2. Результаты'!$B$2:$B$1350, '5.7. Школьный климат'!$G51, '2. Результаты'!$N$2:$N$1350, E$1)</f>
        <v>0</v>
      </c>
      <c r="F51" s="9" t="str">
        <f t="array" ref="F51">ROW() - ROW(TAKE('5.7. Школьный климат'!$A$2:$R$55, 1)) + 1</f>
        <v>#NAME?</v>
      </c>
      <c r="G51" s="21" t="s">
        <v>1377</v>
      </c>
      <c r="H51" s="3" t="str">
        <f>SUM('5.7. Школьный климат'!$B51:$E51)</f>
        <v>9</v>
      </c>
      <c r="I51" s="22" t="str">
        <f>'5.7. Школьный климат'!$B51 / '5.7. Школьный климат'!$H51</f>
        <v>11%</v>
      </c>
      <c r="J51" s="23" t="str">
        <f>'5.7. Школьный климат'!$C51 / '5.7. Школьный климат'!$H51</f>
        <v>11%</v>
      </c>
      <c r="K51" s="24" t="str">
        <f>'5.7. Школьный климат'!$D51 / '5.7. Школьный климат'!$H51</f>
        <v>78%</v>
      </c>
      <c r="L51" s="25" t="str">
        <f>'5.7. Школьный климат'!$E51 / '5.7. Школьный климат'!$H51</f>
        <v>0%</v>
      </c>
      <c r="M51" s="26" t="str">
        <f>(5 * '5.7. Школьный климат'!$B51 + 4 * '5.7. Школьный климат'!$C51 + 3 * '5.7. Школьный климат'!$D51 + 2 * '5.7. Школьный климат'!$E51) / '5.7. Школьный климат'!$H51</f>
        <v>3.33</v>
      </c>
      <c r="N51" s="26" t="str">
        <f>IF('5.7. Школьный климат'!$R51 = "высокий", '5.7. Школьный климат'!$M51, NA())</f>
        <v>#N/A</v>
      </c>
      <c r="O51" s="26" t="str">
        <f>IF('5.7. Школьный климат'!$R51 = "средний", '5.7. Школьный климат'!$M51, NA())</f>
        <v>#N/A</v>
      </c>
      <c r="P51" s="26" t="str">
        <f>IF('5.7. Школьный климат'!$R51 = "базовый", '5.7. Школьный климат'!$M51, NA())</f>
        <v>3.33</v>
      </c>
      <c r="Q51" s="26" t="str">
        <f>IF('5.7. Школьный климат'!$R51 = "ниже базового", '5.7. Школьный климат'!$M51, NA())</f>
        <v>#N/A</v>
      </c>
      <c r="R51" s="9" t="str">
        <f t="array" ref="R51">INDEX({"ниже базового","базовый","средний","высокий"}, ROUND('5.7. Школьный климат'!$M51, 0) - 1)</f>
        <v>базовый</v>
      </c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</row>
    <row r="52" ht="15.75" customHeight="1">
      <c r="A52" s="9">
        <v>22.0</v>
      </c>
      <c r="B52" s="17" t="str">
        <f>COUNTIFS('2. Результаты'!$B$2:$B$1350, '5.7. Школьный климат'!$G52, '2. Результаты'!$N$2:$N$1350, B$1)</f>
        <v>1</v>
      </c>
      <c r="C52" s="18" t="str">
        <f>COUNTIFS('2. Результаты'!$B$2:$B$1350, '5.7. Школьный климат'!$G52, '2. Результаты'!$N$2:$N$1350, C$1)</f>
        <v>8</v>
      </c>
      <c r="D52" s="19" t="str">
        <f>COUNTIFS('2. Результаты'!$B$2:$B$1350, '5.7. Школьный климат'!$G52, '2. Результаты'!$N$2:$N$1350, D$1)</f>
        <v>13</v>
      </c>
      <c r="E52" s="20" t="str">
        <f>COUNTIFS('2. Результаты'!$B$2:$B$1350, '5.7. Школьный климат'!$G52, '2. Результаты'!$N$2:$N$1350, E$1)</f>
        <v>4</v>
      </c>
      <c r="F52" s="9" t="str">
        <f t="array" ref="F52">ROW() - ROW(TAKE('5.7. Школьный климат'!$A$2:$R$55, 1)) + 1</f>
        <v>#NAME?</v>
      </c>
      <c r="G52" s="21" t="s">
        <v>134</v>
      </c>
      <c r="H52" s="3" t="str">
        <f>SUM('5.7. Школьный климат'!$B52:$E52)</f>
        <v>26</v>
      </c>
      <c r="I52" s="22" t="str">
        <f>'5.7. Школьный климат'!$B52 / '5.7. Школьный климат'!$H52</f>
        <v>4%</v>
      </c>
      <c r="J52" s="23" t="str">
        <f>'5.7. Школьный климат'!$C52 / '5.7. Школьный климат'!$H52</f>
        <v>31%</v>
      </c>
      <c r="K52" s="24" t="str">
        <f>'5.7. Школьный климат'!$D52 / '5.7. Школьный климат'!$H52</f>
        <v>50%</v>
      </c>
      <c r="L52" s="25" t="str">
        <f>'5.7. Школьный климат'!$E52 / '5.7. Школьный климат'!$H52</f>
        <v>15%</v>
      </c>
      <c r="M52" s="26" t="str">
        <f>(5 * '5.7. Школьный климат'!$B52 + 4 * '5.7. Школьный климат'!$C52 + 3 * '5.7. Школьный климат'!$D52 + 2 * '5.7. Школьный климат'!$E52) / '5.7. Школьный климат'!$H52</f>
        <v>3.23</v>
      </c>
      <c r="N52" s="26" t="str">
        <f>IF('5.7. Школьный климат'!$R52 = "высокий", '5.7. Школьный климат'!$M52, NA())</f>
        <v>#N/A</v>
      </c>
      <c r="O52" s="26" t="str">
        <f>IF('5.7. Школьный климат'!$R52 = "средний", '5.7. Школьный климат'!$M52, NA())</f>
        <v>#N/A</v>
      </c>
      <c r="P52" s="26" t="str">
        <f>IF('5.7. Школьный климат'!$R52 = "базовый", '5.7. Школьный климат'!$M52, NA())</f>
        <v>3.23</v>
      </c>
      <c r="Q52" s="26" t="str">
        <f>IF('5.7. Школьный климат'!$R52 = "ниже базового", '5.7. Школьный климат'!$M52, NA())</f>
        <v>#N/A</v>
      </c>
      <c r="R52" s="9" t="str">
        <f t="array" ref="R52">INDEX({"ниже базового","базовый","средний","высокий"}, ROUND('5.7. Школьный климат'!$M52, 0) - 1)</f>
        <v>базовый</v>
      </c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</row>
    <row r="53" ht="15.75" customHeight="1">
      <c r="A53" s="9">
        <v>33.0</v>
      </c>
      <c r="B53" s="17" t="str">
        <f>COUNTIFS('2. Результаты'!$B$2:$B$1350, '5.7. Школьный климат'!$G53, '2. Результаты'!$N$2:$N$1350, B$1)</f>
        <v>2</v>
      </c>
      <c r="C53" s="18" t="str">
        <f>COUNTIFS('2. Результаты'!$B$2:$B$1350, '5.7. Школьный климат'!$G53, '2. Результаты'!$N$2:$N$1350, C$1)</f>
        <v>6</v>
      </c>
      <c r="D53" s="19" t="str">
        <f>COUNTIFS('2. Результаты'!$B$2:$B$1350, '5.7. Школьный климат'!$G53, '2. Результаты'!$N$2:$N$1350, D$1)</f>
        <v>9</v>
      </c>
      <c r="E53" s="20" t="str">
        <f>COUNTIFS('2. Результаты'!$B$2:$B$1350, '5.7. Школьный климат'!$G53, '2. Результаты'!$N$2:$N$1350, E$1)</f>
        <v>6</v>
      </c>
      <c r="F53" s="9" t="str">
        <f t="array" ref="F53">ROW() - ROW(TAKE('5.7. Школьный климат'!$A$2:$R$55, 1)) + 1</f>
        <v>#NAME?</v>
      </c>
      <c r="G53" s="21" t="s">
        <v>749</v>
      </c>
      <c r="H53" s="3" t="str">
        <f>SUM('5.7. Школьный климат'!$B53:$E53)</f>
        <v>23</v>
      </c>
      <c r="I53" s="22" t="str">
        <f>'5.7. Школьный климат'!$B53 / '5.7. Школьный климат'!$H53</f>
        <v>9%</v>
      </c>
      <c r="J53" s="23" t="str">
        <f>'5.7. Школьный климат'!$C53 / '5.7. Школьный климат'!$H53</f>
        <v>26%</v>
      </c>
      <c r="K53" s="24" t="str">
        <f>'5.7. Школьный климат'!$D53 / '5.7. Школьный климат'!$H53</f>
        <v>39%</v>
      </c>
      <c r="L53" s="25" t="str">
        <f>'5.7. Школьный климат'!$E53 / '5.7. Школьный климат'!$H53</f>
        <v>26%</v>
      </c>
      <c r="M53" s="26" t="str">
        <f>(5 * '5.7. Школьный климат'!$B53 + 4 * '5.7. Школьный климат'!$C53 + 3 * '5.7. Школьный климат'!$D53 + 2 * '5.7. Школьный климат'!$E53) / '5.7. Школьный климат'!$H53</f>
        <v>3.17</v>
      </c>
      <c r="N53" s="26" t="str">
        <f>IF('5.7. Школьный климат'!$R53 = "высокий", '5.7. Школьный климат'!$M53, NA())</f>
        <v>#N/A</v>
      </c>
      <c r="O53" s="26" t="str">
        <f>IF('5.7. Школьный климат'!$R53 = "средний", '5.7. Школьный климат'!$M53, NA())</f>
        <v>#N/A</v>
      </c>
      <c r="P53" s="26" t="str">
        <f>IF('5.7. Школьный климат'!$R53 = "базовый", '5.7. Школьный климат'!$M53, NA())</f>
        <v>3.17</v>
      </c>
      <c r="Q53" s="26" t="str">
        <f>IF('5.7. Школьный климат'!$R53 = "ниже базового", '5.7. Школьный климат'!$M53, NA())</f>
        <v>#N/A</v>
      </c>
      <c r="R53" s="9" t="str">
        <f t="array" ref="R53">INDEX({"ниже базового","базовый","средний","высокий"}, ROUND('5.7. Школьный климат'!$M53, 0) - 1)</f>
        <v>базовый</v>
      </c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</row>
    <row r="54" ht="15.75" customHeight="1">
      <c r="A54" s="9">
        <v>31.0</v>
      </c>
      <c r="B54" s="17" t="str">
        <f>COUNTIFS('2. Результаты'!$B$2:$B$1350, '5.7. Школьный климат'!$G54, '2. Результаты'!$N$2:$N$1350, B$1)</f>
        <v>5</v>
      </c>
      <c r="C54" s="18" t="str">
        <f>COUNTIFS('2. Результаты'!$B$2:$B$1350, '5.7. Школьный климат'!$G54, '2. Результаты'!$N$2:$N$1350, C$1)</f>
        <v>7</v>
      </c>
      <c r="D54" s="19" t="str">
        <f>COUNTIFS('2. Результаты'!$B$2:$B$1350, '5.7. Школьный климат'!$G54, '2. Результаты'!$N$2:$N$1350, D$1)</f>
        <v>16</v>
      </c>
      <c r="E54" s="20" t="str">
        <f>COUNTIFS('2. Результаты'!$B$2:$B$1350, '5.7. Школьный климат'!$G54, '2. Результаты'!$N$2:$N$1350, E$1)</f>
        <v>11</v>
      </c>
      <c r="F54" s="9" t="str">
        <f t="array" ref="F54">ROW() - ROW(TAKE('5.7. Школьный климат'!$A$2:$R$55, 1)) + 1</f>
        <v>#NAME?</v>
      </c>
      <c r="G54" s="21" t="s">
        <v>1409</v>
      </c>
      <c r="H54" s="3" t="str">
        <f>SUM('5.7. Школьный климат'!$B54:$E54)</f>
        <v>39</v>
      </c>
      <c r="I54" s="22" t="str">
        <f>'5.7. Школьный климат'!$B54 / '5.7. Школьный климат'!$H54</f>
        <v>13%</v>
      </c>
      <c r="J54" s="23" t="str">
        <f>'5.7. Школьный климат'!$C54 / '5.7. Школьный климат'!$H54</f>
        <v>18%</v>
      </c>
      <c r="K54" s="24" t="str">
        <f>'5.7. Школьный климат'!$D54 / '5.7. Школьный климат'!$H54</f>
        <v>41%</v>
      </c>
      <c r="L54" s="25" t="str">
        <f>'5.7. Школьный климат'!$E54 / '5.7. Школьный климат'!$H54</f>
        <v>28%</v>
      </c>
      <c r="M54" s="26" t="str">
        <f>(5 * '5.7. Школьный климат'!$B54 + 4 * '5.7. Школьный климат'!$C54 + 3 * '5.7. Школьный климат'!$D54 + 2 * '5.7. Школьный климат'!$E54) / '5.7. Школьный климат'!$H54</f>
        <v>3.15</v>
      </c>
      <c r="N54" s="26" t="str">
        <f>IF('5.7. Школьный климат'!$R54 = "высокий", '5.7. Школьный климат'!$M54, NA())</f>
        <v>#N/A</v>
      </c>
      <c r="O54" s="26" t="str">
        <f>IF('5.7. Школьный климат'!$R54 = "средний", '5.7. Школьный климат'!$M54, NA())</f>
        <v>#N/A</v>
      </c>
      <c r="P54" s="26" t="str">
        <f>IF('5.7. Школьный климат'!$R54 = "базовый", '5.7. Школьный климат'!$M54, NA())</f>
        <v>3.15</v>
      </c>
      <c r="Q54" s="26" t="str">
        <f>IF('5.7. Школьный климат'!$R54 = "ниже базового", '5.7. Школьный климат'!$M54, NA())</f>
        <v>#N/A</v>
      </c>
      <c r="R54" s="9" t="str">
        <f t="array" ref="R54">INDEX({"ниже базового","базовый","средний","высокий"}, ROUND('5.7. Школьный климат'!$M54, 0) - 1)</f>
        <v>базовый</v>
      </c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</row>
    <row r="55" ht="15.75" customHeight="1">
      <c r="A55" s="9">
        <v>44.0</v>
      </c>
      <c r="B55" s="17" t="str">
        <f>COUNTIFS('2. Результаты'!$B$2:$B$1350, '5.7. Школьный климат'!$G55, '2. Результаты'!$N$2:$N$1350, B$1)</f>
        <v>0</v>
      </c>
      <c r="C55" s="18" t="str">
        <f>COUNTIFS('2. Результаты'!$B$2:$B$1350, '5.7. Школьный климат'!$G55, '2. Результаты'!$N$2:$N$1350, C$1)</f>
        <v>3</v>
      </c>
      <c r="D55" s="19" t="str">
        <f>COUNTIFS('2. Результаты'!$B$2:$B$1350, '5.7. Школьный климат'!$G55, '2. Результаты'!$N$2:$N$1350, D$1)</f>
        <v>22</v>
      </c>
      <c r="E55" s="20" t="str">
        <f>COUNTIFS('2. Результаты'!$B$2:$B$1350, '5.7. Школьный климат'!$G55, '2. Результаты'!$N$2:$N$1350, E$1)</f>
        <v>1</v>
      </c>
      <c r="F55" s="9" t="str">
        <f t="array" ref="F55">ROW() - ROW(TAKE('5.7. Школьный климат'!$A$2:$R$55, 1)) + 1</f>
        <v>#NAME?</v>
      </c>
      <c r="G55" s="21" t="s">
        <v>1087</v>
      </c>
      <c r="H55" s="3" t="str">
        <f>SUM('5.7. Школьный климат'!$B55:$E55)</f>
        <v>26</v>
      </c>
      <c r="I55" s="22" t="str">
        <f>'5.7. Школьный климат'!$B55 / '5.7. Школьный климат'!$H55</f>
        <v>0%</v>
      </c>
      <c r="J55" s="23" t="str">
        <f>'5.7. Школьный климат'!$C55 / '5.7. Школьный климат'!$H55</f>
        <v>12%</v>
      </c>
      <c r="K55" s="24" t="str">
        <f>'5.7. Школьный климат'!$D55 / '5.7. Школьный климат'!$H55</f>
        <v>85%</v>
      </c>
      <c r="L55" s="25" t="str">
        <f>'5.7. Школьный климат'!$E55 / '5.7. Школьный климат'!$H55</f>
        <v>4%</v>
      </c>
      <c r="M55" s="26" t="str">
        <f>(5 * '5.7. Школьный климат'!$B55 + 4 * '5.7. Школьный климат'!$C55 + 3 * '5.7. Школьный климат'!$D55 + 2 * '5.7. Школьный климат'!$E55) / '5.7. Школьный климат'!$H55</f>
        <v>3.08</v>
      </c>
      <c r="N55" s="26" t="str">
        <f>IF('5.7. Школьный климат'!$R55 = "высокий", '5.7. Школьный климат'!$M55, NA())</f>
        <v>#N/A</v>
      </c>
      <c r="O55" s="26" t="str">
        <f>IF('5.7. Школьный климат'!$R55 = "средний", '5.7. Школьный климат'!$M55, NA())</f>
        <v>#N/A</v>
      </c>
      <c r="P55" s="26" t="str">
        <f>IF('5.7. Школьный климат'!$R55 = "базовый", '5.7. Школьный климат'!$M55, NA())</f>
        <v>3.08</v>
      </c>
      <c r="Q55" s="26" t="str">
        <f>IF('5.7. Школьный климат'!$R55 = "ниже базового", '5.7. Школьный климат'!$M55, NA())</f>
        <v>#N/A</v>
      </c>
      <c r="R55" s="9" t="str">
        <f t="array" ref="R55">INDEX({"ниже базового","базовый","средний","высокий"}, ROUND('5.7. Школьный климат'!$M55, 0) - 1)</f>
        <v>базовый</v>
      </c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</row>
    <row r="56" ht="15.75" customHeight="1">
      <c r="A56" s="9"/>
      <c r="B56" s="28" t="str">
        <f>SUM('5.7. Школьный климат'!$B$2:$B$55)</f>
        <v>265</v>
      </c>
      <c r="C56" s="29" t="str">
        <f>SUM('5.7. Школьный климат'!$C$2:$C$55)</f>
        <v>565</v>
      </c>
      <c r="D56" s="30" t="str">
        <f>SUM('5.7. Школьный климат'!$D$2:$D$55)</f>
        <v>463</v>
      </c>
      <c r="E56" s="31" t="str">
        <f>SUM('5.7. Школьный климат'!$E$2:$E$55)</f>
        <v>56</v>
      </c>
      <c r="F56" s="32"/>
      <c r="G56" s="32" t="s">
        <v>1491</v>
      </c>
      <c r="H56" s="33" t="str">
        <f>SUM('5.7. Школьный климат'!$H$2:$H$55)</f>
        <v>1349</v>
      </c>
      <c r="I56" s="34" t="str">
        <f>'5.7. Школьный климат'!$B$56 / '5.7. Школьный климат'!$H$56</f>
        <v>19.64%</v>
      </c>
      <c r="J56" s="35" t="str">
        <f>'5.7. Школьный климат'!$C$56 / '5.7. Школьный климат'!$H$56</f>
        <v>41.88%</v>
      </c>
      <c r="K56" s="36" t="str">
        <f>'5.7. Школьный климат'!$D$56 / '5.7. Школьный климат'!$H$56</f>
        <v>34.32%</v>
      </c>
      <c r="L56" s="37" t="str">
        <f>'5.7. Школьный климат'!$E$56 / '5.7. Школьный климат'!$H$56</f>
        <v>4.15%</v>
      </c>
      <c r="M56" s="26" t="str">
        <f>(5 * '5.7. Школьный климат'!$B$56 + 4 * '5.7. Школьный климат'!$C$56 + 3 * '5.7. Школьный климат'!$D$56 + 2 * '5.7. Школьный климат'!$E$56) / '5.7. Школьный климат'!$H$56</f>
        <v>3.77</v>
      </c>
      <c r="N56" s="26"/>
      <c r="O56" s="26"/>
      <c r="P56" s="26"/>
      <c r="Q56" s="26"/>
      <c r="R56" s="9" t="str">
        <f t="array" ref="R56">INDEX({"ниже базового","базовый","средний","высокий"}, ROUND('5.7. Школьный климат'!$M$56, 0) - 1)</f>
        <v>средний</v>
      </c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</sheetData>
  <conditionalFormatting sqref="R2:R56">
    <cfRule type="cellIs" dxfId="6" priority="1" operator="equal">
      <formula>"Высокий"</formula>
    </cfRule>
  </conditionalFormatting>
  <conditionalFormatting sqref="R2:R56">
    <cfRule type="cellIs" dxfId="7" priority="2" operator="equal">
      <formula>"Средний"</formula>
    </cfRule>
  </conditionalFormatting>
  <conditionalFormatting sqref="R2:R56">
    <cfRule type="cellIs" dxfId="8" priority="3" operator="equal">
      <formula>"Базовый"</formula>
    </cfRule>
  </conditionalFormatting>
  <conditionalFormatting sqref="R2:R56">
    <cfRule type="cellIs" dxfId="9" priority="4" operator="equal">
      <formula>"Ниже базового"</formula>
    </cfRule>
  </conditionalFormatting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 outlineLevelCol="1"/>
  <cols>
    <col customWidth="1" min="1" max="1" width="4.0"/>
    <col customWidth="1" min="2" max="2" width="9.29"/>
    <col customWidth="1" min="3" max="4" width="9.14"/>
    <col customWidth="1" min="5" max="5" width="10.0"/>
    <col customWidth="1" min="6" max="6" width="4.14"/>
    <col customWidth="1" min="7" max="7" width="22.57"/>
    <col customWidth="1" min="8" max="8" width="8.43"/>
    <col customWidth="1" min="9" max="9" width="9.29"/>
    <col customWidth="1" min="10" max="11" width="9.14"/>
    <col customWidth="1" min="12" max="12" width="10.0"/>
    <col customWidth="1" min="13" max="13" width="11.0"/>
    <col customWidth="1" hidden="1" min="14" max="14" width="11.0" outlineLevel="1"/>
    <col customWidth="1" hidden="1" min="15" max="16" width="9.43" outlineLevel="1"/>
    <col customWidth="1" hidden="1" min="17" max="17" width="12.43" outlineLevel="1"/>
    <col customWidth="1" min="18" max="18" width="13.29"/>
    <col customWidth="1" min="19" max="31" width="9.71"/>
    <col customWidth="1" min="32" max="32" width="17.86"/>
    <col customWidth="1" min="33" max="33" width="9.43"/>
    <col customWidth="1" min="34" max="34" width="11.43"/>
    <col customWidth="1" min="35" max="35" width="8.71"/>
    <col customWidth="1" min="36" max="36" width="17.71"/>
    <col customWidth="1" min="37" max="37" width="11.29"/>
    <col customWidth="1" min="38" max="38" width="13.0"/>
    <col customWidth="1" min="39" max="59" width="8.71"/>
  </cols>
  <sheetData>
    <row r="1" ht="45.75" customHeight="1">
      <c r="A1" s="2" t="s">
        <v>0</v>
      </c>
      <c r="B1" s="11" t="s">
        <v>1466</v>
      </c>
      <c r="C1" s="12" t="s">
        <v>1465</v>
      </c>
      <c r="D1" s="13" t="s">
        <v>1467</v>
      </c>
      <c r="E1" s="14" t="s">
        <v>1468</v>
      </c>
      <c r="F1" s="2" t="s">
        <v>1478</v>
      </c>
      <c r="G1" s="2" t="s">
        <v>1479</v>
      </c>
      <c r="H1" s="2" t="s">
        <v>1480</v>
      </c>
      <c r="I1" s="11" t="s">
        <v>1501</v>
      </c>
      <c r="J1" s="12" t="s">
        <v>1482</v>
      </c>
      <c r="K1" s="13" t="s">
        <v>1483</v>
      </c>
      <c r="L1" s="15" t="s">
        <v>1484</v>
      </c>
      <c r="M1" s="1" t="s">
        <v>1485</v>
      </c>
      <c r="N1" s="1" t="s">
        <v>1481</v>
      </c>
      <c r="O1" s="1" t="s">
        <v>1486</v>
      </c>
      <c r="P1" s="1" t="s">
        <v>1487</v>
      </c>
      <c r="Q1" s="1" t="s">
        <v>1488</v>
      </c>
      <c r="R1" s="1" t="s">
        <v>1489</v>
      </c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BG1" t="s">
        <v>1490</v>
      </c>
    </row>
    <row r="2">
      <c r="A2" s="9">
        <v>16.0</v>
      </c>
      <c r="B2" s="17" t="str">
        <f>COUNTIFS('2. Результаты'!$B$2:$B$1350, '5.8. Образовательная среда'!$G2, '2. Результаты'!$L$2:$L$1350, B$1)</f>
        <v>7</v>
      </c>
      <c r="C2" s="18" t="str">
        <f>COUNTIFS('2. Результаты'!$B$2:$B$1350, '5.8. Образовательная среда'!$G2, '2. Результаты'!$L$2:$L$1350, C$1)</f>
        <v>0</v>
      </c>
      <c r="D2" s="19" t="str">
        <f>COUNTIFS('2. Результаты'!$B$2:$B$1350, '5.8. Образовательная среда'!$G2, '2. Результаты'!$L$2:$L$1350, D$1)</f>
        <v>0</v>
      </c>
      <c r="E2" s="20" t="str">
        <f>COUNTIFS('2. Результаты'!$B$2:$B$1350, '5.8. Образовательная среда'!$G2, '2. Результаты'!$L$2:$L$1350, E$1)</f>
        <v>0</v>
      </c>
      <c r="F2" s="9" t="str">
        <f t="array" ref="F2">ROW() - ROW(TAKE('5.8. Образовательная среда'!$A$2:$R$55, 1)) + 1</f>
        <v>#NAME?</v>
      </c>
      <c r="G2" s="21" t="s">
        <v>126</v>
      </c>
      <c r="H2" s="3" t="str">
        <f>SUM('5.8. Образовательная среда'!$B2:$E2)</f>
        <v>7</v>
      </c>
      <c r="I2" s="22" t="str">
        <f>'5.8. Образовательная среда'!$B2 / '5.8. Образовательная среда'!$H2</f>
        <v>100%</v>
      </c>
      <c r="J2" s="23" t="str">
        <f>'5.8. Образовательная среда'!$C2 / '5.8. Образовательная среда'!$H2</f>
        <v>0%</v>
      </c>
      <c r="K2" s="24" t="str">
        <f>'5.8. Образовательная среда'!$D2 / '5.8. Образовательная среда'!$H2</f>
        <v>0%</v>
      </c>
      <c r="L2" s="25" t="str">
        <f>'5.8. Образовательная среда'!$E2 / '5.8. Образовательная среда'!$H2</f>
        <v>0%</v>
      </c>
      <c r="M2" s="26" t="str">
        <f>(5 * '5.8. Образовательная среда'!$B2 + 4 * '5.8. Образовательная среда'!$C2 + 3 * '5.8. Образовательная среда'!$D2 + 2 * '5.8. Образовательная среда'!$E2) / '5.8. Образовательная среда'!$H2</f>
        <v>5.00</v>
      </c>
      <c r="N2" s="26" t="str">
        <f>IF('5.8. Образовательная среда'!$R2 = "высокий", '5.8. Образовательная среда'!$M2, NA())</f>
        <v>5.00</v>
      </c>
      <c r="O2" s="26" t="str">
        <f>IF('5.8. Образовательная среда'!$R2 = "средний", '5.8. Образовательная среда'!$M2, NA())</f>
        <v>#N/A</v>
      </c>
      <c r="P2" s="26" t="str">
        <f>IF('5.8. Образовательная среда'!$R2 = "базовый", '5.8. Образовательная среда'!$M2, NA())</f>
        <v>#N/A</v>
      </c>
      <c r="Q2" s="26" t="str">
        <f>IF('5.8. Образовательная среда'!$R2 = "ниже базового", '5.8. Образовательная среда'!$M2, NA())</f>
        <v>#N/A</v>
      </c>
      <c r="R2" s="9" t="str">
        <f t="array" ref="R2">INDEX({"ниже базового","базовый","средний","высокий"}, ROUND('5.8. Образовательная среда'!$M2, 0) - 1)</f>
        <v>высокий</v>
      </c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</row>
    <row r="3">
      <c r="A3" s="9">
        <v>20.0</v>
      </c>
      <c r="B3" s="17" t="str">
        <f>COUNTIFS('2. Результаты'!$B$2:$B$1350, '5.8. Образовательная среда'!$G3, '2. Результаты'!$L$2:$L$1350, B$1)</f>
        <v>22</v>
      </c>
      <c r="C3" s="18" t="str">
        <f>COUNTIFS('2. Результаты'!$B$2:$B$1350, '5.8. Образовательная среда'!$G3, '2. Результаты'!$L$2:$L$1350, C$1)</f>
        <v>1</v>
      </c>
      <c r="D3" s="19" t="str">
        <f>COUNTIFS('2. Результаты'!$B$2:$B$1350, '5.8. Образовательная среда'!$G3, '2. Результаты'!$L$2:$L$1350, D$1)</f>
        <v>0</v>
      </c>
      <c r="E3" s="20" t="str">
        <f>COUNTIFS('2. Результаты'!$B$2:$B$1350, '5.8. Образовательная среда'!$G3, '2. Результаты'!$L$2:$L$1350, E$1)</f>
        <v>0</v>
      </c>
      <c r="F3" s="9" t="str">
        <f t="array" ref="F3">ROW() - ROW(TAKE('5.8. Образовательная среда'!$A$2:$R$55, 1)) + 1</f>
        <v>#NAME?</v>
      </c>
      <c r="G3" s="21" t="s">
        <v>656</v>
      </c>
      <c r="H3" s="3" t="str">
        <f>SUM('5.8. Образовательная среда'!$B3:$E3)</f>
        <v>23</v>
      </c>
      <c r="I3" s="22" t="str">
        <f>'5.8. Образовательная среда'!$B3 / '5.8. Образовательная среда'!$H3</f>
        <v>96%</v>
      </c>
      <c r="J3" s="23" t="str">
        <f>'5.8. Образовательная среда'!$C3 / '5.8. Образовательная среда'!$H3</f>
        <v>4%</v>
      </c>
      <c r="K3" s="24" t="str">
        <f>'5.8. Образовательная среда'!$D3 / '5.8. Образовательная среда'!$H3</f>
        <v>0%</v>
      </c>
      <c r="L3" s="25" t="str">
        <f>'5.8. Образовательная среда'!$E3 / '5.8. Образовательная среда'!$H3</f>
        <v>0%</v>
      </c>
      <c r="M3" s="26" t="str">
        <f>(5 * '5.8. Образовательная среда'!$B3 + 4 * '5.8. Образовательная среда'!$C3 + 3 * '5.8. Образовательная среда'!$D3 + 2 * '5.8. Образовательная среда'!$E3) / '5.8. Образовательная среда'!$H3</f>
        <v>4.96</v>
      </c>
      <c r="N3" s="26" t="str">
        <f>IF('5.8. Образовательная среда'!$R3 = "высокий", '5.8. Образовательная среда'!$M3, NA())</f>
        <v>4.96</v>
      </c>
      <c r="O3" s="26" t="str">
        <f>IF('5.8. Образовательная среда'!$R3 = "средний", '5.8. Образовательная среда'!$M3, NA())</f>
        <v>#N/A</v>
      </c>
      <c r="P3" s="26" t="str">
        <f>IF('5.8. Образовательная среда'!$R3 = "базовый", '5.8. Образовательная среда'!$M3, NA())</f>
        <v>#N/A</v>
      </c>
      <c r="Q3" s="26" t="str">
        <f>IF('5.8. Образовательная среда'!$R3 = "ниже базового", '5.8. Образовательная среда'!$M3, NA())</f>
        <v>#N/A</v>
      </c>
      <c r="R3" s="9" t="str">
        <f t="array" ref="R3">INDEX({"ниже базового","базовый","средний","высокий"}, ROUND('5.8. Образовательная среда'!$M3, 0) - 1)</f>
        <v>высокий</v>
      </c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</row>
    <row r="4">
      <c r="A4" s="9">
        <v>37.0</v>
      </c>
      <c r="B4" s="17" t="str">
        <f>COUNTIFS('2. Результаты'!$B$2:$B$1350, '5.8. Образовательная среда'!$G4, '2. Результаты'!$L$2:$L$1350, B$1)</f>
        <v>21</v>
      </c>
      <c r="C4" s="18" t="str">
        <f>COUNTIFS('2. Результаты'!$B$2:$B$1350, '5.8. Образовательная среда'!$G4, '2. Результаты'!$L$2:$L$1350, C$1)</f>
        <v>1</v>
      </c>
      <c r="D4" s="19" t="str">
        <f>COUNTIFS('2. Результаты'!$B$2:$B$1350, '5.8. Образовательная среда'!$G4, '2. Результаты'!$L$2:$L$1350, D$1)</f>
        <v>0</v>
      </c>
      <c r="E4" s="20" t="str">
        <f>COUNTIFS('2. Результаты'!$B$2:$B$1350, '5.8. Образовательная среда'!$G4, '2. Результаты'!$L$2:$L$1350, E$1)</f>
        <v>0</v>
      </c>
      <c r="F4" s="9" t="str">
        <f t="array" ref="F4">ROW() - ROW(TAKE('5.8. Образовательная среда'!$A$2:$R$55, 1)) + 1</f>
        <v>#NAME?</v>
      </c>
      <c r="G4" s="21" t="s">
        <v>1333</v>
      </c>
      <c r="H4" s="3" t="str">
        <f>SUM('5.8. Образовательная среда'!$B4:$E4)</f>
        <v>22</v>
      </c>
      <c r="I4" s="22" t="str">
        <f>'5.8. Образовательная среда'!$B4 / '5.8. Образовательная среда'!$H4</f>
        <v>95%</v>
      </c>
      <c r="J4" s="23" t="str">
        <f>'5.8. Образовательная среда'!$C4 / '5.8. Образовательная среда'!$H4</f>
        <v>5%</v>
      </c>
      <c r="K4" s="24" t="str">
        <f>'5.8. Образовательная среда'!$D4 / '5.8. Образовательная среда'!$H4</f>
        <v>0%</v>
      </c>
      <c r="L4" s="25" t="str">
        <f>'5.8. Образовательная среда'!$E4 / '5.8. Образовательная среда'!$H4</f>
        <v>0%</v>
      </c>
      <c r="M4" s="26" t="str">
        <f>(5 * '5.8. Образовательная среда'!$B4 + 4 * '5.8. Образовательная среда'!$C4 + 3 * '5.8. Образовательная среда'!$D4 + 2 * '5.8. Образовательная среда'!$E4) / '5.8. Образовательная среда'!$H4</f>
        <v>4.95</v>
      </c>
      <c r="N4" s="26" t="str">
        <f>IF('5.8. Образовательная среда'!$R4 = "высокий", '5.8. Образовательная среда'!$M4, NA())</f>
        <v>4.95</v>
      </c>
      <c r="O4" s="26" t="str">
        <f>IF('5.8. Образовательная среда'!$R4 = "средний", '5.8. Образовательная среда'!$M4, NA())</f>
        <v>#N/A</v>
      </c>
      <c r="P4" s="26" t="str">
        <f>IF('5.8. Образовательная среда'!$R4 = "базовый", '5.8. Образовательная среда'!$M4, NA())</f>
        <v>#N/A</v>
      </c>
      <c r="Q4" s="26" t="str">
        <f>IF('5.8. Образовательная среда'!$R4 = "ниже базового", '5.8. Образовательная среда'!$M4, NA())</f>
        <v>#N/A</v>
      </c>
      <c r="R4" s="9" t="str">
        <f t="array" ref="R4">INDEX({"ниже базового","базовый","средний","высокий"}, ROUND('5.8. Образовательная среда'!$M4, 0) - 1)</f>
        <v>высокий</v>
      </c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</row>
    <row r="5">
      <c r="A5" s="9">
        <v>28.0</v>
      </c>
      <c r="B5" s="17" t="str">
        <f>COUNTIFS('2. Результаты'!$B$2:$B$1350, '5.8. Образовательная среда'!$G5, '2. Результаты'!$L$2:$L$1350, B$1)</f>
        <v>9</v>
      </c>
      <c r="C5" s="18" t="str">
        <f>COUNTIFS('2. Результаты'!$B$2:$B$1350, '5.8. Образовательная среда'!$G5, '2. Результаты'!$L$2:$L$1350, C$1)</f>
        <v>1</v>
      </c>
      <c r="D5" s="19" t="str">
        <f>COUNTIFS('2. Результаты'!$B$2:$B$1350, '5.8. Образовательная среда'!$G5, '2. Результаты'!$L$2:$L$1350, D$1)</f>
        <v>0</v>
      </c>
      <c r="E5" s="20" t="str">
        <f>COUNTIFS('2. Результаты'!$B$2:$B$1350, '5.8. Образовательная среда'!$G5, '2. Результаты'!$L$2:$L$1350, E$1)</f>
        <v>0</v>
      </c>
      <c r="F5" s="9" t="str">
        <f t="array" ref="F5">ROW() - ROW(TAKE('5.8. Образовательная среда'!$A$2:$R$55, 1)) + 1</f>
        <v>#NAME?</v>
      </c>
      <c r="G5" s="21" t="s">
        <v>545</v>
      </c>
      <c r="H5" s="3" t="str">
        <f>SUM('5.8. Образовательная среда'!$B5:$E5)</f>
        <v>10</v>
      </c>
      <c r="I5" s="22" t="str">
        <f>'5.8. Образовательная среда'!$B5 / '5.8. Образовательная среда'!$H5</f>
        <v>90%</v>
      </c>
      <c r="J5" s="23" t="str">
        <f>'5.8. Образовательная среда'!$C5 / '5.8. Образовательная среда'!$H5</f>
        <v>10%</v>
      </c>
      <c r="K5" s="24" t="str">
        <f>'5.8. Образовательная среда'!$D5 / '5.8. Образовательная среда'!$H5</f>
        <v>0%</v>
      </c>
      <c r="L5" s="25" t="str">
        <f>'5.8. Образовательная среда'!$E5 / '5.8. Образовательная среда'!$H5</f>
        <v>0%</v>
      </c>
      <c r="M5" s="26" t="str">
        <f>(5 * '5.8. Образовательная среда'!$B5 + 4 * '5.8. Образовательная среда'!$C5 + 3 * '5.8. Образовательная среда'!$D5 + 2 * '5.8. Образовательная среда'!$E5) / '5.8. Образовательная среда'!$H5</f>
        <v>4.90</v>
      </c>
      <c r="N5" s="26" t="str">
        <f>IF('5.8. Образовательная среда'!$R5 = "высокий", '5.8. Образовательная среда'!$M5, NA())</f>
        <v>4.90</v>
      </c>
      <c r="O5" s="26" t="str">
        <f>IF('5.8. Образовательная среда'!$R5 = "средний", '5.8. Образовательная среда'!$M5, NA())</f>
        <v>#N/A</v>
      </c>
      <c r="P5" s="26" t="str">
        <f>IF('5.8. Образовательная среда'!$R5 = "базовый", '5.8. Образовательная среда'!$M5, NA())</f>
        <v>#N/A</v>
      </c>
      <c r="Q5" s="26" t="str">
        <f>IF('5.8. Образовательная среда'!$R5 = "ниже базового", '5.8. Образовательная среда'!$M5, NA())</f>
        <v>#N/A</v>
      </c>
      <c r="R5" s="9" t="str">
        <f t="array" ref="R5">INDEX({"ниже базового","базовый","средний","высокий"}, ROUND('5.8. Образовательная среда'!$M5, 0) - 1)</f>
        <v>высокий</v>
      </c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</row>
    <row r="6">
      <c r="A6" s="9">
        <v>26.0</v>
      </c>
      <c r="B6" s="17" t="str">
        <f>COUNTIFS('2. Результаты'!$B$2:$B$1350, '5.8. Образовательная среда'!$G6, '2. Результаты'!$L$2:$L$1350, B$1)</f>
        <v>14</v>
      </c>
      <c r="C6" s="18" t="str">
        <f>COUNTIFS('2. Результаты'!$B$2:$B$1350, '5.8. Образовательная среда'!$G6, '2. Результаты'!$L$2:$L$1350, C$1)</f>
        <v>2</v>
      </c>
      <c r="D6" s="19" t="str">
        <f>COUNTIFS('2. Результаты'!$B$2:$B$1350, '5.8. Образовательная среда'!$G6, '2. Результаты'!$L$2:$L$1350, D$1)</f>
        <v>0</v>
      </c>
      <c r="E6" s="20" t="str">
        <f>COUNTIFS('2. Результаты'!$B$2:$B$1350, '5.8. Образовательная среда'!$G6, '2. Результаты'!$L$2:$L$1350, E$1)</f>
        <v>0</v>
      </c>
      <c r="F6" s="9" t="str">
        <f t="array" ref="F6">ROW() - ROW(TAKE('5.8. Образовательная среда'!$A$2:$R$55, 1)) + 1</f>
        <v>#NAME?</v>
      </c>
      <c r="G6" s="21" t="s">
        <v>255</v>
      </c>
      <c r="H6" s="3" t="str">
        <f>SUM('5.8. Образовательная среда'!$B6:$E6)</f>
        <v>16</v>
      </c>
      <c r="I6" s="22" t="str">
        <f>'5.8. Образовательная среда'!$B6 / '5.8. Образовательная среда'!$H6</f>
        <v>88%</v>
      </c>
      <c r="J6" s="23" t="str">
        <f>'5.8. Образовательная среда'!$C6 / '5.8. Образовательная среда'!$H6</f>
        <v>13%</v>
      </c>
      <c r="K6" s="24" t="str">
        <f>'5.8. Образовательная среда'!$D6 / '5.8. Образовательная среда'!$H6</f>
        <v>0%</v>
      </c>
      <c r="L6" s="25" t="str">
        <f>'5.8. Образовательная среда'!$E6 / '5.8. Образовательная среда'!$H6</f>
        <v>0%</v>
      </c>
      <c r="M6" s="26" t="str">
        <f>(5 * '5.8. Образовательная среда'!$B6 + 4 * '5.8. Образовательная среда'!$C6 + 3 * '5.8. Образовательная среда'!$D6 + 2 * '5.8. Образовательная среда'!$E6) / '5.8. Образовательная среда'!$H6</f>
        <v>4.88</v>
      </c>
      <c r="N6" s="26" t="str">
        <f>IF('5.8. Образовательная среда'!$R6 = "высокий", '5.8. Образовательная среда'!$M6, NA())</f>
        <v>4.88</v>
      </c>
      <c r="O6" s="26" t="str">
        <f>IF('5.8. Образовательная среда'!$R6 = "средний", '5.8. Образовательная среда'!$M6, NA())</f>
        <v>#N/A</v>
      </c>
      <c r="P6" s="26" t="str">
        <f>IF('5.8. Образовательная среда'!$R6 = "базовый", '5.8. Образовательная среда'!$M6, NA())</f>
        <v>#N/A</v>
      </c>
      <c r="Q6" s="26" t="str">
        <f>IF('5.8. Образовательная среда'!$R6 = "ниже базового", '5.8. Образовательная среда'!$M6, NA())</f>
        <v>#N/A</v>
      </c>
      <c r="R6" s="9" t="str">
        <f t="array" ref="R6">INDEX({"ниже базового","базовый","средний","высокий"}, ROUND('5.8. Образовательная среда'!$M6, 0) - 1)</f>
        <v>высокий</v>
      </c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</row>
    <row r="7">
      <c r="A7" s="9">
        <v>4.0</v>
      </c>
      <c r="B7" s="17" t="str">
        <f>COUNTIFS('2. Результаты'!$B$2:$B$1350, '5.8. Образовательная среда'!$G7, '2. Результаты'!$L$2:$L$1350, B$1)</f>
        <v>14</v>
      </c>
      <c r="C7" s="18" t="str">
        <f>COUNTIFS('2. Результаты'!$B$2:$B$1350, '5.8. Образовательная среда'!$G7, '2. Результаты'!$L$2:$L$1350, C$1)</f>
        <v>2</v>
      </c>
      <c r="D7" s="19" t="str">
        <f>COUNTIFS('2. Результаты'!$B$2:$B$1350, '5.8. Образовательная среда'!$G7, '2. Результаты'!$L$2:$L$1350, D$1)</f>
        <v>0</v>
      </c>
      <c r="E7" s="20" t="str">
        <f>COUNTIFS('2. Результаты'!$B$2:$B$1350, '5.8. Образовательная среда'!$G7, '2. Результаты'!$L$2:$L$1350, E$1)</f>
        <v>0</v>
      </c>
      <c r="F7" s="9" t="str">
        <f t="array" ref="F7">ROW() - ROW(TAKE('5.8. Образовательная среда'!$A$2:$R$55, 1)) + 1</f>
        <v>#NAME?</v>
      </c>
      <c r="G7" s="21" t="s">
        <v>886</v>
      </c>
      <c r="H7" s="3" t="str">
        <f>SUM('5.8. Образовательная среда'!$B7:$E7)</f>
        <v>16</v>
      </c>
      <c r="I7" s="22" t="str">
        <f>'5.8. Образовательная среда'!$B7 / '5.8. Образовательная среда'!$H7</f>
        <v>88%</v>
      </c>
      <c r="J7" s="23" t="str">
        <f>'5.8. Образовательная среда'!$C7 / '5.8. Образовательная среда'!$H7</f>
        <v>13%</v>
      </c>
      <c r="K7" s="24" t="str">
        <f>'5.8. Образовательная среда'!$D7 / '5.8. Образовательная среда'!$H7</f>
        <v>0%</v>
      </c>
      <c r="L7" s="25" t="str">
        <f>'5.8. Образовательная среда'!$E7 / '5.8. Образовательная среда'!$H7</f>
        <v>0%</v>
      </c>
      <c r="M7" s="26" t="str">
        <f>(5 * '5.8. Образовательная среда'!$B7 + 4 * '5.8. Образовательная среда'!$C7 + 3 * '5.8. Образовательная среда'!$D7 + 2 * '5.8. Образовательная среда'!$E7) / '5.8. Образовательная среда'!$H7</f>
        <v>4.88</v>
      </c>
      <c r="N7" s="26" t="str">
        <f>IF('5.8. Образовательная среда'!$R7 = "высокий", '5.8. Образовательная среда'!$M7, NA())</f>
        <v>4.88</v>
      </c>
      <c r="O7" s="26" t="str">
        <f>IF('5.8. Образовательная среда'!$R7 = "средний", '5.8. Образовательная среда'!$M7, NA())</f>
        <v>#N/A</v>
      </c>
      <c r="P7" s="26" t="str">
        <f>IF('5.8. Образовательная среда'!$R7 = "базовый", '5.8. Образовательная среда'!$M7, NA())</f>
        <v>#N/A</v>
      </c>
      <c r="Q7" s="26" t="str">
        <f>IF('5.8. Образовательная среда'!$R7 = "ниже базового", '5.8. Образовательная среда'!$M7, NA())</f>
        <v>#N/A</v>
      </c>
      <c r="R7" s="9" t="str">
        <f t="array" ref="R7">INDEX({"ниже базового","базовый","средний","высокий"}, ROUND('5.8. Образовательная среда'!$M7, 0) - 1)</f>
        <v>высокий</v>
      </c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</row>
    <row r="8">
      <c r="A8" s="9">
        <v>14.0</v>
      </c>
      <c r="B8" s="17" t="str">
        <f>COUNTIFS('2. Результаты'!$B$2:$B$1350, '5.8. Образовательная среда'!$G8, '2. Результаты'!$L$2:$L$1350, B$1)</f>
        <v>7</v>
      </c>
      <c r="C8" s="18" t="str">
        <f>COUNTIFS('2. Результаты'!$B$2:$B$1350, '5.8. Образовательная среда'!$G8, '2. Результаты'!$L$2:$L$1350, C$1)</f>
        <v>1</v>
      </c>
      <c r="D8" s="19" t="str">
        <f>COUNTIFS('2. Результаты'!$B$2:$B$1350, '5.8. Образовательная среда'!$G8, '2. Результаты'!$L$2:$L$1350, D$1)</f>
        <v>0</v>
      </c>
      <c r="E8" s="20" t="str">
        <f>COUNTIFS('2. Результаты'!$B$2:$B$1350, '5.8. Образовательная среда'!$G8, '2. Результаты'!$L$2:$L$1350, E$1)</f>
        <v>0</v>
      </c>
      <c r="F8" s="9" t="str">
        <f t="array" ref="F8">ROW() - ROW(TAKE('5.8. Образовательная среда'!$A$2:$R$55, 1)) + 1</f>
        <v>#NAME?</v>
      </c>
      <c r="G8" s="21" t="s">
        <v>246</v>
      </c>
      <c r="H8" s="3" t="str">
        <f>SUM('5.8. Образовательная среда'!$B8:$E8)</f>
        <v>8</v>
      </c>
      <c r="I8" s="22" t="str">
        <f>'5.8. Образовательная среда'!$B8 / '5.8. Образовательная среда'!$H8</f>
        <v>88%</v>
      </c>
      <c r="J8" s="23" t="str">
        <f>'5.8. Образовательная среда'!$C8 / '5.8. Образовательная среда'!$H8</f>
        <v>13%</v>
      </c>
      <c r="K8" s="24" t="str">
        <f>'5.8. Образовательная среда'!$D8 / '5.8. Образовательная среда'!$H8</f>
        <v>0%</v>
      </c>
      <c r="L8" s="25" t="str">
        <f>'5.8. Образовательная среда'!$E8 / '5.8. Образовательная среда'!$H8</f>
        <v>0%</v>
      </c>
      <c r="M8" s="26" t="str">
        <f>(5 * '5.8. Образовательная среда'!$B8 + 4 * '5.8. Образовательная среда'!$C8 + 3 * '5.8. Образовательная среда'!$D8 + 2 * '5.8. Образовательная среда'!$E8) / '5.8. Образовательная среда'!$H8</f>
        <v>4.88</v>
      </c>
      <c r="N8" s="26" t="str">
        <f>IF('5.8. Образовательная среда'!$R8 = "высокий", '5.8. Образовательная среда'!$M8, NA())</f>
        <v>4.88</v>
      </c>
      <c r="O8" s="26" t="str">
        <f>IF('5.8. Образовательная среда'!$R8 = "средний", '5.8. Образовательная среда'!$M8, NA())</f>
        <v>#N/A</v>
      </c>
      <c r="P8" s="26" t="str">
        <f>IF('5.8. Образовательная среда'!$R8 = "базовый", '5.8. Образовательная среда'!$M8, NA())</f>
        <v>#N/A</v>
      </c>
      <c r="Q8" s="26" t="str">
        <f>IF('5.8. Образовательная среда'!$R8 = "ниже базового", '5.8. Образовательная среда'!$M8, NA())</f>
        <v>#N/A</v>
      </c>
      <c r="R8" s="9" t="str">
        <f t="array" ref="R8">INDEX({"ниже базового","базовый","средний","высокий"}, ROUND('5.8. Образовательная среда'!$M8, 0) - 1)</f>
        <v>высокий</v>
      </c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</row>
    <row r="9">
      <c r="A9" s="9">
        <v>38.0</v>
      </c>
      <c r="B9" s="17" t="str">
        <f>COUNTIFS('2. Результаты'!$B$2:$B$1350, '5.8. Образовательная среда'!$G9, '2. Результаты'!$L$2:$L$1350, B$1)</f>
        <v>13</v>
      </c>
      <c r="C9" s="18" t="str">
        <f>COUNTIFS('2. Результаты'!$B$2:$B$1350, '5.8. Образовательная среда'!$G9, '2. Результаты'!$L$2:$L$1350, C$1)</f>
        <v>2</v>
      </c>
      <c r="D9" s="19" t="str">
        <f>COUNTIFS('2. Результаты'!$B$2:$B$1350, '5.8. Образовательная среда'!$G9, '2. Результаты'!$L$2:$L$1350, D$1)</f>
        <v>0</v>
      </c>
      <c r="E9" s="20" t="str">
        <f>COUNTIFS('2. Результаты'!$B$2:$B$1350, '5.8. Образовательная среда'!$G9, '2. Результаты'!$L$2:$L$1350, E$1)</f>
        <v>0</v>
      </c>
      <c r="F9" s="9" t="str">
        <f t="array" ref="F9">ROW() - ROW(TAKE('5.8. Образовательная среда'!$A$2:$R$55, 1)) + 1</f>
        <v>#NAME?</v>
      </c>
      <c r="G9" s="21" t="s">
        <v>903</v>
      </c>
      <c r="H9" s="3" t="str">
        <f>SUM('5.8. Образовательная среда'!$B9:$E9)</f>
        <v>15</v>
      </c>
      <c r="I9" s="22" t="str">
        <f>'5.8. Образовательная среда'!$B9 / '5.8. Образовательная среда'!$H9</f>
        <v>87%</v>
      </c>
      <c r="J9" s="23" t="str">
        <f>'5.8. Образовательная среда'!$C9 / '5.8. Образовательная среда'!$H9</f>
        <v>13%</v>
      </c>
      <c r="K9" s="24" t="str">
        <f>'5.8. Образовательная среда'!$D9 / '5.8. Образовательная среда'!$H9</f>
        <v>0%</v>
      </c>
      <c r="L9" s="25" t="str">
        <f>'5.8. Образовательная среда'!$E9 / '5.8. Образовательная среда'!$H9</f>
        <v>0%</v>
      </c>
      <c r="M9" s="26" t="str">
        <f>(5 * '5.8. Образовательная среда'!$B9 + 4 * '5.8. Образовательная среда'!$C9 + 3 * '5.8. Образовательная среда'!$D9 + 2 * '5.8. Образовательная среда'!$E9) / '5.8. Образовательная среда'!$H9</f>
        <v>4.87</v>
      </c>
      <c r="N9" s="26" t="str">
        <f>IF('5.8. Образовательная среда'!$R9 = "высокий", '5.8. Образовательная среда'!$M9, NA())</f>
        <v>4.87</v>
      </c>
      <c r="O9" s="26" t="str">
        <f>IF('5.8. Образовательная среда'!$R9 = "средний", '5.8. Образовательная среда'!$M9, NA())</f>
        <v>#N/A</v>
      </c>
      <c r="P9" s="26" t="str">
        <f>IF('5.8. Образовательная среда'!$R9 = "базовый", '5.8. Образовательная среда'!$M9, NA())</f>
        <v>#N/A</v>
      </c>
      <c r="Q9" s="26" t="str">
        <f>IF('5.8. Образовательная среда'!$R9 = "ниже базового", '5.8. Образовательная среда'!$M9, NA())</f>
        <v>#N/A</v>
      </c>
      <c r="R9" s="9" t="str">
        <f t="array" ref="R9">INDEX({"ниже базового","базовый","средний","высокий"}, ROUND('5.8. Образовательная среда'!$M9, 0) - 1)</f>
        <v>высокий</v>
      </c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</row>
    <row r="10">
      <c r="A10" s="9">
        <v>11.0</v>
      </c>
      <c r="B10" s="17" t="str">
        <f>COUNTIFS('2. Результаты'!$B$2:$B$1350, '5.8. Образовательная среда'!$G10, '2. Результаты'!$L$2:$L$1350, B$1)</f>
        <v>21</v>
      </c>
      <c r="C10" s="18" t="str">
        <f>COUNTIFS('2. Результаты'!$B$2:$B$1350, '5.8. Образовательная среда'!$G10, '2. Результаты'!$L$2:$L$1350, C$1)</f>
        <v>1</v>
      </c>
      <c r="D10" s="19" t="str">
        <f>COUNTIFS('2. Результаты'!$B$2:$B$1350, '5.8. Образовательная среда'!$G10, '2. Результаты'!$L$2:$L$1350, D$1)</f>
        <v>0</v>
      </c>
      <c r="E10" s="20" t="str">
        <f>COUNTIFS('2. Результаты'!$B$2:$B$1350, '5.8. Образовательная среда'!$G10, '2. Результаты'!$L$2:$L$1350, E$1)</f>
        <v>1</v>
      </c>
      <c r="F10" s="9" t="str">
        <f t="array" ref="F10">ROW() - ROW(TAKE('5.8. Образовательная среда'!$A$2:$R$55, 1)) + 1</f>
        <v>#NAME?</v>
      </c>
      <c r="G10" s="21" t="s">
        <v>919</v>
      </c>
      <c r="H10" s="3" t="str">
        <f>SUM('5.8. Образовательная среда'!$B10:$E10)</f>
        <v>23</v>
      </c>
      <c r="I10" s="22" t="str">
        <f>'5.8. Образовательная среда'!$B10 / '5.8. Образовательная среда'!$H10</f>
        <v>91%</v>
      </c>
      <c r="J10" s="23" t="str">
        <f>'5.8. Образовательная среда'!$C10 / '5.8. Образовательная среда'!$H10</f>
        <v>4%</v>
      </c>
      <c r="K10" s="24" t="str">
        <f>'5.8. Образовательная среда'!$D10 / '5.8. Образовательная среда'!$H10</f>
        <v>0%</v>
      </c>
      <c r="L10" s="25" t="str">
        <f>'5.8. Образовательная среда'!$E10 / '5.8. Образовательная среда'!$H10</f>
        <v>4%</v>
      </c>
      <c r="M10" s="26" t="str">
        <f>(5 * '5.8. Образовательная среда'!$B10 + 4 * '5.8. Образовательная среда'!$C10 + 3 * '5.8. Образовательная среда'!$D10 + 2 * '5.8. Образовательная среда'!$E10) / '5.8. Образовательная среда'!$H10</f>
        <v>4.83</v>
      </c>
      <c r="N10" s="26" t="str">
        <f>IF('5.8. Образовательная среда'!$R10 = "высокий", '5.8. Образовательная среда'!$M10, NA())</f>
        <v>4.83</v>
      </c>
      <c r="O10" s="26" t="str">
        <f>IF('5.8. Образовательная среда'!$R10 = "средний", '5.8. Образовательная среда'!$M10, NA())</f>
        <v>#N/A</v>
      </c>
      <c r="P10" s="26" t="str">
        <f>IF('5.8. Образовательная среда'!$R10 = "базовый", '5.8. Образовательная среда'!$M10, NA())</f>
        <v>#N/A</v>
      </c>
      <c r="Q10" s="26" t="str">
        <f>IF('5.8. Образовательная среда'!$R10 = "ниже базового", '5.8. Образовательная среда'!$M10, NA())</f>
        <v>#N/A</v>
      </c>
      <c r="R10" s="9" t="str">
        <f t="array" ref="R10">INDEX({"ниже базового","базовый","средний","высокий"}, ROUND('5.8. Образовательная среда'!$M10, 0) - 1)</f>
        <v>высокий</v>
      </c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</row>
    <row r="11">
      <c r="A11" s="9">
        <v>1.0</v>
      </c>
      <c r="B11" s="17" t="str">
        <f>COUNTIFS('2. Результаты'!$B$2:$B$1350, '5.8. Образовательная среда'!$G11, '2. Результаты'!$L$2:$L$1350, B$1)</f>
        <v>8</v>
      </c>
      <c r="C11" s="18" t="str">
        <f>COUNTIFS('2. Результаты'!$B$2:$B$1350, '5.8. Образовательная среда'!$G11, '2. Результаты'!$L$2:$L$1350, C$1)</f>
        <v>2</v>
      </c>
      <c r="D11" s="19" t="str">
        <f>COUNTIFS('2. Результаты'!$B$2:$B$1350, '5.8. Образовательная среда'!$G11, '2. Результаты'!$L$2:$L$1350, D$1)</f>
        <v>0</v>
      </c>
      <c r="E11" s="20" t="str">
        <f>COUNTIFS('2. Результаты'!$B$2:$B$1350, '5.8. Образовательная среда'!$G11, '2. Результаты'!$L$2:$L$1350, E$1)</f>
        <v>0</v>
      </c>
      <c r="F11" s="9" t="str">
        <f t="array" ref="F11">ROW() - ROW(TAKE('5.8. Образовательная среда'!$A$2:$R$55, 1)) + 1</f>
        <v>#NAME?</v>
      </c>
      <c r="G11" s="21" t="s">
        <v>396</v>
      </c>
      <c r="H11" s="3" t="str">
        <f>SUM('5.8. Образовательная среда'!$B11:$E11)</f>
        <v>10</v>
      </c>
      <c r="I11" s="22" t="str">
        <f>'5.8. Образовательная среда'!$B11 / '5.8. Образовательная среда'!$H11</f>
        <v>80%</v>
      </c>
      <c r="J11" s="23" t="str">
        <f>'5.8. Образовательная среда'!$C11 / '5.8. Образовательная среда'!$H11</f>
        <v>20%</v>
      </c>
      <c r="K11" s="24" t="str">
        <f>'5.8. Образовательная среда'!$D11 / '5.8. Образовательная среда'!$H11</f>
        <v>0%</v>
      </c>
      <c r="L11" s="25" t="str">
        <f>'5.8. Образовательная среда'!$E11 / '5.8. Образовательная среда'!$H11</f>
        <v>0%</v>
      </c>
      <c r="M11" s="26" t="str">
        <f>(5 * '5.8. Образовательная среда'!$B11 + 4 * '5.8. Образовательная среда'!$C11 + 3 * '5.8. Образовательная среда'!$D11 + 2 * '5.8. Образовательная среда'!$E11) / '5.8. Образовательная среда'!$H11</f>
        <v>4.80</v>
      </c>
      <c r="N11" s="26" t="str">
        <f>IF('5.8. Образовательная среда'!$R11 = "высокий", '5.8. Образовательная среда'!$M11, NA())</f>
        <v>4.80</v>
      </c>
      <c r="O11" s="26" t="str">
        <f>IF('5.8. Образовательная среда'!$R11 = "средний", '5.8. Образовательная среда'!$M11, NA())</f>
        <v>#N/A</v>
      </c>
      <c r="P11" s="26" t="str">
        <f>IF('5.8. Образовательная среда'!$R11 = "базовый", '5.8. Образовательная среда'!$M11, NA())</f>
        <v>#N/A</v>
      </c>
      <c r="Q11" s="26" t="str">
        <f>IF('5.8. Образовательная среда'!$R11 = "ниже базового", '5.8. Образовательная среда'!$M11, NA())</f>
        <v>#N/A</v>
      </c>
      <c r="R11" s="9" t="str">
        <f t="array" ref="R11">INDEX({"ниже базового","базовый","средний","высокий"}, ROUND('5.8. Образовательная среда'!$M11, 0) - 1)</f>
        <v>высокий</v>
      </c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</row>
    <row r="12">
      <c r="A12" s="9">
        <v>13.0</v>
      </c>
      <c r="B12" s="17" t="str">
        <f>COUNTIFS('2. Результаты'!$B$2:$B$1350, '5.8. Образовательная среда'!$G12, '2. Результаты'!$L$2:$L$1350, B$1)</f>
        <v>18</v>
      </c>
      <c r="C12" s="18" t="str">
        <f>COUNTIFS('2. Результаты'!$B$2:$B$1350, '5.8. Образовательная среда'!$G12, '2. Результаты'!$L$2:$L$1350, C$1)</f>
        <v>5</v>
      </c>
      <c r="D12" s="19" t="str">
        <f>COUNTIFS('2. Результаты'!$B$2:$B$1350, '5.8. Образовательная среда'!$G12, '2. Результаты'!$L$2:$L$1350, D$1)</f>
        <v>0</v>
      </c>
      <c r="E12" s="20" t="str">
        <f>COUNTIFS('2. Результаты'!$B$2:$B$1350, '5.8. Образовательная среда'!$G12, '2. Результаты'!$L$2:$L$1350, E$1)</f>
        <v>0</v>
      </c>
      <c r="F12" s="9" t="str">
        <f t="array" ref="F12">ROW() - ROW(TAKE('5.8. Образовательная среда'!$A$2:$R$55, 1)) + 1</f>
        <v>#NAME?</v>
      </c>
      <c r="G12" s="21" t="s">
        <v>367</v>
      </c>
      <c r="H12" s="3" t="str">
        <f>SUM('5.8. Образовательная среда'!$B12:$E12)</f>
        <v>23</v>
      </c>
      <c r="I12" s="22" t="str">
        <f>'5.8. Образовательная среда'!$B12 / '5.8. Образовательная среда'!$H12</f>
        <v>78%</v>
      </c>
      <c r="J12" s="23" t="str">
        <f>'5.8. Образовательная среда'!$C12 / '5.8. Образовательная среда'!$H12</f>
        <v>22%</v>
      </c>
      <c r="K12" s="24" t="str">
        <f>'5.8. Образовательная среда'!$D12 / '5.8. Образовательная среда'!$H12</f>
        <v>0%</v>
      </c>
      <c r="L12" s="25" t="str">
        <f>'5.8. Образовательная среда'!$E12 / '5.8. Образовательная среда'!$H12</f>
        <v>0%</v>
      </c>
      <c r="M12" s="26" t="str">
        <f>(5 * '5.8. Образовательная среда'!$B12 + 4 * '5.8. Образовательная среда'!$C12 + 3 * '5.8. Образовательная среда'!$D12 + 2 * '5.8. Образовательная среда'!$E12) / '5.8. Образовательная среда'!$H12</f>
        <v>4.78</v>
      </c>
      <c r="N12" s="26" t="str">
        <f>IF('5.8. Образовательная среда'!$R12 = "высокий", '5.8. Образовательная среда'!$M12, NA())</f>
        <v>4.78</v>
      </c>
      <c r="O12" s="26" t="str">
        <f>IF('5.8. Образовательная среда'!$R12 = "средний", '5.8. Образовательная среда'!$M12, NA())</f>
        <v>#N/A</v>
      </c>
      <c r="P12" s="26" t="str">
        <f>IF('5.8. Образовательная среда'!$R12 = "базовый", '5.8. Образовательная среда'!$M12, NA())</f>
        <v>#N/A</v>
      </c>
      <c r="Q12" s="26" t="str">
        <f>IF('5.8. Образовательная среда'!$R12 = "ниже базового", '5.8. Образовательная среда'!$M12, NA())</f>
        <v>#N/A</v>
      </c>
      <c r="R12" s="9" t="str">
        <f t="array" ref="R12">INDEX({"ниже базового","базовый","средний","высокий"}, ROUND('5.8. Образовательная среда'!$M12, 0) - 1)</f>
        <v>высокий</v>
      </c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</row>
    <row r="13">
      <c r="A13" s="9">
        <v>6.0</v>
      </c>
      <c r="B13" s="17" t="str">
        <f>COUNTIFS('2. Результаты'!$B$2:$B$1350, '5.8. Образовательная среда'!$G13, '2. Результаты'!$L$2:$L$1350, B$1)</f>
        <v>56</v>
      </c>
      <c r="C13" s="18" t="str">
        <f>COUNTIFS('2. Результаты'!$B$2:$B$1350, '5.8. Образовательная среда'!$G13, '2. Результаты'!$L$2:$L$1350, C$1)</f>
        <v>15</v>
      </c>
      <c r="D13" s="19" t="str">
        <f>COUNTIFS('2. Результаты'!$B$2:$B$1350, '5.8. Образовательная среда'!$G13, '2. Результаты'!$L$2:$L$1350, D$1)</f>
        <v>1</v>
      </c>
      <c r="E13" s="20" t="str">
        <f>COUNTIFS('2. Результаты'!$B$2:$B$1350, '5.8. Образовательная среда'!$G13, '2. Результаты'!$L$2:$L$1350, E$1)</f>
        <v>0</v>
      </c>
      <c r="F13" s="9" t="str">
        <f t="array" ref="F13">ROW() - ROW(TAKE('5.8. Образовательная среда'!$A$2:$R$55, 1)) + 1</f>
        <v>#NAME?</v>
      </c>
      <c r="G13" s="21" t="s">
        <v>293</v>
      </c>
      <c r="H13" s="3" t="str">
        <f>SUM('5.8. Образовательная среда'!$B13:$E13)</f>
        <v>72</v>
      </c>
      <c r="I13" s="22" t="str">
        <f>'5.8. Образовательная среда'!$B13 / '5.8. Образовательная среда'!$H13</f>
        <v>78%</v>
      </c>
      <c r="J13" s="23" t="str">
        <f>'5.8. Образовательная среда'!$C13 / '5.8. Образовательная среда'!$H13</f>
        <v>21%</v>
      </c>
      <c r="K13" s="24" t="str">
        <f>'5.8. Образовательная среда'!$D13 / '5.8. Образовательная среда'!$H13</f>
        <v>1%</v>
      </c>
      <c r="L13" s="25" t="str">
        <f>'5.8. Образовательная среда'!$E13 / '5.8. Образовательная среда'!$H13</f>
        <v>0%</v>
      </c>
      <c r="M13" s="26" t="str">
        <f>(5 * '5.8. Образовательная среда'!$B13 + 4 * '5.8. Образовательная среда'!$C13 + 3 * '5.8. Образовательная среда'!$D13 + 2 * '5.8. Образовательная среда'!$E13) / '5.8. Образовательная среда'!$H13</f>
        <v>4.76</v>
      </c>
      <c r="N13" s="26" t="str">
        <f>IF('5.8. Образовательная среда'!$R13 = "высокий", '5.8. Образовательная среда'!$M13, NA())</f>
        <v>4.76</v>
      </c>
      <c r="O13" s="26" t="str">
        <f>IF('5.8. Образовательная среда'!$R13 = "средний", '5.8. Образовательная среда'!$M13, NA())</f>
        <v>#N/A</v>
      </c>
      <c r="P13" s="26" t="str">
        <f>IF('5.8. Образовательная среда'!$R13 = "базовый", '5.8. Образовательная среда'!$M13, NA())</f>
        <v>#N/A</v>
      </c>
      <c r="Q13" s="26" t="str">
        <f>IF('5.8. Образовательная среда'!$R13 = "ниже базового", '5.8. Образовательная среда'!$M13, NA())</f>
        <v>#N/A</v>
      </c>
      <c r="R13" s="9" t="str">
        <f t="array" ref="R13">INDEX({"ниже базового","базовый","средний","высокий"}, ROUND('5.8. Образовательная среда'!$M13, 0) - 1)</f>
        <v>высокий</v>
      </c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</row>
    <row r="14">
      <c r="A14" s="9">
        <v>29.0</v>
      </c>
      <c r="B14" s="17" t="str">
        <f>COUNTIFS('2. Результаты'!$B$2:$B$1350, '5.8. Образовательная среда'!$G14, '2. Результаты'!$L$2:$L$1350, B$1)</f>
        <v>6</v>
      </c>
      <c r="C14" s="18" t="str">
        <f>COUNTIFS('2. Результаты'!$B$2:$B$1350, '5.8. Образовательная среда'!$G14, '2. Результаты'!$L$2:$L$1350, C$1)</f>
        <v>2</v>
      </c>
      <c r="D14" s="19" t="str">
        <f>COUNTIFS('2. Результаты'!$B$2:$B$1350, '5.8. Образовательная среда'!$G14, '2. Результаты'!$L$2:$L$1350, D$1)</f>
        <v>0</v>
      </c>
      <c r="E14" s="20" t="str">
        <f>COUNTIFS('2. Результаты'!$B$2:$B$1350, '5.8. Образовательная среда'!$G14, '2. Результаты'!$L$2:$L$1350, E$1)</f>
        <v>0</v>
      </c>
      <c r="F14" s="9" t="str">
        <f t="array" ref="F14">ROW() - ROW(TAKE('5.8. Образовательная среда'!$A$2:$R$55, 1)) + 1</f>
        <v>#NAME?</v>
      </c>
      <c r="G14" s="21" t="s">
        <v>211</v>
      </c>
      <c r="H14" s="3" t="str">
        <f>SUM('5.8. Образовательная среда'!$B14:$E14)</f>
        <v>8</v>
      </c>
      <c r="I14" s="22" t="str">
        <f>'5.8. Образовательная среда'!$B14 / '5.8. Образовательная среда'!$H14</f>
        <v>75%</v>
      </c>
      <c r="J14" s="23" t="str">
        <f>'5.8. Образовательная среда'!$C14 / '5.8. Образовательная среда'!$H14</f>
        <v>25%</v>
      </c>
      <c r="K14" s="24" t="str">
        <f>'5.8. Образовательная среда'!$D14 / '5.8. Образовательная среда'!$H14</f>
        <v>0%</v>
      </c>
      <c r="L14" s="25" t="str">
        <f>'5.8. Образовательная среда'!$E14 / '5.8. Образовательная среда'!$H14</f>
        <v>0%</v>
      </c>
      <c r="M14" s="26" t="str">
        <f>(5 * '5.8. Образовательная среда'!$B14 + 4 * '5.8. Образовательная среда'!$C14 + 3 * '5.8. Образовательная среда'!$D14 + 2 * '5.8. Образовательная среда'!$E14) / '5.8. Образовательная среда'!$H14</f>
        <v>4.75</v>
      </c>
      <c r="N14" s="26" t="str">
        <f>IF('5.8. Образовательная среда'!$R14 = "высокий", '5.8. Образовательная среда'!$M14, NA())</f>
        <v>4.75</v>
      </c>
      <c r="O14" s="26" t="str">
        <f>IF('5.8. Образовательная среда'!$R14 = "средний", '5.8. Образовательная среда'!$M14, NA())</f>
        <v>#N/A</v>
      </c>
      <c r="P14" s="26" t="str">
        <f>IF('5.8. Образовательная среда'!$R14 = "базовый", '5.8. Образовательная среда'!$M14, NA())</f>
        <v>#N/A</v>
      </c>
      <c r="Q14" s="26" t="str">
        <f>IF('5.8. Образовательная среда'!$R14 = "ниже базового", '5.8. Образовательная среда'!$M14, NA())</f>
        <v>#N/A</v>
      </c>
      <c r="R14" s="9" t="str">
        <f t="array" ref="R14">INDEX({"ниже базового","базовый","средний","высокий"}, ROUND('5.8. Образовательная среда'!$M14, 0) - 1)</f>
        <v>высокий</v>
      </c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</row>
    <row r="15">
      <c r="A15" s="9">
        <v>47.0</v>
      </c>
      <c r="B15" s="17" t="str">
        <f>COUNTIFS('2. Результаты'!$B$2:$B$1350, '5.8. Образовательная среда'!$G15, '2. Результаты'!$L$2:$L$1350, B$1)</f>
        <v>17</v>
      </c>
      <c r="C15" s="18" t="str">
        <f>COUNTIFS('2. Результаты'!$B$2:$B$1350, '5.8. Образовательная среда'!$G15, '2. Результаты'!$L$2:$L$1350, C$1)</f>
        <v>1</v>
      </c>
      <c r="D15" s="19" t="str">
        <f>COUNTIFS('2. Результаты'!$B$2:$B$1350, '5.8. Образовательная среда'!$G15, '2. Результаты'!$L$2:$L$1350, D$1)</f>
        <v>2</v>
      </c>
      <c r="E15" s="20" t="str">
        <f>COUNTIFS('2. Результаты'!$B$2:$B$1350, '5.8. Образовательная среда'!$G15, '2. Результаты'!$L$2:$L$1350, E$1)</f>
        <v>0</v>
      </c>
      <c r="F15" s="9" t="str">
        <f t="array" ref="F15">ROW() - ROW(TAKE('5.8. Образовательная среда'!$A$2:$R$55, 1)) + 1</f>
        <v>#NAME?</v>
      </c>
      <c r="G15" s="21" t="s">
        <v>1356</v>
      </c>
      <c r="H15" s="3" t="str">
        <f>SUM('5.8. Образовательная среда'!$B15:$E15)</f>
        <v>20</v>
      </c>
      <c r="I15" s="22" t="str">
        <f>'5.8. Образовательная среда'!$B15 / '5.8. Образовательная среда'!$H15</f>
        <v>85%</v>
      </c>
      <c r="J15" s="23" t="str">
        <f>'5.8. Образовательная среда'!$C15 / '5.8. Образовательная среда'!$H15</f>
        <v>5%</v>
      </c>
      <c r="K15" s="24" t="str">
        <f>'5.8. Образовательная среда'!$D15 / '5.8. Образовательная среда'!$H15</f>
        <v>10%</v>
      </c>
      <c r="L15" s="25" t="str">
        <f>'5.8. Образовательная среда'!$E15 / '5.8. Образовательная среда'!$H15</f>
        <v>0%</v>
      </c>
      <c r="M15" s="26" t="str">
        <f>(5 * '5.8. Образовательная среда'!$B15 + 4 * '5.8. Образовательная среда'!$C15 + 3 * '5.8. Образовательная среда'!$D15 + 2 * '5.8. Образовательная среда'!$E15) / '5.8. Образовательная среда'!$H15</f>
        <v>4.75</v>
      </c>
      <c r="N15" s="26" t="str">
        <f>IF('5.8. Образовательная среда'!$R15 = "высокий", '5.8. Образовательная среда'!$M15, NA())</f>
        <v>4.75</v>
      </c>
      <c r="O15" s="26" t="str">
        <f>IF('5.8. Образовательная среда'!$R15 = "средний", '5.8. Образовательная среда'!$M15, NA())</f>
        <v>#N/A</v>
      </c>
      <c r="P15" s="26" t="str">
        <f>IF('5.8. Образовательная среда'!$R15 = "базовый", '5.8. Образовательная среда'!$M15, NA())</f>
        <v>#N/A</v>
      </c>
      <c r="Q15" s="26" t="str">
        <f>IF('5.8. Образовательная среда'!$R15 = "ниже базового", '5.8. Образовательная среда'!$M15, NA())</f>
        <v>#N/A</v>
      </c>
      <c r="R15" s="9" t="str">
        <f t="array" ref="R15">INDEX({"ниже базового","базовый","средний","высокий"}, ROUND('5.8. Образовательная среда'!$M15, 0) - 1)</f>
        <v>высокий</v>
      </c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</row>
    <row r="16">
      <c r="A16" s="9">
        <v>18.0</v>
      </c>
      <c r="B16" s="17" t="str">
        <f>COUNTIFS('2. Результаты'!$B$2:$B$1350, '5.8. Образовательная среда'!$G16, '2. Результаты'!$L$2:$L$1350, B$1)</f>
        <v>14</v>
      </c>
      <c r="C16" s="18" t="str">
        <f>COUNTIFS('2. Результаты'!$B$2:$B$1350, '5.8. Образовательная среда'!$G16, '2. Результаты'!$L$2:$L$1350, C$1)</f>
        <v>4</v>
      </c>
      <c r="D16" s="19" t="str">
        <f>COUNTIFS('2. Результаты'!$B$2:$B$1350, '5.8. Образовательная среда'!$G16, '2. Результаты'!$L$2:$L$1350, D$1)</f>
        <v>1</v>
      </c>
      <c r="E16" s="20" t="str">
        <f>COUNTIFS('2. Результаты'!$B$2:$B$1350, '5.8. Образовательная среда'!$G16, '2. Результаты'!$L$2:$L$1350, E$1)</f>
        <v>0</v>
      </c>
      <c r="F16" s="9" t="str">
        <f t="array" ref="F16">ROW() - ROW(TAKE('5.8. Образовательная среда'!$A$2:$R$55, 1)) + 1</f>
        <v>#NAME?</v>
      </c>
      <c r="G16" s="21" t="s">
        <v>407</v>
      </c>
      <c r="H16" s="3" t="str">
        <f>SUM('5.8. Образовательная среда'!$B16:$E16)</f>
        <v>19</v>
      </c>
      <c r="I16" s="22" t="str">
        <f>'5.8. Образовательная среда'!$B16 / '5.8. Образовательная среда'!$H16</f>
        <v>74%</v>
      </c>
      <c r="J16" s="23" t="str">
        <f>'5.8. Образовательная среда'!$C16 / '5.8. Образовательная среда'!$H16</f>
        <v>21%</v>
      </c>
      <c r="K16" s="24" t="str">
        <f>'5.8. Образовательная среда'!$D16 / '5.8. Образовательная среда'!$H16</f>
        <v>5%</v>
      </c>
      <c r="L16" s="25" t="str">
        <f>'5.8. Образовательная среда'!$E16 / '5.8. Образовательная среда'!$H16</f>
        <v>0%</v>
      </c>
      <c r="M16" s="26" t="str">
        <f>(5 * '5.8. Образовательная среда'!$B16 + 4 * '5.8. Образовательная среда'!$C16 + 3 * '5.8. Образовательная среда'!$D16 + 2 * '5.8. Образовательная среда'!$E16) / '5.8. Образовательная среда'!$H16</f>
        <v>4.68</v>
      </c>
      <c r="N16" s="26" t="str">
        <f>IF('5.8. Образовательная среда'!$R16 = "высокий", '5.8. Образовательная среда'!$M16, NA())</f>
        <v>4.68</v>
      </c>
      <c r="O16" s="26" t="str">
        <f>IF('5.8. Образовательная среда'!$R16 = "средний", '5.8. Образовательная среда'!$M16, NA())</f>
        <v>#N/A</v>
      </c>
      <c r="P16" s="26" t="str">
        <f>IF('5.8. Образовательная среда'!$R16 = "базовый", '5.8. Образовательная среда'!$M16, NA())</f>
        <v>#N/A</v>
      </c>
      <c r="Q16" s="26" t="str">
        <f>IF('5.8. Образовательная среда'!$R16 = "ниже базового", '5.8. Образовательная среда'!$M16, NA())</f>
        <v>#N/A</v>
      </c>
      <c r="R16" s="9" t="str">
        <f t="array" ref="R16">INDEX({"ниже базового","базовый","средний","высокий"}, ROUND('5.8. Образовательная среда'!$M16, 0) - 1)</f>
        <v>высокий</v>
      </c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</row>
    <row r="17">
      <c r="A17" s="9">
        <v>51.0</v>
      </c>
      <c r="B17" s="17" t="str">
        <f>COUNTIFS('2. Результаты'!$B$2:$B$1350, '5.8. Образовательная среда'!$G17, '2. Результаты'!$L$2:$L$1350, B$1)</f>
        <v>11</v>
      </c>
      <c r="C17" s="18" t="str">
        <f>COUNTIFS('2. Результаты'!$B$2:$B$1350, '5.8. Образовательная среда'!$G17, '2. Результаты'!$L$2:$L$1350, C$1)</f>
        <v>3</v>
      </c>
      <c r="D17" s="19" t="str">
        <f>COUNTIFS('2. Результаты'!$B$2:$B$1350, '5.8. Образовательная среда'!$G17, '2. Результаты'!$L$2:$L$1350, D$1)</f>
        <v>1</v>
      </c>
      <c r="E17" s="20" t="str">
        <f>COUNTIFS('2. Результаты'!$B$2:$B$1350, '5.8. Образовательная среда'!$G17, '2. Результаты'!$L$2:$L$1350, E$1)</f>
        <v>0</v>
      </c>
      <c r="F17" s="9" t="str">
        <f t="array" ref="F17">ROW() - ROW(TAKE('5.8. Образовательная среда'!$A$2:$R$55, 1)) + 1</f>
        <v>#NAME?</v>
      </c>
      <c r="G17" s="21" t="s">
        <v>773</v>
      </c>
      <c r="H17" s="3" t="str">
        <f>SUM('5.8. Образовательная среда'!$B17:$E17)</f>
        <v>15</v>
      </c>
      <c r="I17" s="22" t="str">
        <f>'5.8. Образовательная среда'!$B17 / '5.8. Образовательная среда'!$H17</f>
        <v>73%</v>
      </c>
      <c r="J17" s="23" t="str">
        <f>'5.8. Образовательная среда'!$C17 / '5.8. Образовательная среда'!$H17</f>
        <v>20%</v>
      </c>
      <c r="K17" s="24" t="str">
        <f>'5.8. Образовательная среда'!$D17 / '5.8. Образовательная среда'!$H17</f>
        <v>7%</v>
      </c>
      <c r="L17" s="25" t="str">
        <f>'5.8. Образовательная среда'!$E17 / '5.8. Образовательная среда'!$H17</f>
        <v>0%</v>
      </c>
      <c r="M17" s="26" t="str">
        <f>(5 * '5.8. Образовательная среда'!$B17 + 4 * '5.8. Образовательная среда'!$C17 + 3 * '5.8. Образовательная среда'!$D17 + 2 * '5.8. Образовательная среда'!$E17) / '5.8. Образовательная среда'!$H17</f>
        <v>4.67</v>
      </c>
      <c r="N17" s="26" t="str">
        <f>IF('5.8. Образовательная среда'!$R17 = "высокий", '5.8. Образовательная среда'!$M17, NA())</f>
        <v>4.67</v>
      </c>
      <c r="O17" s="26" t="str">
        <f>IF('5.8. Образовательная среда'!$R17 = "средний", '5.8. Образовательная среда'!$M17, NA())</f>
        <v>#N/A</v>
      </c>
      <c r="P17" s="26" t="str">
        <f>IF('5.8. Образовательная среда'!$R17 = "базовый", '5.8. Образовательная среда'!$M17, NA())</f>
        <v>#N/A</v>
      </c>
      <c r="Q17" s="26" t="str">
        <f>IF('5.8. Образовательная среда'!$R17 = "ниже базового", '5.8. Образовательная среда'!$M17, NA())</f>
        <v>#N/A</v>
      </c>
      <c r="R17" s="9" t="str">
        <f t="array" ref="R17">INDEX({"ниже базового","базовый","средний","высокий"}, ROUND('5.8. Образовательная среда'!$M17, 0) - 1)</f>
        <v>высокий</v>
      </c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</row>
    <row r="18">
      <c r="A18" s="9">
        <v>35.0</v>
      </c>
      <c r="B18" s="17" t="str">
        <f>COUNTIFS('2. Результаты'!$B$2:$B$1350, '5.8. Образовательная среда'!$G18, '2. Результаты'!$L$2:$L$1350, B$1)</f>
        <v>10</v>
      </c>
      <c r="C18" s="18" t="str">
        <f>COUNTIFS('2. Результаты'!$B$2:$B$1350, '5.8. Образовательная среда'!$G18, '2. Результаты'!$L$2:$L$1350, C$1)</f>
        <v>3</v>
      </c>
      <c r="D18" s="19" t="str">
        <f>COUNTIFS('2. Результаты'!$B$2:$B$1350, '5.8. Образовательная среда'!$G18, '2. Результаты'!$L$2:$L$1350, D$1)</f>
        <v>1</v>
      </c>
      <c r="E18" s="20" t="str">
        <f>COUNTIFS('2. Результаты'!$B$2:$B$1350, '5.8. Образовательная среда'!$G18, '2. Результаты'!$L$2:$L$1350, E$1)</f>
        <v>0</v>
      </c>
      <c r="F18" s="9" t="str">
        <f t="array" ref="F18">ROW() - ROW(TAKE('5.8. Образовательная среда'!$A$2:$R$55, 1)) + 1</f>
        <v>#NAME?</v>
      </c>
      <c r="G18" s="21" t="s">
        <v>724</v>
      </c>
      <c r="H18" s="3" t="str">
        <f>SUM('5.8. Образовательная среда'!$B18:$E18)</f>
        <v>14</v>
      </c>
      <c r="I18" s="22" t="str">
        <f>'5.8. Образовательная среда'!$B18 / '5.8. Образовательная среда'!$H18</f>
        <v>71%</v>
      </c>
      <c r="J18" s="23" t="str">
        <f>'5.8. Образовательная среда'!$C18 / '5.8. Образовательная среда'!$H18</f>
        <v>21%</v>
      </c>
      <c r="K18" s="24" t="str">
        <f>'5.8. Образовательная среда'!$D18 / '5.8. Образовательная среда'!$H18</f>
        <v>7%</v>
      </c>
      <c r="L18" s="25" t="str">
        <f>'5.8. Образовательная среда'!$E18 / '5.8. Образовательная среда'!$H18</f>
        <v>0%</v>
      </c>
      <c r="M18" s="26" t="str">
        <f>(5 * '5.8. Образовательная среда'!$B18 + 4 * '5.8. Образовательная среда'!$C18 + 3 * '5.8. Образовательная среда'!$D18 + 2 * '5.8. Образовательная среда'!$E18) / '5.8. Образовательная среда'!$H18</f>
        <v>4.64</v>
      </c>
      <c r="N18" s="26" t="str">
        <f>IF('5.8. Образовательная среда'!$R18 = "высокий", '5.8. Образовательная среда'!$M18, NA())</f>
        <v>4.64</v>
      </c>
      <c r="O18" s="26" t="str">
        <f>IF('5.8. Образовательная среда'!$R18 = "средний", '5.8. Образовательная среда'!$M18, NA())</f>
        <v>#N/A</v>
      </c>
      <c r="P18" s="26" t="str">
        <f>IF('5.8. Образовательная среда'!$R18 = "базовый", '5.8. Образовательная среда'!$M18, NA())</f>
        <v>#N/A</v>
      </c>
      <c r="Q18" s="26" t="str">
        <f>IF('5.8. Образовательная среда'!$R18 = "ниже базового", '5.8. Образовательная среда'!$M18, NA())</f>
        <v>#N/A</v>
      </c>
      <c r="R18" s="9" t="str">
        <f t="array" ref="R18">INDEX({"ниже базового","базовый","средний","высокий"}, ROUND('5.8. Образовательная среда'!$M18, 0) - 1)</f>
        <v>высокий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</row>
    <row r="19">
      <c r="A19" s="9">
        <v>43.0</v>
      </c>
      <c r="B19" s="17" t="str">
        <f>COUNTIFS('2. Результаты'!$B$2:$B$1350, '5.8. Образовательная среда'!$G19, '2. Результаты'!$L$2:$L$1350, B$1)</f>
        <v>55</v>
      </c>
      <c r="C19" s="18" t="str">
        <f>COUNTIFS('2. Результаты'!$B$2:$B$1350, '5.8. Образовательная среда'!$G19, '2. Результаты'!$L$2:$L$1350, C$1)</f>
        <v>16</v>
      </c>
      <c r="D19" s="19" t="str">
        <f>COUNTIFS('2. Результаты'!$B$2:$B$1350, '5.8. Образовательная среда'!$G19, '2. Результаты'!$L$2:$L$1350, D$1)</f>
        <v>6</v>
      </c>
      <c r="E19" s="20" t="str">
        <f>COUNTIFS('2. Результаты'!$B$2:$B$1350, '5.8. Образовательная среда'!$G19, '2. Результаты'!$L$2:$L$1350, E$1)</f>
        <v>0</v>
      </c>
      <c r="F19" s="9" t="str">
        <f t="array" ref="F19">ROW() - ROW(TAKE('5.8. Образовательная среда'!$A$2:$R$55, 1)) + 1</f>
        <v>#NAME?</v>
      </c>
      <c r="G19" s="21" t="s">
        <v>1254</v>
      </c>
      <c r="H19" s="3" t="str">
        <f>SUM('5.8. Образовательная среда'!$B19:$E19)</f>
        <v>77</v>
      </c>
      <c r="I19" s="22" t="str">
        <f>'5.8. Образовательная среда'!$B19 / '5.8. Образовательная среда'!$H19</f>
        <v>71%</v>
      </c>
      <c r="J19" s="23" t="str">
        <f>'5.8. Образовательная среда'!$C19 / '5.8. Образовательная среда'!$H19</f>
        <v>21%</v>
      </c>
      <c r="K19" s="24" t="str">
        <f>'5.8. Образовательная среда'!$D19 / '5.8. Образовательная среда'!$H19</f>
        <v>8%</v>
      </c>
      <c r="L19" s="25" t="str">
        <f>'5.8. Образовательная среда'!$E19 / '5.8. Образовательная среда'!$H19</f>
        <v>0%</v>
      </c>
      <c r="M19" s="26" t="str">
        <f>(5 * '5.8. Образовательная среда'!$B19 + 4 * '5.8. Образовательная среда'!$C19 + 3 * '5.8. Образовательная среда'!$D19 + 2 * '5.8. Образовательная среда'!$E19) / '5.8. Образовательная среда'!$H19</f>
        <v>4.64</v>
      </c>
      <c r="N19" s="26" t="str">
        <f>IF('5.8. Образовательная среда'!$R19 = "высокий", '5.8. Образовательная среда'!$M19, NA())</f>
        <v>4.64</v>
      </c>
      <c r="O19" s="26" t="str">
        <f>IF('5.8. Образовательная среда'!$R19 = "средний", '5.8. Образовательная среда'!$M19, NA())</f>
        <v>#N/A</v>
      </c>
      <c r="P19" s="26" t="str">
        <f>IF('5.8. Образовательная среда'!$R19 = "базовый", '5.8. Образовательная среда'!$M19, NA())</f>
        <v>#N/A</v>
      </c>
      <c r="Q19" s="26" t="str">
        <f>IF('5.8. Образовательная среда'!$R19 = "ниже базового", '5.8. Образовательная среда'!$M19, NA())</f>
        <v>#N/A</v>
      </c>
      <c r="R19" s="9" t="str">
        <f t="array" ref="R19">INDEX({"ниже базового","базовый","средний","высокий"}, ROUND('5.8. Образовательная среда'!$M19, 0) - 1)</f>
        <v>высокий</v>
      </c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</row>
    <row r="20">
      <c r="A20" s="9">
        <v>46.0</v>
      </c>
      <c r="B20" s="17" t="str">
        <f>COUNTIFS('2. Результаты'!$B$2:$B$1350, '5.8. Образовательная среда'!$G20, '2. Результаты'!$L$2:$L$1350, B$1)</f>
        <v>24</v>
      </c>
      <c r="C20" s="18" t="str">
        <f>COUNTIFS('2. Результаты'!$B$2:$B$1350, '5.8. Образовательная среда'!$G20, '2. Результаты'!$L$2:$L$1350, C$1)</f>
        <v>14</v>
      </c>
      <c r="D20" s="19" t="str">
        <f>COUNTIFS('2. Результаты'!$B$2:$B$1350, '5.8. Образовательная среда'!$G20, '2. Результаты'!$L$2:$L$1350, D$1)</f>
        <v>0</v>
      </c>
      <c r="E20" s="20" t="str">
        <f>COUNTIFS('2. Результаты'!$B$2:$B$1350, '5.8. Образовательная среда'!$G20, '2. Результаты'!$L$2:$L$1350, E$1)</f>
        <v>0</v>
      </c>
      <c r="F20" s="9" t="str">
        <f t="array" ref="F20">ROW() - ROW(TAKE('5.8. Образовательная среда'!$A$2:$R$55, 1)) + 1</f>
        <v>#NAME?</v>
      </c>
      <c r="G20" s="21" t="s">
        <v>970</v>
      </c>
      <c r="H20" s="3" t="str">
        <f>SUM('5.8. Образовательная среда'!$B20:$E20)</f>
        <v>38</v>
      </c>
      <c r="I20" s="22" t="str">
        <f>'5.8. Образовательная среда'!$B20 / '5.8. Образовательная среда'!$H20</f>
        <v>63%</v>
      </c>
      <c r="J20" s="23" t="str">
        <f>'5.8. Образовательная среда'!$C20 / '5.8. Образовательная среда'!$H20</f>
        <v>37%</v>
      </c>
      <c r="K20" s="24" t="str">
        <f>'5.8. Образовательная среда'!$D20 / '5.8. Образовательная среда'!$H20</f>
        <v>0%</v>
      </c>
      <c r="L20" s="25" t="str">
        <f>'5.8. Образовательная среда'!$E20 / '5.8. Образовательная среда'!$H20</f>
        <v>0%</v>
      </c>
      <c r="M20" s="26" t="str">
        <f>(5 * '5.8. Образовательная среда'!$B20 + 4 * '5.8. Образовательная среда'!$C20 + 3 * '5.8. Образовательная среда'!$D20 + 2 * '5.8. Образовательная среда'!$E20) / '5.8. Образовательная среда'!$H20</f>
        <v>4.63</v>
      </c>
      <c r="N20" s="26" t="str">
        <f>IF('5.8. Образовательная среда'!$R20 = "высокий", '5.8. Образовательная среда'!$M20, NA())</f>
        <v>4.63</v>
      </c>
      <c r="O20" s="26" t="str">
        <f>IF('5.8. Образовательная среда'!$R20 = "средний", '5.8. Образовательная среда'!$M20, NA())</f>
        <v>#N/A</v>
      </c>
      <c r="P20" s="26" t="str">
        <f>IF('5.8. Образовательная среда'!$R20 = "базовый", '5.8. Образовательная среда'!$M20, NA())</f>
        <v>#N/A</v>
      </c>
      <c r="Q20" s="26" t="str">
        <f>IF('5.8. Образовательная среда'!$R20 = "ниже базового", '5.8. Образовательная среда'!$M20, NA())</f>
        <v>#N/A</v>
      </c>
      <c r="R20" s="9" t="str">
        <f t="array" ref="R20">INDEX({"ниже базового","базовый","средний","высокий"}, ROUND('5.8. Образовательная среда'!$M20, 0) - 1)</f>
        <v>высокий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</row>
    <row r="21" ht="15.75" customHeight="1">
      <c r="A21" s="9">
        <v>53.0</v>
      </c>
      <c r="B21" s="17" t="str">
        <f>COUNTIFS('2. Результаты'!$B$2:$B$1350, '5.8. Образовательная среда'!$G21, '2. Результаты'!$L$2:$L$1350, B$1)</f>
        <v>5</v>
      </c>
      <c r="C21" s="18" t="str">
        <f>COUNTIFS('2. Результаты'!$B$2:$B$1350, '5.8. Образовательная среда'!$G21, '2. Результаты'!$L$2:$L$1350, C$1)</f>
        <v>3</v>
      </c>
      <c r="D21" s="19" t="str">
        <f>COUNTIFS('2. Результаты'!$B$2:$B$1350, '5.8. Образовательная среда'!$G21, '2. Результаты'!$L$2:$L$1350, D$1)</f>
        <v>0</v>
      </c>
      <c r="E21" s="20" t="str">
        <f>COUNTIFS('2. Результаты'!$B$2:$B$1350, '5.8. Образовательная среда'!$G21, '2. Результаты'!$L$2:$L$1350, E$1)</f>
        <v>0</v>
      </c>
      <c r="F21" s="9" t="str">
        <f t="array" ref="F21">ROW() - ROW(TAKE('5.8. Образовательная среда'!$A$2:$R$55, 1)) + 1</f>
        <v>#NAME?</v>
      </c>
      <c r="G21" s="21" t="s">
        <v>272</v>
      </c>
      <c r="H21" s="3" t="str">
        <f>SUM('5.8. Образовательная среда'!$B21:$E21)</f>
        <v>8</v>
      </c>
      <c r="I21" s="22" t="str">
        <f>'5.8. Образовательная среда'!$B21 / '5.8. Образовательная среда'!$H21</f>
        <v>63%</v>
      </c>
      <c r="J21" s="23" t="str">
        <f>'5.8. Образовательная среда'!$C21 / '5.8. Образовательная среда'!$H21</f>
        <v>38%</v>
      </c>
      <c r="K21" s="24" t="str">
        <f>'5.8. Образовательная среда'!$D21 / '5.8. Образовательная среда'!$H21</f>
        <v>0%</v>
      </c>
      <c r="L21" s="25" t="str">
        <f>'5.8. Образовательная среда'!$E21 / '5.8. Образовательная среда'!$H21</f>
        <v>0%</v>
      </c>
      <c r="M21" s="26" t="str">
        <f>(5 * '5.8. Образовательная среда'!$B21 + 4 * '5.8. Образовательная среда'!$C21 + 3 * '5.8. Образовательная среда'!$D21 + 2 * '5.8. Образовательная среда'!$E21) / '5.8. Образовательная среда'!$H21</f>
        <v>4.63</v>
      </c>
      <c r="N21" s="26" t="str">
        <f>IF('5.8. Образовательная среда'!$R21 = "высокий", '5.8. Образовательная среда'!$M21, NA())</f>
        <v>4.63</v>
      </c>
      <c r="O21" s="26" t="str">
        <f>IF('5.8. Образовательная среда'!$R21 = "средний", '5.8. Образовательная среда'!$M21, NA())</f>
        <v>#N/A</v>
      </c>
      <c r="P21" s="26" t="str">
        <f>IF('5.8. Образовательная среда'!$R21 = "базовый", '5.8. Образовательная среда'!$M21, NA())</f>
        <v>#N/A</v>
      </c>
      <c r="Q21" s="26" t="str">
        <f>IF('5.8. Образовательная среда'!$R21 = "ниже базового", '5.8. Образовательная среда'!$M21, NA())</f>
        <v>#N/A</v>
      </c>
      <c r="R21" s="9" t="str">
        <f t="array" ref="R21">INDEX({"ниже базового","базовый","средний","высокий"}, ROUND('5.8. Образовательная среда'!$M21, 0) - 1)</f>
        <v>высокий</v>
      </c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</row>
    <row r="22" ht="15.75" customHeight="1">
      <c r="A22" s="9">
        <v>2.0</v>
      </c>
      <c r="B22" s="17" t="str">
        <f>COUNTIFS('2. Результаты'!$B$2:$B$1350, '5.8. Образовательная среда'!$G22, '2. Результаты'!$L$2:$L$1350, B$1)</f>
        <v>5</v>
      </c>
      <c r="C22" s="18" t="str">
        <f>COUNTIFS('2. Результаты'!$B$2:$B$1350, '5.8. Образовательная среда'!$G22, '2. Результаты'!$L$2:$L$1350, C$1)</f>
        <v>3</v>
      </c>
      <c r="D22" s="19" t="str">
        <f>COUNTIFS('2. Результаты'!$B$2:$B$1350, '5.8. Образовательная среда'!$G22, '2. Результаты'!$L$2:$L$1350, D$1)</f>
        <v>0</v>
      </c>
      <c r="E22" s="20" t="str">
        <f>COUNTIFS('2. Результаты'!$B$2:$B$1350, '5.8. Образовательная среда'!$G22, '2. Результаты'!$L$2:$L$1350, E$1)</f>
        <v>0</v>
      </c>
      <c r="F22" s="9" t="str">
        <f t="array" ref="F22">ROW() - ROW(TAKE('5.8. Образовательная среда'!$A$2:$R$55, 1)) + 1</f>
        <v>#NAME?</v>
      </c>
      <c r="G22" s="21" t="s">
        <v>739</v>
      </c>
      <c r="H22" s="3" t="str">
        <f>SUM('5.8. Образовательная среда'!$B22:$E22)</f>
        <v>8</v>
      </c>
      <c r="I22" s="22" t="str">
        <f>'5.8. Образовательная среда'!$B22 / '5.8. Образовательная среда'!$H22</f>
        <v>63%</v>
      </c>
      <c r="J22" s="23" t="str">
        <f>'5.8. Образовательная среда'!$C22 / '5.8. Образовательная среда'!$H22</f>
        <v>38%</v>
      </c>
      <c r="K22" s="24" t="str">
        <f>'5.8. Образовательная среда'!$D22 / '5.8. Образовательная среда'!$H22</f>
        <v>0%</v>
      </c>
      <c r="L22" s="25" t="str">
        <f>'5.8. Образовательная среда'!$E22 / '5.8. Образовательная среда'!$H22</f>
        <v>0%</v>
      </c>
      <c r="M22" s="26" t="str">
        <f>(5 * '5.8. Образовательная среда'!$B22 + 4 * '5.8. Образовательная среда'!$C22 + 3 * '5.8. Образовательная среда'!$D22 + 2 * '5.8. Образовательная среда'!$E22) / '5.8. Образовательная среда'!$H22</f>
        <v>4.63</v>
      </c>
      <c r="N22" s="26" t="str">
        <f>IF('5.8. Образовательная среда'!$R22 = "высокий", '5.8. Образовательная среда'!$M22, NA())</f>
        <v>4.63</v>
      </c>
      <c r="O22" s="26" t="str">
        <f>IF('5.8. Образовательная среда'!$R22 = "средний", '5.8. Образовательная среда'!$M22, NA())</f>
        <v>#N/A</v>
      </c>
      <c r="P22" s="26" t="str">
        <f>IF('5.8. Образовательная среда'!$R22 = "базовый", '5.8. Образовательная среда'!$M22, NA())</f>
        <v>#N/A</v>
      </c>
      <c r="Q22" s="26" t="str">
        <f>IF('5.8. Образовательная среда'!$R22 = "ниже базового", '5.8. Образовательная среда'!$M22, NA())</f>
        <v>#N/A</v>
      </c>
      <c r="R22" s="9" t="str">
        <f t="array" ref="R22">INDEX({"ниже базового","базовый","средний","высокий"}, ROUND('5.8. Образовательная среда'!$M22, 0) - 1)</f>
        <v>высокий</v>
      </c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</row>
    <row r="23" ht="15.75" customHeight="1">
      <c r="A23" s="9">
        <v>21.0</v>
      </c>
      <c r="B23" s="17" t="str">
        <f>COUNTIFS('2. Результаты'!$B$2:$B$1350, '5.8. Образовательная среда'!$G23, '2. Результаты'!$L$2:$L$1350, B$1)</f>
        <v>17</v>
      </c>
      <c r="C23" s="18" t="str">
        <f>COUNTIFS('2. Результаты'!$B$2:$B$1350, '5.8. Образовательная среда'!$G23, '2. Результаты'!$L$2:$L$1350, C$1)</f>
        <v>6</v>
      </c>
      <c r="D23" s="19" t="str">
        <f>COUNTIFS('2. Результаты'!$B$2:$B$1350, '5.8. Образовательная среда'!$G23, '2. Результаты'!$L$2:$L$1350, D$1)</f>
        <v>2</v>
      </c>
      <c r="E23" s="20" t="str">
        <f>COUNTIFS('2. Результаты'!$B$2:$B$1350, '5.8. Образовательная среда'!$G23, '2. Результаты'!$L$2:$L$1350, E$1)</f>
        <v>0</v>
      </c>
      <c r="F23" s="9" t="str">
        <f t="array" ref="F23">ROW() - ROW(TAKE('5.8. Образовательная среда'!$A$2:$R$55, 1)) + 1</f>
        <v>#NAME?</v>
      </c>
      <c r="G23" s="21" t="s">
        <v>1186</v>
      </c>
      <c r="H23" s="3" t="str">
        <f>SUM('5.8. Образовательная среда'!$B23:$E23)</f>
        <v>25</v>
      </c>
      <c r="I23" s="22" t="str">
        <f>'5.8. Образовательная среда'!$B23 / '5.8. Образовательная среда'!$H23</f>
        <v>68%</v>
      </c>
      <c r="J23" s="23" t="str">
        <f>'5.8. Образовательная среда'!$C23 / '5.8. Образовательная среда'!$H23</f>
        <v>24%</v>
      </c>
      <c r="K23" s="24" t="str">
        <f>'5.8. Образовательная среда'!$D23 / '5.8. Образовательная среда'!$H23</f>
        <v>8%</v>
      </c>
      <c r="L23" s="25" t="str">
        <f>'5.8. Образовательная среда'!$E23 / '5.8. Образовательная среда'!$H23</f>
        <v>0%</v>
      </c>
      <c r="M23" s="26" t="str">
        <f>(5 * '5.8. Образовательная среда'!$B23 + 4 * '5.8. Образовательная среда'!$C23 + 3 * '5.8. Образовательная среда'!$D23 + 2 * '5.8. Образовательная среда'!$E23) / '5.8. Образовательная среда'!$H23</f>
        <v>4.60</v>
      </c>
      <c r="N23" s="26" t="str">
        <f>IF('5.8. Образовательная среда'!$R23 = "высокий", '5.8. Образовательная среда'!$M23, NA())</f>
        <v>4.60</v>
      </c>
      <c r="O23" s="26" t="str">
        <f>IF('5.8. Образовательная среда'!$R23 = "средний", '5.8. Образовательная среда'!$M23, NA())</f>
        <v>#N/A</v>
      </c>
      <c r="P23" s="26" t="str">
        <f>IF('5.8. Образовательная среда'!$R23 = "базовый", '5.8. Образовательная среда'!$M23, NA())</f>
        <v>#N/A</v>
      </c>
      <c r="Q23" s="26" t="str">
        <f>IF('5.8. Образовательная среда'!$R23 = "ниже базового", '5.8. Образовательная среда'!$M23, NA())</f>
        <v>#N/A</v>
      </c>
      <c r="R23" s="9" t="str">
        <f t="array" ref="R23">INDEX({"ниже базового","базовый","средний","высокий"}, ROUND('5.8. Образовательная среда'!$M23, 0) - 1)</f>
        <v>высокий</v>
      </c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</row>
    <row r="24" ht="15.75" customHeight="1">
      <c r="A24" s="9">
        <v>25.0</v>
      </c>
      <c r="B24" s="17" t="str">
        <f>COUNTIFS('2. Результаты'!$B$2:$B$1350, '5.8. Образовательная среда'!$G24, '2. Результаты'!$L$2:$L$1350, B$1)</f>
        <v>9</v>
      </c>
      <c r="C24" s="18" t="str">
        <f>COUNTIFS('2. Результаты'!$B$2:$B$1350, '5.8. Образовательная среда'!$G24, '2. Результаты'!$L$2:$L$1350, C$1)</f>
        <v>6</v>
      </c>
      <c r="D24" s="19" t="str">
        <f>COUNTIFS('2. Результаты'!$B$2:$B$1350, '5.8. Образовательная среда'!$G24, '2. Результаты'!$L$2:$L$1350, D$1)</f>
        <v>0</v>
      </c>
      <c r="E24" s="20" t="str">
        <f>COUNTIFS('2. Результаты'!$B$2:$B$1350, '5.8. Образовательная среда'!$G24, '2. Результаты'!$L$2:$L$1350, E$1)</f>
        <v>0</v>
      </c>
      <c r="F24" s="9" t="str">
        <f t="array" ref="F24">ROW() - ROW(TAKE('5.8. Образовательная среда'!$A$2:$R$55, 1)) + 1</f>
        <v>#NAME?</v>
      </c>
      <c r="G24" s="21" t="s">
        <v>5</v>
      </c>
      <c r="H24" s="3" t="str">
        <f>SUM('5.8. Образовательная среда'!$B24:$E24)</f>
        <v>15</v>
      </c>
      <c r="I24" s="22" t="str">
        <f>'5.8. Образовательная среда'!$B24 / '5.8. Образовательная среда'!$H24</f>
        <v>60%</v>
      </c>
      <c r="J24" s="23" t="str">
        <f>'5.8. Образовательная среда'!$C24 / '5.8. Образовательная среда'!$H24</f>
        <v>40%</v>
      </c>
      <c r="K24" s="24" t="str">
        <f>'5.8. Образовательная среда'!$D24 / '5.8. Образовательная среда'!$H24</f>
        <v>0%</v>
      </c>
      <c r="L24" s="25" t="str">
        <f>'5.8. Образовательная среда'!$E24 / '5.8. Образовательная среда'!$H24</f>
        <v>0%</v>
      </c>
      <c r="M24" s="26" t="str">
        <f>(5 * '5.8. Образовательная среда'!$B24 + 4 * '5.8. Образовательная среда'!$C24 + 3 * '5.8. Образовательная среда'!$D24 + 2 * '5.8. Образовательная среда'!$E24) / '5.8. Образовательная среда'!$H24</f>
        <v>4.60</v>
      </c>
      <c r="N24" s="26" t="str">
        <f>IF('5.8. Образовательная среда'!$R24 = "высокий", '5.8. Образовательная среда'!$M24, NA())</f>
        <v>4.60</v>
      </c>
      <c r="O24" s="26" t="str">
        <f>IF('5.8. Образовательная среда'!$R24 = "средний", '5.8. Образовательная среда'!$M24, NA())</f>
        <v>#N/A</v>
      </c>
      <c r="P24" s="26" t="str">
        <f>IF('5.8. Образовательная среда'!$R24 = "базовый", '5.8. Образовательная среда'!$M24, NA())</f>
        <v>#N/A</v>
      </c>
      <c r="Q24" s="26" t="str">
        <f>IF('5.8. Образовательная среда'!$R24 = "ниже базового", '5.8. Образовательная среда'!$M24, NA())</f>
        <v>#N/A</v>
      </c>
      <c r="R24" s="9" t="str">
        <f t="array" ref="R24">INDEX({"ниже базового","базовый","средний","высокий"}, ROUND('5.8. Образовательная среда'!$M24, 0) - 1)</f>
        <v>высокий</v>
      </c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</row>
    <row r="25" ht="15.75" customHeight="1">
      <c r="A25" s="9">
        <v>39.0</v>
      </c>
      <c r="B25" s="17" t="str">
        <f>COUNTIFS('2. Результаты'!$B$2:$B$1350, '5.8. Образовательная среда'!$G25, '2. Результаты'!$L$2:$L$1350, B$1)</f>
        <v>28</v>
      </c>
      <c r="C25" s="18" t="str">
        <f>COUNTIFS('2. Результаты'!$B$2:$B$1350, '5.8. Образовательная среда'!$G25, '2. Результаты'!$L$2:$L$1350, C$1)</f>
        <v>12</v>
      </c>
      <c r="D25" s="19" t="str">
        <f>COUNTIFS('2. Результаты'!$B$2:$B$1350, '5.8. Образовательная среда'!$G25, '2. Результаты'!$L$2:$L$1350, D$1)</f>
        <v>3</v>
      </c>
      <c r="E25" s="20" t="str">
        <f>COUNTIFS('2. Результаты'!$B$2:$B$1350, '5.8. Образовательная среда'!$G25, '2. Результаты'!$L$2:$L$1350, E$1)</f>
        <v>0</v>
      </c>
      <c r="F25" s="9" t="str">
        <f t="array" ref="F25">ROW() - ROW(TAKE('5.8. Образовательная среда'!$A$2:$R$55, 1)) + 1</f>
        <v>#NAME?</v>
      </c>
      <c r="G25" s="21" t="s">
        <v>454</v>
      </c>
      <c r="H25" s="3" t="str">
        <f>SUM('5.8. Образовательная среда'!$B25:$E25)</f>
        <v>43</v>
      </c>
      <c r="I25" s="22" t="str">
        <f>'5.8. Образовательная среда'!$B25 / '5.8. Образовательная среда'!$H25</f>
        <v>65%</v>
      </c>
      <c r="J25" s="23" t="str">
        <f>'5.8. Образовательная среда'!$C25 / '5.8. Образовательная среда'!$H25</f>
        <v>28%</v>
      </c>
      <c r="K25" s="24" t="str">
        <f>'5.8. Образовательная среда'!$D25 / '5.8. Образовательная среда'!$H25</f>
        <v>7%</v>
      </c>
      <c r="L25" s="25" t="str">
        <f>'5.8. Образовательная среда'!$E25 / '5.8. Образовательная среда'!$H25</f>
        <v>0%</v>
      </c>
      <c r="M25" s="26" t="str">
        <f>(5 * '5.8. Образовательная среда'!$B25 + 4 * '5.8. Образовательная среда'!$C25 + 3 * '5.8. Образовательная среда'!$D25 + 2 * '5.8. Образовательная среда'!$E25) / '5.8. Образовательная среда'!$H25</f>
        <v>4.58</v>
      </c>
      <c r="N25" s="26" t="str">
        <f>IF('5.8. Образовательная среда'!$R25 = "высокий", '5.8. Образовательная среда'!$M25, NA())</f>
        <v>4.58</v>
      </c>
      <c r="O25" s="26" t="str">
        <f>IF('5.8. Образовательная среда'!$R25 = "средний", '5.8. Образовательная среда'!$M25, NA())</f>
        <v>#N/A</v>
      </c>
      <c r="P25" s="26" t="str">
        <f>IF('5.8. Образовательная среда'!$R25 = "базовый", '5.8. Образовательная среда'!$M25, NA())</f>
        <v>#N/A</v>
      </c>
      <c r="Q25" s="26" t="str">
        <f>IF('5.8. Образовательная среда'!$R25 = "ниже базового", '5.8. Образовательная среда'!$M25, NA())</f>
        <v>#N/A</v>
      </c>
      <c r="R25" s="9" t="str">
        <f t="array" ref="R25">INDEX({"ниже базового","базовый","средний","высокий"}, ROUND('5.8. Образовательная среда'!$M25, 0) - 1)</f>
        <v>высокий</v>
      </c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</row>
    <row r="26" ht="15.75" customHeight="1">
      <c r="A26" s="9">
        <v>27.0</v>
      </c>
      <c r="B26" s="17" t="str">
        <f>COUNTIFS('2. Результаты'!$B$2:$B$1350, '5.8. Образовательная среда'!$G26, '2. Результаты'!$L$2:$L$1350, B$1)</f>
        <v>19</v>
      </c>
      <c r="C26" s="18" t="str">
        <f>COUNTIFS('2. Результаты'!$B$2:$B$1350, '5.8. Образовательная среда'!$G26, '2. Результаты'!$L$2:$L$1350, C$1)</f>
        <v>14</v>
      </c>
      <c r="D26" s="19" t="str">
        <f>COUNTIFS('2. Результаты'!$B$2:$B$1350, '5.8. Образовательная среда'!$G26, '2. Результаты'!$L$2:$L$1350, D$1)</f>
        <v>0</v>
      </c>
      <c r="E26" s="20" t="str">
        <f>COUNTIFS('2. Результаты'!$B$2:$B$1350, '5.8. Образовательная среда'!$G26, '2. Результаты'!$L$2:$L$1350, E$1)</f>
        <v>0</v>
      </c>
      <c r="F26" s="9" t="str">
        <f t="array" ref="F26">ROW() - ROW(TAKE('5.8. Образовательная среда'!$A$2:$R$55, 1)) + 1</f>
        <v>#NAME?</v>
      </c>
      <c r="G26" s="21" t="s">
        <v>572</v>
      </c>
      <c r="H26" s="3" t="str">
        <f>SUM('5.8. Образовательная среда'!$B26:$E26)</f>
        <v>33</v>
      </c>
      <c r="I26" s="22" t="str">
        <f>'5.8. Образовательная среда'!$B26 / '5.8. Образовательная среда'!$H26</f>
        <v>58%</v>
      </c>
      <c r="J26" s="23" t="str">
        <f>'5.8. Образовательная среда'!$C26 / '5.8. Образовательная среда'!$H26</f>
        <v>42%</v>
      </c>
      <c r="K26" s="24" t="str">
        <f>'5.8. Образовательная среда'!$D26 / '5.8. Образовательная среда'!$H26</f>
        <v>0%</v>
      </c>
      <c r="L26" s="25" t="str">
        <f>'5.8. Образовательная среда'!$E26 / '5.8. Образовательная среда'!$H26</f>
        <v>0%</v>
      </c>
      <c r="M26" s="26" t="str">
        <f>(5 * '5.8. Образовательная среда'!$B26 + 4 * '5.8. Образовательная среда'!$C26 + 3 * '5.8. Образовательная среда'!$D26 + 2 * '5.8. Образовательная среда'!$E26) / '5.8. Образовательная среда'!$H26</f>
        <v>4.58</v>
      </c>
      <c r="N26" s="26" t="str">
        <f>IF('5.8. Образовательная среда'!$R26 = "высокий", '5.8. Образовательная среда'!$M26, NA())</f>
        <v>4.58</v>
      </c>
      <c r="O26" s="26" t="str">
        <f>IF('5.8. Образовательная среда'!$R26 = "средний", '5.8. Образовательная среда'!$M26, NA())</f>
        <v>#N/A</v>
      </c>
      <c r="P26" s="26" t="str">
        <f>IF('5.8. Образовательная среда'!$R26 = "базовый", '5.8. Образовательная среда'!$M26, NA())</f>
        <v>#N/A</v>
      </c>
      <c r="Q26" s="26" t="str">
        <f>IF('5.8. Образовательная среда'!$R26 = "ниже базового", '5.8. Образовательная среда'!$M26, NA())</f>
        <v>#N/A</v>
      </c>
      <c r="R26" s="9" t="str">
        <f t="array" ref="R26">INDEX({"ниже базового","базовый","средний","высокий"}, ROUND('5.8. Образовательная среда'!$M26, 0) - 1)</f>
        <v>высокий</v>
      </c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</row>
    <row r="27" ht="15.75" customHeight="1">
      <c r="A27" s="9">
        <v>24.0</v>
      </c>
      <c r="B27" s="17" t="str">
        <f>COUNTIFS('2. Результаты'!$B$2:$B$1350, '5.8. Образовательная среда'!$G27, '2. Результаты'!$L$2:$L$1350, B$1)</f>
        <v>8</v>
      </c>
      <c r="C27" s="18" t="str">
        <f>COUNTIFS('2. Результаты'!$B$2:$B$1350, '5.8. Образовательная среда'!$G27, '2. Результаты'!$L$2:$L$1350, C$1)</f>
        <v>6</v>
      </c>
      <c r="D27" s="19" t="str">
        <f>COUNTIFS('2. Результаты'!$B$2:$B$1350, '5.8. Образовательная среда'!$G27, '2. Результаты'!$L$2:$L$1350, D$1)</f>
        <v>0</v>
      </c>
      <c r="E27" s="20" t="str">
        <f>COUNTIFS('2. Результаты'!$B$2:$B$1350, '5.8. Образовательная среда'!$G27, '2. Результаты'!$L$2:$L$1350, E$1)</f>
        <v>0</v>
      </c>
      <c r="F27" s="9" t="str">
        <f t="array" ref="F27">ROW() - ROW(TAKE('5.8. Образовательная среда'!$A$2:$R$55, 1)) + 1</f>
        <v>#NAME?</v>
      </c>
      <c r="G27" s="21" t="s">
        <v>67</v>
      </c>
      <c r="H27" s="3" t="str">
        <f>SUM('5.8. Образовательная среда'!$B27:$E27)</f>
        <v>14</v>
      </c>
      <c r="I27" s="22" t="str">
        <f>'5.8. Образовательная среда'!$B27 / '5.8. Образовательная среда'!$H27</f>
        <v>57%</v>
      </c>
      <c r="J27" s="23" t="str">
        <f>'5.8. Образовательная среда'!$C27 / '5.8. Образовательная среда'!$H27</f>
        <v>43%</v>
      </c>
      <c r="K27" s="24" t="str">
        <f>'5.8. Образовательная среда'!$D27 / '5.8. Образовательная среда'!$H27</f>
        <v>0%</v>
      </c>
      <c r="L27" s="25" t="str">
        <f>'5.8. Образовательная среда'!$E27 / '5.8. Образовательная среда'!$H27</f>
        <v>0%</v>
      </c>
      <c r="M27" s="26" t="str">
        <f>(5 * '5.8. Образовательная среда'!$B27 + 4 * '5.8. Образовательная среда'!$C27 + 3 * '5.8. Образовательная среда'!$D27 + 2 * '5.8. Образовательная среда'!$E27) / '5.8. Образовательная среда'!$H27</f>
        <v>4.57</v>
      </c>
      <c r="N27" s="26" t="str">
        <f>IF('5.8. Образовательная среда'!$R27 = "высокий", '5.8. Образовательная среда'!$M27, NA())</f>
        <v>4.57</v>
      </c>
      <c r="O27" s="26" t="str">
        <f>IF('5.8. Образовательная среда'!$R27 = "средний", '5.8. Образовательная среда'!$M27, NA())</f>
        <v>#N/A</v>
      </c>
      <c r="P27" s="26" t="str">
        <f>IF('5.8. Образовательная среда'!$R27 = "базовый", '5.8. Образовательная среда'!$M27, NA())</f>
        <v>#N/A</v>
      </c>
      <c r="Q27" s="26" t="str">
        <f>IF('5.8. Образовательная среда'!$R27 = "ниже базового", '5.8. Образовательная среда'!$M27, NA())</f>
        <v>#N/A</v>
      </c>
      <c r="R27" s="9" t="str">
        <f t="array" ref="R27">INDEX({"ниже базового","базовый","средний","высокий"}, ROUND('5.8. Образовательная среда'!$M27, 0) - 1)</f>
        <v>высокий</v>
      </c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</row>
    <row r="28" ht="15.75" customHeight="1">
      <c r="A28" s="9">
        <v>36.0</v>
      </c>
      <c r="B28" s="17" t="str">
        <f>COUNTIFS('2. Результаты'!$B$2:$B$1350, '5.8. Образовательная среда'!$G28, '2. Результаты'!$L$2:$L$1350, B$1)</f>
        <v>14</v>
      </c>
      <c r="C28" s="18" t="str">
        <f>COUNTIFS('2. Результаты'!$B$2:$B$1350, '5.8. Образовательная среда'!$G28, '2. Результаты'!$L$2:$L$1350, C$1)</f>
        <v>8</v>
      </c>
      <c r="D28" s="19" t="str">
        <f>COUNTIFS('2. Результаты'!$B$2:$B$1350, '5.8. Образовательная среда'!$G28, '2. Результаты'!$L$2:$L$1350, D$1)</f>
        <v>1</v>
      </c>
      <c r="E28" s="20" t="str">
        <f>COUNTIFS('2. Результаты'!$B$2:$B$1350, '5.8. Образовательная среда'!$G28, '2. Результаты'!$L$2:$L$1350, E$1)</f>
        <v>0</v>
      </c>
      <c r="F28" s="9" t="str">
        <f t="array" ref="F28">ROW() - ROW(TAKE('5.8. Образовательная среда'!$A$2:$R$55, 1)) + 1</f>
        <v>#NAME?</v>
      </c>
      <c r="G28" s="21" t="s">
        <v>862</v>
      </c>
      <c r="H28" s="3" t="str">
        <f>SUM('5.8. Образовательная среда'!$B28:$E28)</f>
        <v>23</v>
      </c>
      <c r="I28" s="22" t="str">
        <f>'5.8. Образовательная среда'!$B28 / '5.8. Образовательная среда'!$H28</f>
        <v>61%</v>
      </c>
      <c r="J28" s="23" t="str">
        <f>'5.8. Образовательная среда'!$C28 / '5.8. Образовательная среда'!$H28</f>
        <v>35%</v>
      </c>
      <c r="K28" s="24" t="str">
        <f>'5.8. Образовательная среда'!$D28 / '5.8. Образовательная среда'!$H28</f>
        <v>4%</v>
      </c>
      <c r="L28" s="25" t="str">
        <f>'5.8. Образовательная среда'!$E28 / '5.8. Образовательная среда'!$H28</f>
        <v>0%</v>
      </c>
      <c r="M28" s="26" t="str">
        <f>(5 * '5.8. Образовательная среда'!$B28 + 4 * '5.8. Образовательная среда'!$C28 + 3 * '5.8. Образовательная среда'!$D28 + 2 * '5.8. Образовательная среда'!$E28) / '5.8. Образовательная среда'!$H28</f>
        <v>4.57</v>
      </c>
      <c r="N28" s="26" t="str">
        <f>IF('5.8. Образовательная среда'!$R28 = "высокий", '5.8. Образовательная среда'!$M28, NA())</f>
        <v>4.57</v>
      </c>
      <c r="O28" s="26" t="str">
        <f>IF('5.8. Образовательная среда'!$R28 = "средний", '5.8. Образовательная среда'!$M28, NA())</f>
        <v>#N/A</v>
      </c>
      <c r="P28" s="26" t="str">
        <f>IF('5.8. Образовательная среда'!$R28 = "базовый", '5.8. Образовательная среда'!$M28, NA())</f>
        <v>#N/A</v>
      </c>
      <c r="Q28" s="26" t="str">
        <f>IF('5.8. Образовательная среда'!$R28 = "ниже базового", '5.8. Образовательная среда'!$M28, NA())</f>
        <v>#N/A</v>
      </c>
      <c r="R28" s="9" t="str">
        <f t="array" ref="R28">INDEX({"ниже базового","базовый","средний","высокий"}, ROUND('5.8. Образовательная среда'!$M28, 0) - 1)</f>
        <v>высокий</v>
      </c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</row>
    <row r="29" ht="15.75" customHeight="1">
      <c r="A29" s="9">
        <v>45.0</v>
      </c>
      <c r="B29" s="17" t="str">
        <f>COUNTIFS('2. Результаты'!$B$2:$B$1350, '5.8. Образовательная среда'!$G29, '2. Результаты'!$L$2:$L$1350, B$1)</f>
        <v>18</v>
      </c>
      <c r="C29" s="18" t="str">
        <f>COUNTIFS('2. Результаты'!$B$2:$B$1350, '5.8. Образовательная среда'!$G29, '2. Результаты'!$L$2:$L$1350, C$1)</f>
        <v>7</v>
      </c>
      <c r="D29" s="19" t="str">
        <f>COUNTIFS('2. Результаты'!$B$2:$B$1350, '5.8. Образовательная среда'!$G29, '2. Результаты'!$L$2:$L$1350, D$1)</f>
        <v>3</v>
      </c>
      <c r="E29" s="20" t="str">
        <f>COUNTIFS('2. Результаты'!$B$2:$B$1350, '5.8. Образовательная среда'!$G29, '2. Результаты'!$L$2:$L$1350, E$1)</f>
        <v>0</v>
      </c>
      <c r="F29" s="9" t="str">
        <f t="array" ref="F29">ROW() - ROW(TAKE('5.8. Образовательная среда'!$A$2:$R$55, 1)) + 1</f>
        <v>#NAME?</v>
      </c>
      <c r="G29" s="21" t="s">
        <v>606</v>
      </c>
      <c r="H29" s="3" t="str">
        <f>SUM('5.8. Образовательная среда'!$B29:$E29)</f>
        <v>28</v>
      </c>
      <c r="I29" s="22" t="str">
        <f>'5.8. Образовательная среда'!$B29 / '5.8. Образовательная среда'!$H29</f>
        <v>64%</v>
      </c>
      <c r="J29" s="23" t="str">
        <f>'5.8. Образовательная среда'!$C29 / '5.8. Образовательная среда'!$H29</f>
        <v>25%</v>
      </c>
      <c r="K29" s="24" t="str">
        <f>'5.8. Образовательная среда'!$D29 / '5.8. Образовательная среда'!$H29</f>
        <v>11%</v>
      </c>
      <c r="L29" s="25" t="str">
        <f>'5.8. Образовательная среда'!$E29 / '5.8. Образовательная среда'!$H29</f>
        <v>0%</v>
      </c>
      <c r="M29" s="26" t="str">
        <f>(5 * '5.8. Образовательная среда'!$B29 + 4 * '5.8. Образовательная среда'!$C29 + 3 * '5.8. Образовательная среда'!$D29 + 2 * '5.8. Образовательная среда'!$E29) / '5.8. Образовательная среда'!$H29</f>
        <v>4.54</v>
      </c>
      <c r="N29" s="26" t="str">
        <f>IF('5.8. Образовательная среда'!$R29 = "высокий", '5.8. Образовательная среда'!$M29, NA())</f>
        <v>4.54</v>
      </c>
      <c r="O29" s="26" t="str">
        <f>IF('5.8. Образовательная среда'!$R29 = "средний", '5.8. Образовательная среда'!$M29, NA())</f>
        <v>#N/A</v>
      </c>
      <c r="P29" s="26" t="str">
        <f>IF('5.8. Образовательная среда'!$R29 = "базовый", '5.8. Образовательная среда'!$M29, NA())</f>
        <v>#N/A</v>
      </c>
      <c r="Q29" s="26" t="str">
        <f>IF('5.8. Образовательная среда'!$R29 = "ниже базового", '5.8. Образовательная среда'!$M29, NA())</f>
        <v>#N/A</v>
      </c>
      <c r="R29" s="9" t="str">
        <f t="array" ref="R29">INDEX({"ниже базового","базовый","средний","высокий"}, ROUND('5.8. Образовательная среда'!$M29, 0) - 1)</f>
        <v>высокий</v>
      </c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</row>
    <row r="30" ht="15.75" customHeight="1">
      <c r="A30" s="9">
        <v>42.0</v>
      </c>
      <c r="B30" s="17" t="str">
        <f>COUNTIFS('2. Результаты'!$B$2:$B$1350, '5.8. Образовательная среда'!$G30, '2. Результаты'!$L$2:$L$1350, B$1)</f>
        <v>8</v>
      </c>
      <c r="C30" s="18" t="str">
        <f>COUNTIFS('2. Результаты'!$B$2:$B$1350, '5.8. Образовательная среда'!$G30, '2. Результаты'!$L$2:$L$1350, C$1)</f>
        <v>7</v>
      </c>
      <c r="D30" s="19" t="str">
        <f>COUNTIFS('2. Результаты'!$B$2:$B$1350, '5.8. Образовательная среда'!$G30, '2. Результаты'!$L$2:$L$1350, D$1)</f>
        <v>0</v>
      </c>
      <c r="E30" s="20" t="str">
        <f>COUNTIFS('2. Результаты'!$B$2:$B$1350, '5.8. Образовательная среда'!$G30, '2. Результаты'!$L$2:$L$1350, E$1)</f>
        <v>0</v>
      </c>
      <c r="F30" s="9" t="str">
        <f t="array" ref="F30">ROW() - ROW(TAKE('5.8. Образовательная среда'!$A$2:$R$55, 1)) + 1</f>
        <v>#NAME?</v>
      </c>
      <c r="G30" s="21" t="s">
        <v>556</v>
      </c>
      <c r="H30" s="3" t="str">
        <f>SUM('5.8. Образовательная среда'!$B30:$E30)</f>
        <v>15</v>
      </c>
      <c r="I30" s="22" t="str">
        <f>'5.8. Образовательная среда'!$B30 / '5.8. Образовательная среда'!$H30</f>
        <v>53%</v>
      </c>
      <c r="J30" s="23" t="str">
        <f>'5.8. Образовательная среда'!$C30 / '5.8. Образовательная среда'!$H30</f>
        <v>47%</v>
      </c>
      <c r="K30" s="24" t="str">
        <f>'5.8. Образовательная среда'!$D30 / '5.8. Образовательная среда'!$H30</f>
        <v>0%</v>
      </c>
      <c r="L30" s="25" t="str">
        <f>'5.8. Образовательная среда'!$E30 / '5.8. Образовательная среда'!$H30</f>
        <v>0%</v>
      </c>
      <c r="M30" s="26" t="str">
        <f>(5 * '5.8. Образовательная среда'!$B30 + 4 * '5.8. Образовательная среда'!$C30 + 3 * '5.8. Образовательная среда'!$D30 + 2 * '5.8. Образовательная среда'!$E30) / '5.8. Образовательная среда'!$H30</f>
        <v>4.53</v>
      </c>
      <c r="N30" s="26" t="str">
        <f>IF('5.8. Образовательная среда'!$R30 = "высокий", '5.8. Образовательная среда'!$M30, NA())</f>
        <v>4.53</v>
      </c>
      <c r="O30" s="26" t="str">
        <f>IF('5.8. Образовательная среда'!$R30 = "средний", '5.8. Образовательная среда'!$M30, NA())</f>
        <v>#N/A</v>
      </c>
      <c r="P30" s="26" t="str">
        <f>IF('5.8. Образовательная среда'!$R30 = "базовый", '5.8. Образовательная среда'!$M30, NA())</f>
        <v>#N/A</v>
      </c>
      <c r="Q30" s="26" t="str">
        <f>IF('5.8. Образовательная среда'!$R30 = "ниже базового", '5.8. Образовательная среда'!$M30, NA())</f>
        <v>#N/A</v>
      </c>
      <c r="R30" s="9" t="str">
        <f t="array" ref="R30">INDEX({"ниже базового","базовый","средний","высокий"}, ROUND('5.8. Образовательная среда'!$M30, 0) - 1)</f>
        <v>высокий</v>
      </c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</row>
    <row r="31" ht="15.75" customHeight="1">
      <c r="A31" s="9">
        <v>54.0</v>
      </c>
      <c r="B31" s="17" t="str">
        <f>COUNTIFS('2. Результаты'!$B$2:$B$1350, '5.8. Образовательная среда'!$G31, '2. Результаты'!$L$2:$L$1350, B$1)</f>
        <v>20</v>
      </c>
      <c r="C31" s="18" t="str">
        <f>COUNTIFS('2. Результаты'!$B$2:$B$1350, '5.8. Образовательная среда'!$G31, '2. Результаты'!$L$2:$L$1350, C$1)</f>
        <v>15</v>
      </c>
      <c r="D31" s="19" t="str">
        <f>COUNTIFS('2. Результаты'!$B$2:$B$1350, '5.8. Образовательная среда'!$G31, '2. Результаты'!$L$2:$L$1350, D$1)</f>
        <v>1</v>
      </c>
      <c r="E31" s="20" t="str">
        <f>COUNTIFS('2. Результаты'!$B$2:$B$1350, '5.8. Образовательная среда'!$G31, '2. Результаты'!$L$2:$L$1350, E$1)</f>
        <v>0</v>
      </c>
      <c r="F31" s="9" t="str">
        <f t="array" ref="F31">ROW() - ROW(TAKE('5.8. Образовательная среда'!$A$2:$R$55, 1)) + 1</f>
        <v>#NAME?</v>
      </c>
      <c r="G31" s="21" t="s">
        <v>162</v>
      </c>
      <c r="H31" s="3" t="str">
        <f>SUM('5.8. Образовательная среда'!$B31:$E31)</f>
        <v>36</v>
      </c>
      <c r="I31" s="22" t="str">
        <f>'5.8. Образовательная среда'!$B31 / '5.8. Образовательная среда'!$H31</f>
        <v>56%</v>
      </c>
      <c r="J31" s="23" t="str">
        <f>'5.8. Образовательная среда'!$C31 / '5.8. Образовательная среда'!$H31</f>
        <v>42%</v>
      </c>
      <c r="K31" s="24" t="str">
        <f>'5.8. Образовательная среда'!$D31 / '5.8. Образовательная среда'!$H31</f>
        <v>3%</v>
      </c>
      <c r="L31" s="25" t="str">
        <f>'5.8. Образовательная среда'!$E31 / '5.8. Образовательная среда'!$H31</f>
        <v>0%</v>
      </c>
      <c r="M31" s="26" t="str">
        <f>(5 * '5.8. Образовательная среда'!$B31 + 4 * '5.8. Образовательная среда'!$C31 + 3 * '5.8. Образовательная среда'!$D31 + 2 * '5.8. Образовательная среда'!$E31) / '5.8. Образовательная среда'!$H31</f>
        <v>4.53</v>
      </c>
      <c r="N31" s="26" t="str">
        <f>IF('5.8. Образовательная среда'!$R31 = "высокий", '5.8. Образовательная среда'!$M31, NA())</f>
        <v>4.53</v>
      </c>
      <c r="O31" s="26" t="str">
        <f>IF('5.8. Образовательная среда'!$R31 = "средний", '5.8. Образовательная среда'!$M31, NA())</f>
        <v>#N/A</v>
      </c>
      <c r="P31" s="26" t="str">
        <f>IF('5.8. Образовательная среда'!$R31 = "базовый", '5.8. Образовательная среда'!$M31, NA())</f>
        <v>#N/A</v>
      </c>
      <c r="Q31" s="26" t="str">
        <f>IF('5.8. Образовательная среда'!$R31 = "ниже базового", '5.8. Образовательная среда'!$M31, NA())</f>
        <v>#N/A</v>
      </c>
      <c r="R31" s="9" t="str">
        <f t="array" ref="R31">INDEX({"ниже базового","базовый","средний","высокий"}, ROUND('5.8. Образовательная среда'!$M31, 0) - 1)</f>
        <v>высокий</v>
      </c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</row>
    <row r="32" ht="15.75" customHeight="1">
      <c r="A32" s="9">
        <v>5.0</v>
      </c>
      <c r="B32" s="17" t="str">
        <f>COUNTIFS('2. Результаты'!$B$2:$B$1350, '5.8. Образовательная среда'!$G32, '2. Результаты'!$L$2:$L$1350, B$1)</f>
        <v>31</v>
      </c>
      <c r="C32" s="18" t="str">
        <f>COUNTIFS('2. Результаты'!$B$2:$B$1350, '5.8. Образовательная среда'!$G32, '2. Результаты'!$L$2:$L$1350, C$1)</f>
        <v>22</v>
      </c>
      <c r="D32" s="19" t="str">
        <f>COUNTIFS('2. Результаты'!$B$2:$B$1350, '5.8. Образовательная среда'!$G32, '2. Результаты'!$L$2:$L$1350, D$1)</f>
        <v>2</v>
      </c>
      <c r="E32" s="20" t="str">
        <f>COUNTIFS('2. Результаты'!$B$2:$B$1350, '5.8. Образовательная среда'!$G32, '2. Результаты'!$L$2:$L$1350, E$1)</f>
        <v>0</v>
      </c>
      <c r="F32" s="9" t="str">
        <f t="array" ref="F32">ROW() - ROW(TAKE('5.8. Образовательная среда'!$A$2:$R$55, 1)) + 1</f>
        <v>#NAME?</v>
      </c>
      <c r="G32" s="21" t="s">
        <v>1130</v>
      </c>
      <c r="H32" s="3" t="str">
        <f>SUM('5.8. Образовательная среда'!$B32:$E32)</f>
        <v>55</v>
      </c>
      <c r="I32" s="22" t="str">
        <f>'5.8. Образовательная среда'!$B32 / '5.8. Образовательная среда'!$H32</f>
        <v>56%</v>
      </c>
      <c r="J32" s="23" t="str">
        <f>'5.8. Образовательная среда'!$C32 / '5.8. Образовательная среда'!$H32</f>
        <v>40%</v>
      </c>
      <c r="K32" s="24" t="str">
        <f>'5.8. Образовательная среда'!$D32 / '5.8. Образовательная среда'!$H32</f>
        <v>4%</v>
      </c>
      <c r="L32" s="25" t="str">
        <f>'5.8. Образовательная среда'!$E32 / '5.8. Образовательная среда'!$H32</f>
        <v>0%</v>
      </c>
      <c r="M32" s="26" t="str">
        <f>(5 * '5.8. Образовательная среда'!$B32 + 4 * '5.8. Образовательная среда'!$C32 + 3 * '5.8. Образовательная среда'!$D32 + 2 * '5.8. Образовательная среда'!$E32) / '5.8. Образовательная среда'!$H32</f>
        <v>4.53</v>
      </c>
      <c r="N32" s="26" t="str">
        <f>IF('5.8. Образовательная среда'!$R32 = "высокий", '5.8. Образовательная среда'!$M32, NA())</f>
        <v>4.53</v>
      </c>
      <c r="O32" s="26" t="str">
        <f>IF('5.8. Образовательная среда'!$R32 = "средний", '5.8. Образовательная среда'!$M32, NA())</f>
        <v>#N/A</v>
      </c>
      <c r="P32" s="26" t="str">
        <f>IF('5.8. Образовательная среда'!$R32 = "базовый", '5.8. Образовательная среда'!$M32, NA())</f>
        <v>#N/A</v>
      </c>
      <c r="Q32" s="26" t="str">
        <f>IF('5.8. Образовательная среда'!$R32 = "ниже базового", '5.8. Образовательная среда'!$M32, NA())</f>
        <v>#N/A</v>
      </c>
      <c r="R32" s="9" t="str">
        <f t="array" ref="R32">INDEX({"ниже базового","базовый","средний","высокий"}, ROUND('5.8. Образовательная среда'!$M32, 0) - 1)</f>
        <v>высокий</v>
      </c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</row>
    <row r="33" ht="15.75" customHeight="1">
      <c r="A33" s="9">
        <v>15.0</v>
      </c>
      <c r="B33" s="17" t="str">
        <f>COUNTIFS('2. Результаты'!$B$2:$B$1350, '5.8. Образовательная среда'!$G33, '2. Результаты'!$L$2:$L$1350, B$1)</f>
        <v>15</v>
      </c>
      <c r="C33" s="18" t="str">
        <f>COUNTIFS('2. Результаты'!$B$2:$B$1350, '5.8. Образовательная среда'!$G33, '2. Результаты'!$L$2:$L$1350, C$1)</f>
        <v>6</v>
      </c>
      <c r="D33" s="19" t="str">
        <f>COUNTIFS('2. Результаты'!$B$2:$B$1350, '5.8. Образовательная среда'!$G33, '2. Результаты'!$L$2:$L$1350, D$1)</f>
        <v>3</v>
      </c>
      <c r="E33" s="20" t="str">
        <f>COUNTIFS('2. Результаты'!$B$2:$B$1350, '5.8. Образовательная среда'!$G33, '2. Результаты'!$L$2:$L$1350, E$1)</f>
        <v>0</v>
      </c>
      <c r="F33" s="9" t="str">
        <f t="array" ref="F33">ROW() - ROW(TAKE('5.8. Образовательная среда'!$A$2:$R$55, 1)) + 1</f>
        <v>#NAME?</v>
      </c>
      <c r="G33" s="21" t="s">
        <v>220</v>
      </c>
      <c r="H33" s="3" t="str">
        <f>SUM('5.8. Образовательная среда'!$B33:$E33)</f>
        <v>24</v>
      </c>
      <c r="I33" s="22" t="str">
        <f>'5.8. Образовательная среда'!$B33 / '5.8. Образовательная среда'!$H33</f>
        <v>63%</v>
      </c>
      <c r="J33" s="23" t="str">
        <f>'5.8. Образовательная среда'!$C33 / '5.8. Образовательная среда'!$H33</f>
        <v>25%</v>
      </c>
      <c r="K33" s="24" t="str">
        <f>'5.8. Образовательная среда'!$D33 / '5.8. Образовательная среда'!$H33</f>
        <v>13%</v>
      </c>
      <c r="L33" s="25" t="str">
        <f>'5.8. Образовательная среда'!$E33 / '5.8. Образовательная среда'!$H33</f>
        <v>0%</v>
      </c>
      <c r="M33" s="26" t="str">
        <f>(5 * '5.8. Образовательная среда'!$B33 + 4 * '5.8. Образовательная среда'!$C33 + 3 * '5.8. Образовательная среда'!$D33 + 2 * '5.8. Образовательная среда'!$E33) / '5.8. Образовательная среда'!$H33</f>
        <v>4.50</v>
      </c>
      <c r="N33" s="26" t="str">
        <f>IF('5.8. Образовательная среда'!$R33 = "высокий", '5.8. Образовательная среда'!$M33, NA())</f>
        <v>4.50</v>
      </c>
      <c r="O33" s="26" t="str">
        <f>IF('5.8. Образовательная среда'!$R33 = "средний", '5.8. Образовательная среда'!$M33, NA())</f>
        <v>#N/A</v>
      </c>
      <c r="P33" s="26" t="str">
        <f>IF('5.8. Образовательная среда'!$R33 = "базовый", '5.8. Образовательная среда'!$M33, NA())</f>
        <v>#N/A</v>
      </c>
      <c r="Q33" s="26" t="str">
        <f>IF('5.8. Образовательная среда'!$R33 = "ниже базового", '5.8. Образовательная среда'!$M33, NA())</f>
        <v>#N/A</v>
      </c>
      <c r="R33" s="9" t="str">
        <f t="array" ref="R33">INDEX({"ниже базового","базовый","средний","высокий"}, ROUND('5.8. Образовательная среда'!$M33, 0) - 1)</f>
        <v>высокий</v>
      </c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</row>
    <row r="34" ht="15.75" customHeight="1">
      <c r="A34" s="9">
        <v>23.0</v>
      </c>
      <c r="B34" s="17" t="str">
        <f>COUNTIFS('2. Результаты'!$B$2:$B$1350, '5.8. Образовательная среда'!$G34, '2. Результаты'!$L$2:$L$1350, B$1)</f>
        <v>11</v>
      </c>
      <c r="C34" s="18" t="str">
        <f>COUNTIFS('2. Результаты'!$B$2:$B$1350, '5.8. Образовательная среда'!$G34, '2. Результаты'!$L$2:$L$1350, C$1)</f>
        <v>8</v>
      </c>
      <c r="D34" s="19" t="str">
        <f>COUNTIFS('2. Результаты'!$B$2:$B$1350, '5.8. Образовательная среда'!$G34, '2. Результаты'!$L$2:$L$1350, D$1)</f>
        <v>1</v>
      </c>
      <c r="E34" s="20" t="str">
        <f>COUNTIFS('2. Результаты'!$B$2:$B$1350, '5.8. Образовательная среда'!$G34, '2. Результаты'!$L$2:$L$1350, E$1)</f>
        <v>0</v>
      </c>
      <c r="F34" s="9" t="str">
        <f t="array" ref="F34">ROW() - ROW(TAKE('5.8. Образовательная среда'!$A$2:$R$55, 1)) + 1</f>
        <v>#NAME?</v>
      </c>
      <c r="G34" s="21" t="s">
        <v>635</v>
      </c>
      <c r="H34" s="3" t="str">
        <f>SUM('5.8. Образовательная среда'!$B34:$E34)</f>
        <v>20</v>
      </c>
      <c r="I34" s="22" t="str">
        <f>'5.8. Образовательная среда'!$B34 / '5.8. Образовательная среда'!$H34</f>
        <v>55%</v>
      </c>
      <c r="J34" s="23" t="str">
        <f>'5.8. Образовательная среда'!$C34 / '5.8. Образовательная среда'!$H34</f>
        <v>40%</v>
      </c>
      <c r="K34" s="24" t="str">
        <f>'5.8. Образовательная среда'!$D34 / '5.8. Образовательная среда'!$H34</f>
        <v>5%</v>
      </c>
      <c r="L34" s="25" t="str">
        <f>'5.8. Образовательная среда'!$E34 / '5.8. Образовательная среда'!$H34</f>
        <v>0%</v>
      </c>
      <c r="M34" s="26" t="str">
        <f>(5 * '5.8. Образовательная среда'!$B34 + 4 * '5.8. Образовательная среда'!$C34 + 3 * '5.8. Образовательная среда'!$D34 + 2 * '5.8. Образовательная среда'!$E34) / '5.8. Образовательная среда'!$H34</f>
        <v>4.50</v>
      </c>
      <c r="N34" s="26" t="str">
        <f>IF('5.8. Образовательная среда'!$R34 = "высокий", '5.8. Образовательная среда'!$M34, NA())</f>
        <v>4.50</v>
      </c>
      <c r="O34" s="26" t="str">
        <f>IF('5.8. Образовательная среда'!$R34 = "средний", '5.8. Образовательная среда'!$M34, NA())</f>
        <v>#N/A</v>
      </c>
      <c r="P34" s="26" t="str">
        <f>IF('5.8. Образовательная среда'!$R34 = "базовый", '5.8. Образовательная среда'!$M34, NA())</f>
        <v>#N/A</v>
      </c>
      <c r="Q34" s="26" t="str">
        <f>IF('5.8. Образовательная среда'!$R34 = "ниже базового", '5.8. Образовательная среда'!$M34, NA())</f>
        <v>#N/A</v>
      </c>
      <c r="R34" s="9" t="str">
        <f t="array" ref="R34">INDEX({"ниже базового","базовый","средний","высокий"}, ROUND('5.8. Образовательная среда'!$M34, 0) - 1)</f>
        <v>высокий</v>
      </c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</row>
    <row r="35" ht="15.75" customHeight="1">
      <c r="A35" s="9">
        <v>34.0</v>
      </c>
      <c r="B35" s="17" t="str">
        <f>COUNTIFS('2. Результаты'!$B$2:$B$1350, '5.8. Образовательная среда'!$G35, '2. Результаты'!$L$2:$L$1350, B$1)</f>
        <v>5</v>
      </c>
      <c r="C35" s="18" t="str">
        <f>COUNTIFS('2. Результаты'!$B$2:$B$1350, '5.8. Образовательная среда'!$G35, '2. Результаты'!$L$2:$L$1350, C$1)</f>
        <v>5</v>
      </c>
      <c r="D35" s="19" t="str">
        <f>COUNTIFS('2. Результаты'!$B$2:$B$1350, '5.8. Образовательная среда'!$G35, '2. Результаты'!$L$2:$L$1350, D$1)</f>
        <v>0</v>
      </c>
      <c r="E35" s="20" t="str">
        <f>COUNTIFS('2. Результаты'!$B$2:$B$1350, '5.8. Образовательная среда'!$G35, '2. Результаты'!$L$2:$L$1350, E$1)</f>
        <v>0</v>
      </c>
      <c r="F35" s="9" t="str">
        <f t="array" ref="F35">ROW() - ROW(TAKE('5.8. Образовательная среда'!$A$2:$R$55, 1)) + 1</f>
        <v>#NAME?</v>
      </c>
      <c r="G35" s="21" t="s">
        <v>281</v>
      </c>
      <c r="H35" s="3" t="str">
        <f>SUM('5.8. Образовательная среда'!$B35:$E35)</f>
        <v>10</v>
      </c>
      <c r="I35" s="22" t="str">
        <f>'5.8. Образовательная среда'!$B35 / '5.8. Образовательная среда'!$H35</f>
        <v>50%</v>
      </c>
      <c r="J35" s="23" t="str">
        <f>'5.8. Образовательная среда'!$C35 / '5.8. Образовательная среда'!$H35</f>
        <v>50%</v>
      </c>
      <c r="K35" s="24" t="str">
        <f>'5.8. Образовательная среда'!$D35 / '5.8. Образовательная среда'!$H35</f>
        <v>0%</v>
      </c>
      <c r="L35" s="25" t="str">
        <f>'5.8. Образовательная среда'!$E35 / '5.8. Образовательная среда'!$H35</f>
        <v>0%</v>
      </c>
      <c r="M35" s="26" t="str">
        <f>(5 * '5.8. Образовательная среда'!$B35 + 4 * '5.8. Образовательная среда'!$C35 + 3 * '5.8. Образовательная среда'!$D35 + 2 * '5.8. Образовательная среда'!$E35) / '5.8. Образовательная среда'!$H35</f>
        <v>4.50</v>
      </c>
      <c r="N35" s="26" t="str">
        <f>IF('5.8. Образовательная среда'!$R35 = "высокий", '5.8. Образовательная среда'!$M35, NA())</f>
        <v>4.50</v>
      </c>
      <c r="O35" s="26" t="str">
        <f>IF('5.8. Образовательная среда'!$R35 = "средний", '5.8. Образовательная среда'!$M35, NA())</f>
        <v>#N/A</v>
      </c>
      <c r="P35" s="26" t="str">
        <f>IF('5.8. Образовательная среда'!$R35 = "базовый", '5.8. Образовательная среда'!$M35, NA())</f>
        <v>#N/A</v>
      </c>
      <c r="Q35" s="26" t="str">
        <f>IF('5.8. Образовательная среда'!$R35 = "ниже базового", '5.8. Образовательная среда'!$M35, NA())</f>
        <v>#N/A</v>
      </c>
      <c r="R35" s="9" t="str">
        <f t="array" ref="R35">INDEX({"ниже базового","базовый","средний","высокий"}, ROUND('5.8. Образовательная среда'!$M35, 0) - 1)</f>
        <v>высокий</v>
      </c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</row>
    <row r="36" ht="15.75" customHeight="1">
      <c r="A36" s="9">
        <v>50.0</v>
      </c>
      <c r="B36" s="17" t="str">
        <f>COUNTIFS('2. Результаты'!$B$2:$B$1350, '5.8. Образовательная среда'!$G36, '2. Результаты'!$L$2:$L$1350, B$1)</f>
        <v>2</v>
      </c>
      <c r="C36" s="18" t="str">
        <f>COUNTIFS('2. Результаты'!$B$2:$B$1350, '5.8. Образовательная среда'!$G36, '2. Результаты'!$L$2:$L$1350, C$1)</f>
        <v>2</v>
      </c>
      <c r="D36" s="19" t="str">
        <f>COUNTIFS('2. Результаты'!$B$2:$B$1350, '5.8. Образовательная среда'!$G36, '2. Результаты'!$L$2:$L$1350, D$1)</f>
        <v>0</v>
      </c>
      <c r="E36" s="20" t="str">
        <f>COUNTIFS('2. Результаты'!$B$2:$B$1350, '5.8. Образовательная среда'!$G36, '2. Результаты'!$L$2:$L$1350, E$1)</f>
        <v>0</v>
      </c>
      <c r="F36" s="9" t="str">
        <f t="array" ref="F36">ROW() - ROW(TAKE('5.8. Образовательная среда'!$A$2:$R$55, 1)) + 1</f>
        <v>#NAME?</v>
      </c>
      <c r="G36" s="21" t="s">
        <v>391</v>
      </c>
      <c r="H36" s="3" t="str">
        <f>SUM('5.8. Образовательная среда'!$B36:$E36)</f>
        <v>4</v>
      </c>
      <c r="I36" s="22" t="str">
        <f>'5.8. Образовательная среда'!$B36 / '5.8. Образовательная среда'!$H36</f>
        <v>50%</v>
      </c>
      <c r="J36" s="23" t="str">
        <f>'5.8. Образовательная среда'!$C36 / '5.8. Образовательная среда'!$H36</f>
        <v>50%</v>
      </c>
      <c r="K36" s="24" t="str">
        <f>'5.8. Образовательная среда'!$D36 / '5.8. Образовательная среда'!$H36</f>
        <v>0%</v>
      </c>
      <c r="L36" s="25" t="str">
        <f>'5.8. Образовательная среда'!$E36 / '5.8. Образовательная среда'!$H36</f>
        <v>0%</v>
      </c>
      <c r="M36" s="26" t="str">
        <f>(5 * '5.8. Образовательная среда'!$B36 + 4 * '5.8. Образовательная среда'!$C36 + 3 * '5.8. Образовательная среда'!$D36 + 2 * '5.8. Образовательная среда'!$E36) / '5.8. Образовательная среда'!$H36</f>
        <v>4.50</v>
      </c>
      <c r="N36" s="26" t="str">
        <f>IF('5.8. Образовательная среда'!$R36 = "высокий", '5.8. Образовательная среда'!$M36, NA())</f>
        <v>4.50</v>
      </c>
      <c r="O36" s="26" t="str">
        <f>IF('5.8. Образовательная среда'!$R36 = "средний", '5.8. Образовательная среда'!$M36, NA())</f>
        <v>#N/A</v>
      </c>
      <c r="P36" s="26" t="str">
        <f>IF('5.8. Образовательная среда'!$R36 = "базовый", '5.8. Образовательная среда'!$M36, NA())</f>
        <v>#N/A</v>
      </c>
      <c r="Q36" s="26" t="str">
        <f>IF('5.8. Образовательная среда'!$R36 = "ниже базового", '5.8. Образовательная среда'!$M36, NA())</f>
        <v>#N/A</v>
      </c>
      <c r="R36" s="9" t="str">
        <f t="array" ref="R36">INDEX({"ниже базового","базовый","средний","высокий"}, ROUND('5.8. Образовательная среда'!$M36, 0) - 1)</f>
        <v>высокий</v>
      </c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</row>
    <row r="37" ht="15.75" customHeight="1">
      <c r="A37" s="9">
        <v>32.0</v>
      </c>
      <c r="B37" s="17" t="str">
        <f>COUNTIFS('2. Результаты'!$B$2:$B$1350, '5.8. Образовательная среда'!$G37, '2. Результаты'!$L$2:$L$1350, B$1)</f>
        <v>15</v>
      </c>
      <c r="C37" s="18" t="str">
        <f>COUNTIFS('2. Результаты'!$B$2:$B$1350, '5.8. Образовательная среда'!$G37, '2. Результаты'!$L$2:$L$1350, C$1)</f>
        <v>9</v>
      </c>
      <c r="D37" s="19" t="str">
        <f>COUNTIFS('2. Результаты'!$B$2:$B$1350, '5.8. Образовательная среда'!$G37, '2. Результаты'!$L$2:$L$1350, D$1)</f>
        <v>2</v>
      </c>
      <c r="E37" s="20" t="str">
        <f>COUNTIFS('2. Результаты'!$B$2:$B$1350, '5.8. Образовательная среда'!$G37, '2. Результаты'!$L$2:$L$1350, E$1)</f>
        <v>0</v>
      </c>
      <c r="F37" s="9" t="str">
        <f t="array" ref="F37">ROW() - ROW(TAKE('5.8. Образовательная среда'!$A$2:$R$55, 1)) + 1</f>
        <v>#NAME?</v>
      </c>
      <c r="G37" s="21" t="s">
        <v>427</v>
      </c>
      <c r="H37" s="3" t="str">
        <f>SUM('5.8. Образовательная среда'!$B37:$E37)</f>
        <v>26</v>
      </c>
      <c r="I37" s="22" t="str">
        <f>'5.8. Образовательная среда'!$B37 / '5.8. Образовательная среда'!$H37</f>
        <v>58%</v>
      </c>
      <c r="J37" s="23" t="str">
        <f>'5.8. Образовательная среда'!$C37 / '5.8. Образовательная среда'!$H37</f>
        <v>35%</v>
      </c>
      <c r="K37" s="24" t="str">
        <f>'5.8. Образовательная среда'!$D37 / '5.8. Образовательная среда'!$H37</f>
        <v>8%</v>
      </c>
      <c r="L37" s="25" t="str">
        <f>'5.8. Образовательная среда'!$E37 / '5.8. Образовательная среда'!$H37</f>
        <v>0%</v>
      </c>
      <c r="M37" s="26" t="str">
        <f>(5 * '5.8. Образовательная среда'!$B37 + 4 * '5.8. Образовательная среда'!$C37 + 3 * '5.8. Образовательная среда'!$D37 + 2 * '5.8. Образовательная среда'!$E37) / '5.8. Образовательная среда'!$H37</f>
        <v>4.50</v>
      </c>
      <c r="N37" s="26" t="str">
        <f>IF('5.8. Образовательная среда'!$R37 = "высокий", '5.8. Образовательная среда'!$M37, NA())</f>
        <v>4.50</v>
      </c>
      <c r="O37" s="26" t="str">
        <f>IF('5.8. Образовательная среда'!$R37 = "средний", '5.8. Образовательная среда'!$M37, NA())</f>
        <v>#N/A</v>
      </c>
      <c r="P37" s="26" t="str">
        <f>IF('5.8. Образовательная среда'!$R37 = "базовый", '5.8. Образовательная среда'!$M37, NA())</f>
        <v>#N/A</v>
      </c>
      <c r="Q37" s="26" t="str">
        <f>IF('5.8. Образовательная среда'!$R37 = "ниже базового", '5.8. Образовательная среда'!$M37, NA())</f>
        <v>#N/A</v>
      </c>
      <c r="R37" s="9" t="str">
        <f t="array" ref="R37">INDEX({"ниже базового","базовый","средний","высокий"}, ROUND('5.8. Образовательная среда'!$M37, 0) - 1)</f>
        <v>высокий</v>
      </c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</row>
    <row r="38" ht="15.75" customHeight="1">
      <c r="A38" s="9">
        <v>22.0</v>
      </c>
      <c r="B38" s="17" t="str">
        <f>COUNTIFS('2. Результаты'!$B$2:$B$1350, '5.8. Образовательная среда'!$G38, '2. Результаты'!$L$2:$L$1350, B$1)</f>
        <v>14</v>
      </c>
      <c r="C38" s="18" t="str">
        <f>COUNTIFS('2. Результаты'!$B$2:$B$1350, '5.8. Образовательная среда'!$G38, '2. Результаты'!$L$2:$L$1350, C$1)</f>
        <v>10</v>
      </c>
      <c r="D38" s="19" t="str">
        <f>COUNTIFS('2. Результаты'!$B$2:$B$1350, '5.8. Образовательная среда'!$G38, '2. Результаты'!$L$2:$L$1350, D$1)</f>
        <v>2</v>
      </c>
      <c r="E38" s="20" t="str">
        <f>COUNTIFS('2. Результаты'!$B$2:$B$1350, '5.8. Образовательная среда'!$G38, '2. Результаты'!$L$2:$L$1350, E$1)</f>
        <v>0</v>
      </c>
      <c r="F38" s="9" t="str">
        <f t="array" ref="F38">ROW() - ROW(TAKE('5.8. Образовательная среда'!$A$2:$R$55, 1)) + 1</f>
        <v>#NAME?</v>
      </c>
      <c r="G38" s="21" t="s">
        <v>134</v>
      </c>
      <c r="H38" s="3" t="str">
        <f>SUM('5.8. Образовательная среда'!$B38:$E38)</f>
        <v>26</v>
      </c>
      <c r="I38" s="22" t="str">
        <f>'5.8. Образовательная среда'!$B38 / '5.8. Образовательная среда'!$H38</f>
        <v>54%</v>
      </c>
      <c r="J38" s="23" t="str">
        <f>'5.8. Образовательная среда'!$C38 / '5.8. Образовательная среда'!$H38</f>
        <v>38%</v>
      </c>
      <c r="K38" s="24" t="str">
        <f>'5.8. Образовательная среда'!$D38 / '5.8. Образовательная среда'!$H38</f>
        <v>8%</v>
      </c>
      <c r="L38" s="25" t="str">
        <f>'5.8. Образовательная среда'!$E38 / '5.8. Образовательная среда'!$H38</f>
        <v>0%</v>
      </c>
      <c r="M38" s="26" t="str">
        <f>(5 * '5.8. Образовательная среда'!$B38 + 4 * '5.8. Образовательная среда'!$C38 + 3 * '5.8. Образовательная среда'!$D38 + 2 * '5.8. Образовательная среда'!$E38) / '5.8. Образовательная среда'!$H38</f>
        <v>4.46</v>
      </c>
      <c r="N38" s="26" t="str">
        <f>IF('5.8. Образовательная среда'!$R38 = "высокий", '5.8. Образовательная среда'!$M38, NA())</f>
        <v>#N/A</v>
      </c>
      <c r="O38" s="26" t="str">
        <f>IF('5.8. Образовательная среда'!$R38 = "средний", '5.8. Образовательная среда'!$M38, NA())</f>
        <v>4.46</v>
      </c>
      <c r="P38" s="26" t="str">
        <f>IF('5.8. Образовательная среда'!$R38 = "базовый", '5.8. Образовательная среда'!$M38, NA())</f>
        <v>#N/A</v>
      </c>
      <c r="Q38" s="26" t="str">
        <f>IF('5.8. Образовательная среда'!$R38 = "ниже базового", '5.8. Образовательная среда'!$M38, NA())</f>
        <v>#N/A</v>
      </c>
      <c r="R38" s="9" t="str">
        <f t="array" ref="R38">INDEX({"ниже базового","базовый","средний","высокий"}, ROUND('5.8. Образовательная среда'!$M38, 0) - 1)</f>
        <v>средний</v>
      </c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</row>
    <row r="39" ht="15.75" customHeight="1">
      <c r="A39" s="9">
        <v>41.0</v>
      </c>
      <c r="B39" s="17" t="str">
        <f>COUNTIFS('2. Результаты'!$B$2:$B$1350, '5.8. Образовательная среда'!$G39, '2. Результаты'!$L$2:$L$1350, B$1)</f>
        <v>7</v>
      </c>
      <c r="C39" s="18" t="str">
        <f>COUNTIFS('2. Результаты'!$B$2:$B$1350, '5.8. Образовательная среда'!$G39, '2. Результаты'!$L$2:$L$1350, C$1)</f>
        <v>7</v>
      </c>
      <c r="D39" s="19" t="str">
        <f>COUNTIFS('2. Результаты'!$B$2:$B$1350, '5.8. Образовательная среда'!$G39, '2. Результаты'!$L$2:$L$1350, D$1)</f>
        <v>1</v>
      </c>
      <c r="E39" s="20" t="str">
        <f>COUNTIFS('2. Результаты'!$B$2:$B$1350, '5.8. Образовательная среда'!$G39, '2. Результаты'!$L$2:$L$1350, E$1)</f>
        <v>0</v>
      </c>
      <c r="F39" s="9" t="str">
        <f t="array" ref="F39">ROW() - ROW(TAKE('5.8. Образовательная среда'!$A$2:$R$55, 1)) + 1</f>
        <v>#NAME?</v>
      </c>
      <c r="G39" s="21" t="s">
        <v>1114</v>
      </c>
      <c r="H39" s="3" t="str">
        <f>SUM('5.8. Образовательная среда'!$B39:$E39)</f>
        <v>15</v>
      </c>
      <c r="I39" s="22" t="str">
        <f>'5.8. Образовательная среда'!$B39 / '5.8. Образовательная среда'!$H39</f>
        <v>47%</v>
      </c>
      <c r="J39" s="23" t="str">
        <f>'5.8. Образовательная среда'!$C39 / '5.8. Образовательная среда'!$H39</f>
        <v>47%</v>
      </c>
      <c r="K39" s="24" t="str">
        <f>'5.8. Образовательная среда'!$D39 / '5.8. Образовательная среда'!$H39</f>
        <v>7%</v>
      </c>
      <c r="L39" s="25" t="str">
        <f>'5.8. Образовательная среда'!$E39 / '5.8. Образовательная среда'!$H39</f>
        <v>0%</v>
      </c>
      <c r="M39" s="26" t="str">
        <f>(5 * '5.8. Образовательная среда'!$B39 + 4 * '5.8. Образовательная среда'!$C39 + 3 * '5.8. Образовательная среда'!$D39 + 2 * '5.8. Образовательная среда'!$E39) / '5.8. Образовательная среда'!$H39</f>
        <v>4.40</v>
      </c>
      <c r="N39" s="26" t="str">
        <f>IF('5.8. Образовательная среда'!$R39 = "высокий", '5.8. Образовательная среда'!$M39, NA())</f>
        <v>#N/A</v>
      </c>
      <c r="O39" s="26" t="str">
        <f>IF('5.8. Образовательная среда'!$R39 = "средний", '5.8. Образовательная среда'!$M39, NA())</f>
        <v>4.40</v>
      </c>
      <c r="P39" s="26" t="str">
        <f>IF('5.8. Образовательная среда'!$R39 = "базовый", '5.8. Образовательная среда'!$M39, NA())</f>
        <v>#N/A</v>
      </c>
      <c r="Q39" s="26" t="str">
        <f>IF('5.8. Образовательная среда'!$R39 = "ниже базового", '5.8. Образовательная среда'!$M39, NA())</f>
        <v>#N/A</v>
      </c>
      <c r="R39" s="9" t="str">
        <f t="array" ref="R39">INDEX({"ниже базового","базовый","средний","высокий"}, ROUND('5.8. Образовательная среда'!$M39, 0) - 1)</f>
        <v>средний</v>
      </c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</row>
    <row r="40" ht="15.75" customHeight="1">
      <c r="A40" s="9">
        <v>10.0</v>
      </c>
      <c r="B40" s="17" t="str">
        <f>COUNTIFS('2. Результаты'!$B$2:$B$1350, '5.8. Образовательная среда'!$G40, '2. Результаты'!$L$2:$L$1350, B$1)</f>
        <v>9</v>
      </c>
      <c r="C40" s="18" t="str">
        <f>COUNTIFS('2. Результаты'!$B$2:$B$1350, '5.8. Образовательная среда'!$G40, '2. Результаты'!$L$2:$L$1350, C$1)</f>
        <v>12</v>
      </c>
      <c r="D40" s="19" t="str">
        <f>COUNTIFS('2. Результаты'!$B$2:$B$1350, '5.8. Образовательная среда'!$G40, '2. Результаты'!$L$2:$L$1350, D$1)</f>
        <v>1</v>
      </c>
      <c r="E40" s="20" t="str">
        <f>COUNTIFS('2. Результаты'!$B$2:$B$1350, '5.8. Образовательная среда'!$G40, '2. Результаты'!$L$2:$L$1350, E$1)</f>
        <v>0</v>
      </c>
      <c r="F40" s="9" t="str">
        <f t="array" ref="F40">ROW() - ROW(TAKE('5.8. Образовательная среда'!$A$2:$R$55, 1)) + 1</f>
        <v>#NAME?</v>
      </c>
      <c r="G40" s="21" t="s">
        <v>947</v>
      </c>
      <c r="H40" s="3" t="str">
        <f>SUM('5.8. Образовательная среда'!$B40:$E40)</f>
        <v>22</v>
      </c>
      <c r="I40" s="22" t="str">
        <f>'5.8. Образовательная среда'!$B40 / '5.8. Образовательная среда'!$H40</f>
        <v>41%</v>
      </c>
      <c r="J40" s="23" t="str">
        <f>'5.8. Образовательная среда'!$C40 / '5.8. Образовательная среда'!$H40</f>
        <v>55%</v>
      </c>
      <c r="K40" s="24" t="str">
        <f>'5.8. Образовательная среда'!$D40 / '5.8. Образовательная среда'!$H40</f>
        <v>5%</v>
      </c>
      <c r="L40" s="25" t="str">
        <f>'5.8. Образовательная среда'!$E40 / '5.8. Образовательная среда'!$H40</f>
        <v>0%</v>
      </c>
      <c r="M40" s="26" t="str">
        <f>(5 * '5.8. Образовательная среда'!$B40 + 4 * '5.8. Образовательная среда'!$C40 + 3 * '5.8. Образовательная среда'!$D40 + 2 * '5.8. Образовательная среда'!$E40) / '5.8. Образовательная среда'!$H40</f>
        <v>4.36</v>
      </c>
      <c r="N40" s="26" t="str">
        <f>IF('5.8. Образовательная среда'!$R40 = "высокий", '5.8. Образовательная среда'!$M40, NA())</f>
        <v>#N/A</v>
      </c>
      <c r="O40" s="26" t="str">
        <f>IF('5.8. Образовательная среда'!$R40 = "средний", '5.8. Образовательная среда'!$M40, NA())</f>
        <v>4.36</v>
      </c>
      <c r="P40" s="26" t="str">
        <f>IF('5.8. Образовательная среда'!$R40 = "базовый", '5.8. Образовательная среда'!$M40, NA())</f>
        <v>#N/A</v>
      </c>
      <c r="Q40" s="26" t="str">
        <f>IF('5.8. Образовательная среда'!$R40 = "ниже базового", '5.8. Образовательная среда'!$M40, NA())</f>
        <v>#N/A</v>
      </c>
      <c r="R40" s="9" t="str">
        <f t="array" ref="R40">INDEX({"ниже базового","базовый","средний","высокий"}, ROUND('5.8. Образовательная среда'!$M40, 0) - 1)</f>
        <v>средний</v>
      </c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</row>
    <row r="41" ht="15.75" customHeight="1">
      <c r="A41" s="9">
        <v>16.0</v>
      </c>
      <c r="B41" s="17" t="str">
        <f>COUNTIFS('2. Результаты'!$B$2:$B$1350, '5.8. Образовательная среда'!$G41, '2. Результаты'!$L$2:$L$1350, B$1)</f>
        <v>7</v>
      </c>
      <c r="C41" s="18" t="str">
        <f>COUNTIFS('2. Результаты'!$B$2:$B$1350, '5.8. Образовательная среда'!$G41, '2. Результаты'!$L$2:$L$1350, C$1)</f>
        <v>10</v>
      </c>
      <c r="D41" s="19" t="str">
        <f>COUNTIFS('2. Результаты'!$B$2:$B$1350, '5.8. Образовательная среда'!$G41, '2. Результаты'!$L$2:$L$1350, D$1)</f>
        <v>1</v>
      </c>
      <c r="E41" s="20" t="str">
        <f>COUNTIFS('2. Результаты'!$B$2:$B$1350, '5.8. Образовательная среда'!$G41, '2. Результаты'!$L$2:$L$1350, E$1)</f>
        <v>0</v>
      </c>
      <c r="F41" s="9" t="str">
        <f t="array" ref="F41">ROW() - ROW(TAKE('5.8. Образовательная среда'!$A$2:$R$55, 1)) + 1</f>
        <v>#NAME?</v>
      </c>
      <c r="G41" s="21" t="s">
        <v>1068</v>
      </c>
      <c r="H41" s="3" t="str">
        <f>SUM('5.8. Образовательная среда'!$B41:$E41)</f>
        <v>18</v>
      </c>
      <c r="I41" s="22" t="str">
        <f>'5.8. Образовательная среда'!$B41 / '5.8. Образовательная среда'!$H41</f>
        <v>39%</v>
      </c>
      <c r="J41" s="23" t="str">
        <f>'5.8. Образовательная среда'!$C41 / '5.8. Образовательная среда'!$H41</f>
        <v>56%</v>
      </c>
      <c r="K41" s="24" t="str">
        <f>'5.8. Образовательная среда'!$D41 / '5.8. Образовательная среда'!$H41</f>
        <v>6%</v>
      </c>
      <c r="L41" s="25" t="str">
        <f>'5.8. Образовательная среда'!$E41 / '5.8. Образовательная среда'!$H41</f>
        <v>0%</v>
      </c>
      <c r="M41" s="26" t="str">
        <f>(5 * '5.8. Образовательная среда'!$B41 + 4 * '5.8. Образовательная среда'!$C41 + 3 * '5.8. Образовательная среда'!$D41 + 2 * '5.8. Образовательная среда'!$E41) / '5.8. Образовательная среда'!$H41</f>
        <v>4.33</v>
      </c>
      <c r="N41" s="26" t="str">
        <f>IF('5.8. Образовательная среда'!$R41 = "высокий", '5.8. Образовательная среда'!$M41, NA())</f>
        <v>#N/A</v>
      </c>
      <c r="O41" s="26" t="str">
        <f>IF('5.8. Образовательная среда'!$R41 = "средний", '5.8. Образовательная среда'!$M41, NA())</f>
        <v>4.33</v>
      </c>
      <c r="P41" s="26" t="str">
        <f>IF('5.8. Образовательная среда'!$R41 = "базовый", '5.8. Образовательная среда'!$M41, NA())</f>
        <v>#N/A</v>
      </c>
      <c r="Q41" s="26" t="str">
        <f>IF('5.8. Образовательная среда'!$R41 = "ниже базового", '5.8. Образовательная среда'!$M41, NA())</f>
        <v>#N/A</v>
      </c>
      <c r="R41" s="9" t="str">
        <f t="array" ref="R41">INDEX({"ниже базового","базовый","средний","высокий"}, ROUND('5.8. Образовательная среда'!$M41, 0) - 1)</f>
        <v>средний</v>
      </c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</row>
    <row r="42" ht="15.75" customHeight="1">
      <c r="A42" s="9">
        <v>7.0</v>
      </c>
      <c r="B42" s="17" t="str">
        <f>COUNTIFS('2. Результаты'!$B$2:$B$1350, '5.8. Образовательная среда'!$G42, '2. Результаты'!$L$2:$L$1350, B$1)</f>
        <v>21</v>
      </c>
      <c r="C42" s="18" t="str">
        <f>COUNTIFS('2. Результаты'!$B$2:$B$1350, '5.8. Образовательная среда'!$G42, '2. Результаты'!$L$2:$L$1350, C$1)</f>
        <v>19</v>
      </c>
      <c r="D42" s="19" t="str">
        <f>COUNTIFS('2. Результаты'!$B$2:$B$1350, '5.8. Образовательная среда'!$G42, '2. Результаты'!$L$2:$L$1350, D$1)</f>
        <v>4</v>
      </c>
      <c r="E42" s="20" t="str">
        <f>COUNTIFS('2. Результаты'!$B$2:$B$1350, '5.8. Образовательная среда'!$G42, '2. Результаты'!$L$2:$L$1350, E$1)</f>
        <v>1</v>
      </c>
      <c r="F42" s="9" t="str">
        <f t="array" ref="F42">ROW() - ROW(TAKE('5.8. Образовательная среда'!$A$2:$R$55, 1)) + 1</f>
        <v>#NAME?</v>
      </c>
      <c r="G42" s="21" t="s">
        <v>499</v>
      </c>
      <c r="H42" s="3" t="str">
        <f>SUM('5.8. Образовательная среда'!$B42:$E42)</f>
        <v>45</v>
      </c>
      <c r="I42" s="22" t="str">
        <f>'5.8. Образовательная среда'!$B42 / '5.8. Образовательная среда'!$H42</f>
        <v>47%</v>
      </c>
      <c r="J42" s="23" t="str">
        <f>'5.8. Образовательная среда'!$C42 / '5.8. Образовательная среда'!$H42</f>
        <v>42%</v>
      </c>
      <c r="K42" s="24" t="str">
        <f>'5.8. Образовательная среда'!$D42 / '5.8. Образовательная среда'!$H42</f>
        <v>9%</v>
      </c>
      <c r="L42" s="25" t="str">
        <f>'5.8. Образовательная среда'!$E42 / '5.8. Образовательная среда'!$H42</f>
        <v>2%</v>
      </c>
      <c r="M42" s="26" t="str">
        <f>(5 * '5.8. Образовательная среда'!$B42 + 4 * '5.8. Образовательная среда'!$C42 + 3 * '5.8. Образовательная среда'!$D42 + 2 * '5.8. Образовательная среда'!$E42) / '5.8. Образовательная среда'!$H42</f>
        <v>4.33</v>
      </c>
      <c r="N42" s="26" t="str">
        <f>IF('5.8. Образовательная среда'!$R42 = "высокий", '5.8. Образовательная среда'!$M42, NA())</f>
        <v>#N/A</v>
      </c>
      <c r="O42" s="26" t="str">
        <f>IF('5.8. Образовательная среда'!$R42 = "средний", '5.8. Образовательная среда'!$M42, NA())</f>
        <v>4.33</v>
      </c>
      <c r="P42" s="26" t="str">
        <f>IF('5.8. Образовательная среда'!$R42 = "базовый", '5.8. Образовательная среда'!$M42, NA())</f>
        <v>#N/A</v>
      </c>
      <c r="Q42" s="26" t="str">
        <f>IF('5.8. Образовательная среда'!$R42 = "ниже базового", '5.8. Образовательная среда'!$M42, NA())</f>
        <v>#N/A</v>
      </c>
      <c r="R42" s="9" t="str">
        <f t="array" ref="R42">INDEX({"ниже базового","базовый","средний","высокий"}, ROUND('5.8. Образовательная среда'!$M42, 0) - 1)</f>
        <v>средний</v>
      </c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</row>
    <row r="43" ht="15.75" customHeight="1">
      <c r="A43" s="9">
        <v>3.0</v>
      </c>
      <c r="B43" s="17" t="str">
        <f>COUNTIFS('2. Результаты'!$B$2:$B$1350, '5.8. Образовательная среда'!$G43, '2. Результаты'!$L$2:$L$1350, B$1)</f>
        <v>9</v>
      </c>
      <c r="C43" s="18" t="str">
        <f>COUNTIFS('2. Результаты'!$B$2:$B$1350, '5.8. Образовательная среда'!$G43, '2. Результаты'!$L$2:$L$1350, C$1)</f>
        <v>7</v>
      </c>
      <c r="D43" s="19" t="str">
        <f>COUNTIFS('2. Результаты'!$B$2:$B$1350, '5.8. Образовательная среда'!$G43, '2. Результаты'!$L$2:$L$1350, D$1)</f>
        <v>1</v>
      </c>
      <c r="E43" s="20" t="str">
        <f>COUNTIFS('2. Результаты'!$B$2:$B$1350, '5.8. Образовательная среда'!$G43, '2. Результаты'!$L$2:$L$1350, E$1)</f>
        <v>1</v>
      </c>
      <c r="F43" s="9" t="str">
        <f t="array" ref="F43">ROW() - ROW(TAKE('5.8. Образовательная среда'!$A$2:$R$55, 1)) + 1</f>
        <v>#NAME?</v>
      </c>
      <c r="G43" s="21" t="s">
        <v>83</v>
      </c>
      <c r="H43" s="3" t="str">
        <f>SUM('5.8. Образовательная среда'!$B43:$E43)</f>
        <v>18</v>
      </c>
      <c r="I43" s="22" t="str">
        <f>'5.8. Образовательная среда'!$B43 / '5.8. Образовательная среда'!$H43</f>
        <v>50%</v>
      </c>
      <c r="J43" s="23" t="str">
        <f>'5.8. Образовательная среда'!$C43 / '5.8. Образовательная среда'!$H43</f>
        <v>39%</v>
      </c>
      <c r="K43" s="24" t="str">
        <f>'5.8. Образовательная среда'!$D43 / '5.8. Образовательная среда'!$H43</f>
        <v>6%</v>
      </c>
      <c r="L43" s="25" t="str">
        <f>'5.8. Образовательная среда'!$E43 / '5.8. Образовательная среда'!$H43</f>
        <v>6%</v>
      </c>
      <c r="M43" s="26" t="str">
        <f>(5 * '5.8. Образовательная среда'!$B43 + 4 * '5.8. Образовательная среда'!$C43 + 3 * '5.8. Образовательная среда'!$D43 + 2 * '5.8. Образовательная среда'!$E43) / '5.8. Образовательная среда'!$H43</f>
        <v>4.33</v>
      </c>
      <c r="N43" s="26" t="str">
        <f>IF('5.8. Образовательная среда'!$R43 = "высокий", '5.8. Образовательная среда'!$M43, NA())</f>
        <v>#N/A</v>
      </c>
      <c r="O43" s="26" t="str">
        <f>IF('5.8. Образовательная среда'!$R43 = "средний", '5.8. Образовательная среда'!$M43, NA())</f>
        <v>4.33</v>
      </c>
      <c r="P43" s="26" t="str">
        <f>IF('5.8. Образовательная среда'!$R43 = "базовый", '5.8. Образовательная среда'!$M43, NA())</f>
        <v>#N/A</v>
      </c>
      <c r="Q43" s="26" t="str">
        <f>IF('5.8. Образовательная среда'!$R43 = "ниже базового", '5.8. Образовательная среда'!$M43, NA())</f>
        <v>#N/A</v>
      </c>
      <c r="R43" s="9" t="str">
        <f t="array" ref="R43">INDEX({"ниже базового","базовый","средний","высокий"}, ROUND('5.8. Образовательная среда'!$M43, 0) - 1)</f>
        <v>средний</v>
      </c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</row>
    <row r="44" ht="15.75" customHeight="1">
      <c r="A44" s="9">
        <v>30.0</v>
      </c>
      <c r="B44" s="17" t="str">
        <f>COUNTIFS('2. Результаты'!$B$2:$B$1350, '5.8. Образовательная среда'!$G44, '2. Результаты'!$L$2:$L$1350, B$1)</f>
        <v>19</v>
      </c>
      <c r="C44" s="18" t="str">
        <f>COUNTIFS('2. Результаты'!$B$2:$B$1350, '5.8. Образовательная среда'!$G44, '2. Результаты'!$L$2:$L$1350, C$1)</f>
        <v>22</v>
      </c>
      <c r="D44" s="19" t="str">
        <f>COUNTIFS('2. Результаты'!$B$2:$B$1350, '5.8. Образовательная среда'!$G44, '2. Результаты'!$L$2:$L$1350, D$1)</f>
        <v>4</v>
      </c>
      <c r="E44" s="20" t="str">
        <f>COUNTIFS('2. Результаты'!$B$2:$B$1350, '5.8. Образовательная среда'!$G44, '2. Результаты'!$L$2:$L$1350, E$1)</f>
        <v>0</v>
      </c>
      <c r="F44" s="9" t="str">
        <f t="array" ref="F44">ROW() - ROW(TAKE('5.8. Образовательная среда'!$A$2:$R$55, 1)) + 1</f>
        <v>#NAME?</v>
      </c>
      <c r="G44" s="21" t="s">
        <v>21</v>
      </c>
      <c r="H44" s="3" t="str">
        <f>SUM('5.8. Образовательная среда'!$B44:$E44)</f>
        <v>45</v>
      </c>
      <c r="I44" s="22" t="str">
        <f>'5.8. Образовательная среда'!$B44 / '5.8. Образовательная среда'!$H44</f>
        <v>42%</v>
      </c>
      <c r="J44" s="23" t="str">
        <f>'5.8. Образовательная среда'!$C44 / '5.8. Образовательная среда'!$H44</f>
        <v>49%</v>
      </c>
      <c r="K44" s="24" t="str">
        <f>'5.8. Образовательная среда'!$D44 / '5.8. Образовательная среда'!$H44</f>
        <v>9%</v>
      </c>
      <c r="L44" s="25" t="str">
        <f>'5.8. Образовательная среда'!$E44 / '5.8. Образовательная среда'!$H44</f>
        <v>0%</v>
      </c>
      <c r="M44" s="26" t="str">
        <f>(5 * '5.8. Образовательная среда'!$B44 + 4 * '5.8. Образовательная среда'!$C44 + 3 * '5.8. Образовательная среда'!$D44 + 2 * '5.8. Образовательная среда'!$E44) / '5.8. Образовательная среда'!$H44</f>
        <v>4.33</v>
      </c>
      <c r="N44" s="26" t="str">
        <f>IF('5.8. Образовательная среда'!$R44 = "высокий", '5.8. Образовательная среда'!$M44, NA())</f>
        <v>#N/A</v>
      </c>
      <c r="O44" s="26" t="str">
        <f>IF('5.8. Образовательная среда'!$R44 = "средний", '5.8. Образовательная среда'!$M44, NA())</f>
        <v>4.33</v>
      </c>
      <c r="P44" s="26" t="str">
        <f>IF('5.8. Образовательная среда'!$R44 = "базовый", '5.8. Образовательная среда'!$M44, NA())</f>
        <v>#N/A</v>
      </c>
      <c r="Q44" s="26" t="str">
        <f>IF('5.8. Образовательная среда'!$R44 = "ниже базового", '5.8. Образовательная среда'!$M44, NA())</f>
        <v>#N/A</v>
      </c>
      <c r="R44" s="9" t="str">
        <f t="array" ref="R44">INDEX({"ниже базового","базовый","средний","высокий"}, ROUND('5.8. Образовательная среда'!$M44, 0) - 1)</f>
        <v>средний</v>
      </c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</row>
    <row r="45" ht="15.75" customHeight="1">
      <c r="A45" s="9">
        <v>52.0</v>
      </c>
      <c r="B45" s="17" t="str">
        <f>COUNTIFS('2. Результаты'!$B$2:$B$1350, '5.8. Образовательная среда'!$G45, '2. Результаты'!$L$2:$L$1350, B$1)</f>
        <v>18</v>
      </c>
      <c r="C45" s="18" t="str">
        <f>COUNTIFS('2. Результаты'!$B$2:$B$1350, '5.8. Образовательная среда'!$G45, '2. Результаты'!$L$2:$L$1350, C$1)</f>
        <v>13</v>
      </c>
      <c r="D45" s="19" t="str">
        <f>COUNTIFS('2. Результаты'!$B$2:$B$1350, '5.8. Образовательная среда'!$G45, '2. Результаты'!$L$2:$L$1350, D$1)</f>
        <v>6</v>
      </c>
      <c r="E45" s="20" t="str">
        <f>COUNTIFS('2. Результаты'!$B$2:$B$1350, '5.8. Образовательная среда'!$G45, '2. Результаты'!$L$2:$L$1350, E$1)</f>
        <v>0</v>
      </c>
      <c r="F45" s="9" t="str">
        <f t="array" ref="F45">ROW() - ROW(TAKE('5.8. Образовательная среда'!$A$2:$R$55, 1)) + 1</f>
        <v>#NAME?</v>
      </c>
      <c r="G45" s="21" t="s">
        <v>1213</v>
      </c>
      <c r="H45" s="3" t="str">
        <f>SUM('5.8. Образовательная среда'!$B45:$E45)</f>
        <v>37</v>
      </c>
      <c r="I45" s="22" t="str">
        <f>'5.8. Образовательная среда'!$B45 / '5.8. Образовательная среда'!$H45</f>
        <v>49%</v>
      </c>
      <c r="J45" s="23" t="str">
        <f>'5.8. Образовательная среда'!$C45 / '5.8. Образовательная среда'!$H45</f>
        <v>35%</v>
      </c>
      <c r="K45" s="24" t="str">
        <f>'5.8. Образовательная среда'!$D45 / '5.8. Образовательная среда'!$H45</f>
        <v>16%</v>
      </c>
      <c r="L45" s="25" t="str">
        <f>'5.8. Образовательная среда'!$E45 / '5.8. Образовательная среда'!$H45</f>
        <v>0%</v>
      </c>
      <c r="M45" s="26" t="str">
        <f>(5 * '5.8. Образовательная среда'!$B45 + 4 * '5.8. Образовательная среда'!$C45 + 3 * '5.8. Образовательная среда'!$D45 + 2 * '5.8. Образовательная среда'!$E45) / '5.8. Образовательная среда'!$H45</f>
        <v>4.32</v>
      </c>
      <c r="N45" s="26" t="str">
        <f>IF('5.8. Образовательная среда'!$R45 = "высокий", '5.8. Образовательная среда'!$M45, NA())</f>
        <v>#N/A</v>
      </c>
      <c r="O45" s="26" t="str">
        <f>IF('5.8. Образовательная среда'!$R45 = "средний", '5.8. Образовательная среда'!$M45, NA())</f>
        <v>4.32</v>
      </c>
      <c r="P45" s="26" t="str">
        <f>IF('5.8. Образовательная среда'!$R45 = "базовый", '5.8. Образовательная среда'!$M45, NA())</f>
        <v>#N/A</v>
      </c>
      <c r="Q45" s="26" t="str">
        <f>IF('5.8. Образовательная среда'!$R45 = "ниже базового", '5.8. Образовательная среда'!$M45, NA())</f>
        <v>#N/A</v>
      </c>
      <c r="R45" s="9" t="str">
        <f t="array" ref="R45">INDEX({"ниже базового","базовый","средний","высокий"}, ROUND('5.8. Образовательная среда'!$M45, 0) - 1)</f>
        <v>средний</v>
      </c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</row>
    <row r="46" ht="15.75" customHeight="1">
      <c r="A46" s="9">
        <v>9.0</v>
      </c>
      <c r="B46" s="17" t="str">
        <f>COUNTIFS('2. Результаты'!$B$2:$B$1350, '5.8. Образовательная среда'!$G46, '2. Результаты'!$L$2:$L$1350, B$1)</f>
        <v>5</v>
      </c>
      <c r="C46" s="18" t="str">
        <f>COUNTIFS('2. Результаты'!$B$2:$B$1350, '5.8. Образовательная среда'!$G46, '2. Результаты'!$L$2:$L$1350, C$1)</f>
        <v>4</v>
      </c>
      <c r="D46" s="19" t="str">
        <f>COUNTIFS('2. Результаты'!$B$2:$B$1350, '5.8. Образовательная среда'!$G46, '2. Результаты'!$L$2:$L$1350, D$1)</f>
        <v>2</v>
      </c>
      <c r="E46" s="20" t="str">
        <f>COUNTIFS('2. Результаты'!$B$2:$B$1350, '5.8. Образовательная среда'!$G46, '2. Результаты'!$L$2:$L$1350, E$1)</f>
        <v>0</v>
      </c>
      <c r="F46" s="9" t="str">
        <f t="array" ref="F46">ROW() - ROW(TAKE('5.8. Образовательная среда'!$A$2:$R$55, 1)) + 1</f>
        <v>#NAME?</v>
      </c>
      <c r="G46" s="21" t="s">
        <v>199</v>
      </c>
      <c r="H46" s="3" t="str">
        <f>SUM('5.8. Образовательная среда'!$B46:$E46)</f>
        <v>11</v>
      </c>
      <c r="I46" s="22" t="str">
        <f>'5.8. Образовательная среда'!$B46 / '5.8. Образовательная среда'!$H46</f>
        <v>45%</v>
      </c>
      <c r="J46" s="23" t="str">
        <f>'5.8. Образовательная среда'!$C46 / '5.8. Образовательная среда'!$H46</f>
        <v>36%</v>
      </c>
      <c r="K46" s="24" t="str">
        <f>'5.8. Образовательная среда'!$D46 / '5.8. Образовательная среда'!$H46</f>
        <v>18%</v>
      </c>
      <c r="L46" s="25" t="str">
        <f>'5.8. Образовательная среда'!$E46 / '5.8. Образовательная среда'!$H46</f>
        <v>0%</v>
      </c>
      <c r="M46" s="26" t="str">
        <f>(5 * '5.8. Образовательная среда'!$B46 + 4 * '5.8. Образовательная среда'!$C46 + 3 * '5.8. Образовательная среда'!$D46 + 2 * '5.8. Образовательная среда'!$E46) / '5.8. Образовательная среда'!$H46</f>
        <v>4.27</v>
      </c>
      <c r="N46" s="26" t="str">
        <f>IF('5.8. Образовательная среда'!$R46 = "высокий", '5.8. Образовательная среда'!$M46, NA())</f>
        <v>#N/A</v>
      </c>
      <c r="O46" s="26" t="str">
        <f>IF('5.8. Образовательная среда'!$R46 = "средний", '5.8. Образовательная среда'!$M46, NA())</f>
        <v>4.27</v>
      </c>
      <c r="P46" s="26" t="str">
        <f>IF('5.8. Образовательная среда'!$R46 = "базовый", '5.8. Образовательная среда'!$M46, NA())</f>
        <v>#N/A</v>
      </c>
      <c r="Q46" s="26" t="str">
        <f>IF('5.8. Образовательная среда'!$R46 = "ниже базового", '5.8. Образовательная среда'!$M46, NA())</f>
        <v>#N/A</v>
      </c>
      <c r="R46" s="9" t="str">
        <f t="array" ref="R46">INDEX({"ниже базового","базовый","средний","высокий"}, ROUND('5.8. Образовательная среда'!$M46, 0) - 1)</f>
        <v>средний</v>
      </c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</row>
    <row r="47" ht="15.75" customHeight="1">
      <c r="A47" s="9">
        <v>49.0</v>
      </c>
      <c r="B47" s="17" t="str">
        <f>COUNTIFS('2. Результаты'!$B$2:$B$1350, '5.8. Образовательная среда'!$G47, '2. Результаты'!$L$2:$L$1350, B$1)</f>
        <v>20</v>
      </c>
      <c r="C47" s="18" t="str">
        <f>COUNTIFS('2. Результаты'!$B$2:$B$1350, '5.8. Образовательная среда'!$G47, '2. Результаты'!$L$2:$L$1350, C$1)</f>
        <v>31</v>
      </c>
      <c r="D47" s="19" t="str">
        <f>COUNTIFS('2. Результаты'!$B$2:$B$1350, '5.8. Образовательная среда'!$G47, '2. Результаты'!$L$2:$L$1350, D$1)</f>
        <v>6</v>
      </c>
      <c r="E47" s="20" t="str">
        <f>COUNTIFS('2. Результаты'!$B$2:$B$1350, '5.8. Образовательная среда'!$G47, '2. Результаты'!$L$2:$L$1350, E$1)</f>
        <v>0</v>
      </c>
      <c r="F47" s="9" t="str">
        <f t="array" ref="F47">ROW() - ROW(TAKE('5.8. Образовательная среда'!$A$2:$R$55, 1)) + 1</f>
        <v>#NAME?</v>
      </c>
      <c r="G47" s="21" t="s">
        <v>1010</v>
      </c>
      <c r="H47" s="3" t="str">
        <f>SUM('5.8. Образовательная среда'!$B47:$E47)</f>
        <v>57</v>
      </c>
      <c r="I47" s="22" t="str">
        <f>'5.8. Образовательная среда'!$B47 / '5.8. Образовательная среда'!$H47</f>
        <v>35%</v>
      </c>
      <c r="J47" s="23" t="str">
        <f>'5.8. Образовательная среда'!$C47 / '5.8. Образовательная среда'!$H47</f>
        <v>54%</v>
      </c>
      <c r="K47" s="24" t="str">
        <f>'5.8. Образовательная среда'!$D47 / '5.8. Образовательная среда'!$H47</f>
        <v>11%</v>
      </c>
      <c r="L47" s="25" t="str">
        <f>'5.8. Образовательная среда'!$E47 / '5.8. Образовательная среда'!$H47</f>
        <v>0%</v>
      </c>
      <c r="M47" s="26" t="str">
        <f>(5 * '5.8. Образовательная среда'!$B47 + 4 * '5.8. Образовательная среда'!$C47 + 3 * '5.8. Образовательная среда'!$D47 + 2 * '5.8. Образовательная среда'!$E47) / '5.8. Образовательная среда'!$H47</f>
        <v>4.25</v>
      </c>
      <c r="N47" s="26" t="str">
        <f>IF('5.8. Образовательная среда'!$R47 = "высокий", '5.8. Образовательная среда'!$M47, NA())</f>
        <v>#N/A</v>
      </c>
      <c r="O47" s="26" t="str">
        <f>IF('5.8. Образовательная среда'!$R47 = "средний", '5.8. Образовательная среда'!$M47, NA())</f>
        <v>4.25</v>
      </c>
      <c r="P47" s="26" t="str">
        <f>IF('5.8. Образовательная среда'!$R47 = "базовый", '5.8. Образовательная среда'!$M47, NA())</f>
        <v>#N/A</v>
      </c>
      <c r="Q47" s="26" t="str">
        <f>IF('5.8. Образовательная среда'!$R47 = "ниже базового", '5.8. Образовательная среда'!$M47, NA())</f>
        <v>#N/A</v>
      </c>
      <c r="R47" s="9" t="str">
        <f t="array" ref="R47">INDEX({"ниже базового","базовый","средний","высокий"}, ROUND('5.8. Образовательная среда'!$M47, 0) - 1)</f>
        <v>средний</v>
      </c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</row>
    <row r="48" ht="15.75" customHeight="1">
      <c r="A48" s="9">
        <v>19.0</v>
      </c>
      <c r="B48" s="17" t="str">
        <f>COUNTIFS('2. Результаты'!$B$2:$B$1350, '5.8. Образовательная среда'!$G48, '2. Результаты'!$L$2:$L$1350, B$1)</f>
        <v>9</v>
      </c>
      <c r="C48" s="18" t="str">
        <f>COUNTIFS('2. Результаты'!$B$2:$B$1350, '5.8. Образовательная среда'!$G48, '2. Результаты'!$L$2:$L$1350, C$1)</f>
        <v>8</v>
      </c>
      <c r="D48" s="19" t="str">
        <f>COUNTIFS('2. Результаты'!$B$2:$B$1350, '5.8. Образовательная среда'!$G48, '2. Результаты'!$L$2:$L$1350, D$1)</f>
        <v>4</v>
      </c>
      <c r="E48" s="20" t="str">
        <f>COUNTIFS('2. Результаты'!$B$2:$B$1350, '5.8. Образовательная среда'!$G48, '2. Результаты'!$L$2:$L$1350, E$1)</f>
        <v>0</v>
      </c>
      <c r="F48" s="9" t="str">
        <f t="array" ref="F48">ROW() - ROW(TAKE('5.8. Образовательная среда'!$A$2:$R$55, 1)) + 1</f>
        <v>#NAME?</v>
      </c>
      <c r="G48" s="21" t="s">
        <v>104</v>
      </c>
      <c r="H48" s="3" t="str">
        <f>SUM('5.8. Образовательная среда'!$B48:$E48)</f>
        <v>21</v>
      </c>
      <c r="I48" s="22" t="str">
        <f>'5.8. Образовательная среда'!$B48 / '5.8. Образовательная среда'!$H48</f>
        <v>43%</v>
      </c>
      <c r="J48" s="23" t="str">
        <f>'5.8. Образовательная среда'!$C48 / '5.8. Образовательная среда'!$H48</f>
        <v>38%</v>
      </c>
      <c r="K48" s="24" t="str">
        <f>'5.8. Образовательная среда'!$D48 / '5.8. Образовательная среда'!$H48</f>
        <v>19%</v>
      </c>
      <c r="L48" s="25" t="str">
        <f>'5.8. Образовательная среда'!$E48 / '5.8. Образовательная среда'!$H48</f>
        <v>0%</v>
      </c>
      <c r="M48" s="26" t="str">
        <f>(5 * '5.8. Образовательная среда'!$B48 + 4 * '5.8. Образовательная среда'!$C48 + 3 * '5.8. Образовательная среда'!$D48 + 2 * '5.8. Образовательная среда'!$E48) / '5.8. Образовательная среда'!$H48</f>
        <v>4.24</v>
      </c>
      <c r="N48" s="26" t="str">
        <f>IF('5.8. Образовательная среда'!$R48 = "высокий", '5.8. Образовательная среда'!$M48, NA())</f>
        <v>#N/A</v>
      </c>
      <c r="O48" s="26" t="str">
        <f>IF('5.8. Образовательная среда'!$R48 = "средний", '5.8. Образовательная среда'!$M48, NA())</f>
        <v>4.24</v>
      </c>
      <c r="P48" s="26" t="str">
        <f>IF('5.8. Образовательная среда'!$R48 = "базовый", '5.8. Образовательная среда'!$M48, NA())</f>
        <v>#N/A</v>
      </c>
      <c r="Q48" s="26" t="str">
        <f>IF('5.8. Образовательная среда'!$R48 = "ниже базового", '5.8. Образовательная среда'!$M48, NA())</f>
        <v>#N/A</v>
      </c>
      <c r="R48" s="9" t="str">
        <f t="array" ref="R48">INDEX({"ниже базового","базовый","средний","высокий"}, ROUND('5.8. Образовательная среда'!$M48, 0) - 1)</f>
        <v>средний</v>
      </c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</row>
    <row r="49" ht="15.75" customHeight="1">
      <c r="A49" s="9">
        <v>17.0</v>
      </c>
      <c r="B49" s="17" t="str">
        <f>COUNTIFS('2. Результаты'!$B$2:$B$1350, '5.8. Образовательная среда'!$G49, '2. Результаты'!$L$2:$L$1350, B$1)</f>
        <v>13</v>
      </c>
      <c r="C49" s="18" t="str">
        <f>COUNTIFS('2. Результаты'!$B$2:$B$1350, '5.8. Образовательная среда'!$G49, '2. Результаты'!$L$2:$L$1350, C$1)</f>
        <v>21</v>
      </c>
      <c r="D49" s="19" t="str">
        <f>COUNTIFS('2. Результаты'!$B$2:$B$1350, '5.8. Образовательная среда'!$G49, '2. Результаты'!$L$2:$L$1350, D$1)</f>
        <v>5</v>
      </c>
      <c r="E49" s="20" t="str">
        <f>COUNTIFS('2. Результаты'!$B$2:$B$1350, '5.8. Образовательная среда'!$G49, '2. Результаты'!$L$2:$L$1350, E$1)</f>
        <v>0</v>
      </c>
      <c r="F49" s="9" t="str">
        <f t="array" ref="F49">ROW() - ROW(TAKE('5.8. Образовательная среда'!$A$2:$R$55, 1)) + 1</f>
        <v>#NAME?</v>
      </c>
      <c r="G49" s="21" t="s">
        <v>789</v>
      </c>
      <c r="H49" s="3" t="str">
        <f>SUM('5.8. Образовательная среда'!$B49:$E49)</f>
        <v>39</v>
      </c>
      <c r="I49" s="22" t="str">
        <f>'5.8. Образовательная среда'!$B49 / '5.8. Образовательная среда'!$H49</f>
        <v>33%</v>
      </c>
      <c r="J49" s="23" t="str">
        <f>'5.8. Образовательная среда'!$C49 / '5.8. Образовательная среда'!$H49</f>
        <v>54%</v>
      </c>
      <c r="K49" s="24" t="str">
        <f>'5.8. Образовательная среда'!$D49 / '5.8. Образовательная среда'!$H49</f>
        <v>13%</v>
      </c>
      <c r="L49" s="25" t="str">
        <f>'5.8. Образовательная среда'!$E49 / '5.8. Образовательная среда'!$H49</f>
        <v>0%</v>
      </c>
      <c r="M49" s="26" t="str">
        <f>(5 * '5.8. Образовательная среда'!$B49 + 4 * '5.8. Образовательная среда'!$C49 + 3 * '5.8. Образовательная среда'!$D49 + 2 * '5.8. Образовательная среда'!$E49) / '5.8. Образовательная среда'!$H49</f>
        <v>4.21</v>
      </c>
      <c r="N49" s="26" t="str">
        <f>IF('5.8. Образовательная среда'!$R49 = "высокий", '5.8. Образовательная среда'!$M49, NA())</f>
        <v>#N/A</v>
      </c>
      <c r="O49" s="26" t="str">
        <f>IF('5.8. Образовательная среда'!$R49 = "средний", '5.8. Образовательная среда'!$M49, NA())</f>
        <v>4.21</v>
      </c>
      <c r="P49" s="26" t="str">
        <f>IF('5.8. Образовательная среда'!$R49 = "базовый", '5.8. Образовательная среда'!$M49, NA())</f>
        <v>#N/A</v>
      </c>
      <c r="Q49" s="26" t="str">
        <f>IF('5.8. Образовательная среда'!$R49 = "ниже базового", '5.8. Образовательная среда'!$M49, NA())</f>
        <v>#N/A</v>
      </c>
      <c r="R49" s="9" t="str">
        <f t="array" ref="R49">INDEX({"ниже базового","базовый","средний","высокий"}, ROUND('5.8. Образовательная среда'!$M49, 0) - 1)</f>
        <v>средний</v>
      </c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</row>
    <row r="50" ht="15.75" customHeight="1">
      <c r="A50" s="9">
        <v>33.0</v>
      </c>
      <c r="B50" s="17" t="str">
        <f>COUNTIFS('2. Результаты'!$B$2:$B$1350, '5.8. Образовательная среда'!$G50, '2. Результаты'!$L$2:$L$1350, B$1)</f>
        <v>11</v>
      </c>
      <c r="C50" s="18" t="str">
        <f>COUNTIFS('2. Результаты'!$B$2:$B$1350, '5.8. Образовательная среда'!$G50, '2. Результаты'!$L$2:$L$1350, C$1)</f>
        <v>7</v>
      </c>
      <c r="D50" s="19" t="str">
        <f>COUNTIFS('2. Результаты'!$B$2:$B$1350, '5.8. Образовательная среда'!$G50, '2. Результаты'!$L$2:$L$1350, D$1)</f>
        <v>3</v>
      </c>
      <c r="E50" s="20" t="str">
        <f>COUNTIFS('2. Результаты'!$B$2:$B$1350, '5.8. Образовательная среда'!$G50, '2. Результаты'!$L$2:$L$1350, E$1)</f>
        <v>2</v>
      </c>
      <c r="F50" s="9" t="str">
        <f t="array" ref="F50">ROW() - ROW(TAKE('5.8. Образовательная среда'!$A$2:$R$55, 1)) + 1</f>
        <v>#NAME?</v>
      </c>
      <c r="G50" s="21" t="s">
        <v>749</v>
      </c>
      <c r="H50" s="3" t="str">
        <f>SUM('5.8. Образовательная среда'!$B50:$E50)</f>
        <v>23</v>
      </c>
      <c r="I50" s="22" t="str">
        <f>'5.8. Образовательная среда'!$B50 / '5.8. Образовательная среда'!$H50</f>
        <v>48%</v>
      </c>
      <c r="J50" s="23" t="str">
        <f>'5.8. Образовательная среда'!$C50 / '5.8. Образовательная среда'!$H50</f>
        <v>30%</v>
      </c>
      <c r="K50" s="24" t="str">
        <f>'5.8. Образовательная среда'!$D50 / '5.8. Образовательная среда'!$H50</f>
        <v>13%</v>
      </c>
      <c r="L50" s="25" t="str">
        <f>'5.8. Образовательная среда'!$E50 / '5.8. Образовательная среда'!$H50</f>
        <v>9%</v>
      </c>
      <c r="M50" s="26" t="str">
        <f>(5 * '5.8. Образовательная среда'!$B50 + 4 * '5.8. Образовательная среда'!$C50 + 3 * '5.8. Образовательная среда'!$D50 + 2 * '5.8. Образовательная среда'!$E50) / '5.8. Образовательная среда'!$H50</f>
        <v>4.17</v>
      </c>
      <c r="N50" s="26" t="str">
        <f>IF('5.8. Образовательная среда'!$R50 = "высокий", '5.8. Образовательная среда'!$M50, NA())</f>
        <v>#N/A</v>
      </c>
      <c r="O50" s="26" t="str">
        <f>IF('5.8. Образовательная среда'!$R50 = "средний", '5.8. Образовательная среда'!$M50, NA())</f>
        <v>4.17</v>
      </c>
      <c r="P50" s="26" t="str">
        <f>IF('5.8. Образовательная среда'!$R50 = "базовый", '5.8. Образовательная среда'!$M50, NA())</f>
        <v>#N/A</v>
      </c>
      <c r="Q50" s="26" t="str">
        <f>IF('5.8. Образовательная среда'!$R50 = "ниже базового", '5.8. Образовательная среда'!$M50, NA())</f>
        <v>#N/A</v>
      </c>
      <c r="R50" s="9" t="str">
        <f t="array" ref="R50">INDEX({"ниже базового","базовый","средний","высокий"}, ROUND('5.8. Образовательная среда'!$M50, 0) - 1)</f>
        <v>средний</v>
      </c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</row>
    <row r="51" ht="15.75" customHeight="1">
      <c r="A51" s="9">
        <v>40.0</v>
      </c>
      <c r="B51" s="17" t="str">
        <f>COUNTIFS('2. Результаты'!$B$2:$B$1350, '5.8. Образовательная среда'!$G51, '2. Результаты'!$L$2:$L$1350, B$1)</f>
        <v>13</v>
      </c>
      <c r="C51" s="18" t="str">
        <f>COUNTIFS('2. Результаты'!$B$2:$B$1350, '5.8. Образовательная среда'!$G51, '2. Результаты'!$L$2:$L$1350, C$1)</f>
        <v>11</v>
      </c>
      <c r="D51" s="19" t="str">
        <f>COUNTIFS('2. Результаты'!$B$2:$B$1350, '5.8. Образовательная среда'!$G51, '2. Результаты'!$L$2:$L$1350, D$1)</f>
        <v>8</v>
      </c>
      <c r="E51" s="20" t="str">
        <f>COUNTIFS('2. Результаты'!$B$2:$B$1350, '5.8. Образовательная среда'!$G51, '2. Результаты'!$L$2:$L$1350, E$1)</f>
        <v>0</v>
      </c>
      <c r="F51" s="9" t="str">
        <f t="array" ref="F51">ROW() - ROW(TAKE('5.8. Образовательная среда'!$A$2:$R$55, 1)) + 1</f>
        <v>#NAME?</v>
      </c>
      <c r="G51" s="21" t="s">
        <v>829</v>
      </c>
      <c r="H51" s="3" t="str">
        <f>SUM('5.8. Образовательная среда'!$B51:$E51)</f>
        <v>32</v>
      </c>
      <c r="I51" s="22" t="str">
        <f>'5.8. Образовательная среда'!$B51 / '5.8. Образовательная среда'!$H51</f>
        <v>41%</v>
      </c>
      <c r="J51" s="23" t="str">
        <f>'5.8. Образовательная среда'!$C51 / '5.8. Образовательная среда'!$H51</f>
        <v>34%</v>
      </c>
      <c r="K51" s="24" t="str">
        <f>'5.8. Образовательная среда'!$D51 / '5.8. Образовательная среда'!$H51</f>
        <v>25%</v>
      </c>
      <c r="L51" s="25" t="str">
        <f>'5.8. Образовательная среда'!$E51 / '5.8. Образовательная среда'!$H51</f>
        <v>0%</v>
      </c>
      <c r="M51" s="26" t="str">
        <f>(5 * '5.8. Образовательная среда'!$B51 + 4 * '5.8. Образовательная среда'!$C51 + 3 * '5.8. Образовательная среда'!$D51 + 2 * '5.8. Образовательная среда'!$E51) / '5.8. Образовательная среда'!$H51</f>
        <v>4.16</v>
      </c>
      <c r="N51" s="26" t="str">
        <f>IF('5.8. Образовательная среда'!$R51 = "высокий", '5.8. Образовательная среда'!$M51, NA())</f>
        <v>#N/A</v>
      </c>
      <c r="O51" s="26" t="str">
        <f>IF('5.8. Образовательная среда'!$R51 = "средний", '5.8. Образовательная среда'!$M51, NA())</f>
        <v>4.16</v>
      </c>
      <c r="P51" s="26" t="str">
        <f>IF('5.8. Образовательная среда'!$R51 = "базовый", '5.8. Образовательная среда'!$M51, NA())</f>
        <v>#N/A</v>
      </c>
      <c r="Q51" s="26" t="str">
        <f>IF('5.8. Образовательная среда'!$R51 = "ниже базового", '5.8. Образовательная среда'!$M51, NA())</f>
        <v>#N/A</v>
      </c>
      <c r="R51" s="9" t="str">
        <f t="array" ref="R51">INDEX({"ниже базового","базовый","средний","высокий"}, ROUND('5.8. Образовательная среда'!$M51, 0) - 1)</f>
        <v>средний</v>
      </c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</row>
    <row r="52" ht="15.75" customHeight="1">
      <c r="A52" s="9">
        <v>31.0</v>
      </c>
      <c r="B52" s="17" t="str">
        <f>COUNTIFS('2. Результаты'!$B$2:$B$1350, '5.8. Образовательная среда'!$G52, '2. Результаты'!$L$2:$L$1350, B$1)</f>
        <v>19</v>
      </c>
      <c r="C52" s="18" t="str">
        <f>COUNTIFS('2. Результаты'!$B$2:$B$1350, '5.8. Образовательная среда'!$G52, '2. Результаты'!$L$2:$L$1350, C$1)</f>
        <v>8</v>
      </c>
      <c r="D52" s="19" t="str">
        <f>COUNTIFS('2. Результаты'!$B$2:$B$1350, '5.8. Образовательная среда'!$G52, '2. Результаты'!$L$2:$L$1350, D$1)</f>
        <v>9</v>
      </c>
      <c r="E52" s="20" t="str">
        <f>COUNTIFS('2. Результаты'!$B$2:$B$1350, '5.8. Образовательная среда'!$G52, '2. Результаты'!$L$2:$L$1350, E$1)</f>
        <v>3</v>
      </c>
      <c r="F52" s="9" t="str">
        <f t="array" ref="F52">ROW() - ROW(TAKE('5.8. Образовательная среда'!$A$2:$R$55, 1)) + 1</f>
        <v>#NAME?</v>
      </c>
      <c r="G52" s="21" t="s">
        <v>1409</v>
      </c>
      <c r="H52" s="3" t="str">
        <f>SUM('5.8. Образовательная среда'!$B52:$E52)</f>
        <v>39</v>
      </c>
      <c r="I52" s="22" t="str">
        <f>'5.8. Образовательная среда'!$B52 / '5.8. Образовательная среда'!$H52</f>
        <v>49%</v>
      </c>
      <c r="J52" s="23" t="str">
        <f>'5.8. Образовательная среда'!$C52 / '5.8. Образовательная среда'!$H52</f>
        <v>21%</v>
      </c>
      <c r="K52" s="24" t="str">
        <f>'5.8. Образовательная среда'!$D52 / '5.8. Образовательная среда'!$H52</f>
        <v>23%</v>
      </c>
      <c r="L52" s="25" t="str">
        <f>'5.8. Образовательная среда'!$E52 / '5.8. Образовательная среда'!$H52</f>
        <v>8%</v>
      </c>
      <c r="M52" s="26" t="str">
        <f>(5 * '5.8. Образовательная среда'!$B52 + 4 * '5.8. Образовательная среда'!$C52 + 3 * '5.8. Образовательная среда'!$D52 + 2 * '5.8. Образовательная среда'!$E52) / '5.8. Образовательная среда'!$H52</f>
        <v>4.10</v>
      </c>
      <c r="N52" s="26" t="str">
        <f>IF('5.8. Образовательная среда'!$R52 = "высокий", '5.8. Образовательная среда'!$M52, NA())</f>
        <v>#N/A</v>
      </c>
      <c r="O52" s="26" t="str">
        <f>IF('5.8. Образовательная среда'!$R52 = "средний", '5.8. Образовательная среда'!$M52, NA())</f>
        <v>4.10</v>
      </c>
      <c r="P52" s="26" t="str">
        <f>IF('5.8. Образовательная среда'!$R52 = "базовый", '5.8. Образовательная среда'!$M52, NA())</f>
        <v>#N/A</v>
      </c>
      <c r="Q52" s="26" t="str">
        <f>IF('5.8. Образовательная среда'!$R52 = "ниже базового", '5.8. Образовательная среда'!$M52, NA())</f>
        <v>#N/A</v>
      </c>
      <c r="R52" s="9" t="str">
        <f t="array" ref="R52">INDEX({"ниже базового","базовый","средний","высокий"}, ROUND('5.8. Образовательная среда'!$M52, 0) - 1)</f>
        <v>средний</v>
      </c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</row>
    <row r="53" ht="15.75" customHeight="1">
      <c r="A53" s="9">
        <v>12.0</v>
      </c>
      <c r="B53" s="17" t="str">
        <f>COUNTIFS('2. Результаты'!$B$2:$B$1350, '5.8. Образовательная среда'!$G53, '2. Результаты'!$L$2:$L$1350, B$1)</f>
        <v>11</v>
      </c>
      <c r="C53" s="18" t="str">
        <f>COUNTIFS('2. Результаты'!$B$2:$B$1350, '5.8. Образовательная среда'!$G53, '2. Результаты'!$L$2:$L$1350, C$1)</f>
        <v>21</v>
      </c>
      <c r="D53" s="19" t="str">
        <f>COUNTIFS('2. Результаты'!$B$2:$B$1350, '5.8. Образовательная среда'!$G53, '2. Результаты'!$L$2:$L$1350, D$1)</f>
        <v>10</v>
      </c>
      <c r="E53" s="20" t="str">
        <f>COUNTIFS('2. Результаты'!$B$2:$B$1350, '5.8. Образовательная среда'!$G53, '2. Результаты'!$L$2:$L$1350, E$1)</f>
        <v>1</v>
      </c>
      <c r="F53" s="9" t="str">
        <f t="array" ref="F53">ROW() - ROW(TAKE('5.8. Образовательная среда'!$A$2:$R$55, 1)) + 1</f>
        <v>#NAME?</v>
      </c>
      <c r="G53" s="21" t="s">
        <v>680</v>
      </c>
      <c r="H53" s="3" t="str">
        <f>SUM('5.8. Образовательная среда'!$B53:$E53)</f>
        <v>43</v>
      </c>
      <c r="I53" s="22" t="str">
        <f>'5.8. Образовательная среда'!$B53 / '5.8. Образовательная среда'!$H53</f>
        <v>26%</v>
      </c>
      <c r="J53" s="23" t="str">
        <f>'5.8. Образовательная среда'!$C53 / '5.8. Образовательная среда'!$H53</f>
        <v>49%</v>
      </c>
      <c r="K53" s="24" t="str">
        <f>'5.8. Образовательная среда'!$D53 / '5.8. Образовательная среда'!$H53</f>
        <v>23%</v>
      </c>
      <c r="L53" s="25" t="str">
        <f>'5.8. Образовательная среда'!$E53 / '5.8. Образовательная среда'!$H53</f>
        <v>2%</v>
      </c>
      <c r="M53" s="26" t="str">
        <f>(5 * '5.8. Образовательная среда'!$B53 + 4 * '5.8. Образовательная среда'!$C53 + 3 * '5.8. Образовательная среда'!$D53 + 2 * '5.8. Образовательная среда'!$E53) / '5.8. Образовательная среда'!$H53</f>
        <v>3.98</v>
      </c>
      <c r="N53" s="26" t="str">
        <f>IF('5.8. Образовательная среда'!$R53 = "высокий", '5.8. Образовательная среда'!$M53, NA())</f>
        <v>#N/A</v>
      </c>
      <c r="O53" s="26" t="str">
        <f>IF('5.8. Образовательная среда'!$R53 = "средний", '5.8. Образовательная среда'!$M53, NA())</f>
        <v>3.98</v>
      </c>
      <c r="P53" s="26" t="str">
        <f>IF('5.8. Образовательная среда'!$R53 = "базовый", '5.8. Образовательная среда'!$M53, NA())</f>
        <v>#N/A</v>
      </c>
      <c r="Q53" s="26" t="str">
        <f>IF('5.8. Образовательная среда'!$R53 = "ниже базового", '5.8. Образовательная среда'!$M53, NA())</f>
        <v>#N/A</v>
      </c>
      <c r="R53" s="9" t="str">
        <f t="array" ref="R53">INDEX({"ниже базового","базовый","средний","высокий"}, ROUND('5.8. Образовательная среда'!$M53, 0) - 1)</f>
        <v>средний</v>
      </c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</row>
    <row r="54" ht="15.75" customHeight="1">
      <c r="A54" s="9">
        <v>44.0</v>
      </c>
      <c r="B54" s="17" t="str">
        <f>COUNTIFS('2. Результаты'!$B$2:$B$1350, '5.8. Образовательная среда'!$G54, '2. Результаты'!$L$2:$L$1350, B$1)</f>
        <v>9</v>
      </c>
      <c r="C54" s="18" t="str">
        <f>COUNTIFS('2. Результаты'!$B$2:$B$1350, '5.8. Образовательная среда'!$G54, '2. Результаты'!$L$2:$L$1350, C$1)</f>
        <v>7</v>
      </c>
      <c r="D54" s="19" t="str">
        <f>COUNTIFS('2. Результаты'!$B$2:$B$1350, '5.8. Образовательная среда'!$G54, '2. Результаты'!$L$2:$L$1350, D$1)</f>
        <v>9</v>
      </c>
      <c r="E54" s="20" t="str">
        <f>COUNTIFS('2. Результаты'!$B$2:$B$1350, '5.8. Образовательная среда'!$G54, '2. Результаты'!$L$2:$L$1350, E$1)</f>
        <v>1</v>
      </c>
      <c r="F54" s="9" t="str">
        <f t="array" ref="F54">ROW() - ROW(TAKE('5.8. Образовательная среда'!$A$2:$R$55, 1)) + 1</f>
        <v>#NAME?</v>
      </c>
      <c r="G54" s="21" t="s">
        <v>1087</v>
      </c>
      <c r="H54" s="3" t="str">
        <f>SUM('5.8. Образовательная среда'!$B54:$E54)</f>
        <v>26</v>
      </c>
      <c r="I54" s="22" t="str">
        <f>'5.8. Образовательная среда'!$B54 / '5.8. Образовательная среда'!$H54</f>
        <v>35%</v>
      </c>
      <c r="J54" s="23" t="str">
        <f>'5.8. Образовательная среда'!$C54 / '5.8. Образовательная среда'!$H54</f>
        <v>27%</v>
      </c>
      <c r="K54" s="24" t="str">
        <f>'5.8. Образовательная среда'!$D54 / '5.8. Образовательная среда'!$H54</f>
        <v>35%</v>
      </c>
      <c r="L54" s="25" t="str">
        <f>'5.8. Образовательная среда'!$E54 / '5.8. Образовательная среда'!$H54</f>
        <v>4%</v>
      </c>
      <c r="M54" s="26" t="str">
        <f>(5 * '5.8. Образовательная среда'!$B54 + 4 * '5.8. Образовательная среда'!$C54 + 3 * '5.8. Образовательная среда'!$D54 + 2 * '5.8. Образовательная среда'!$E54) / '5.8. Образовательная среда'!$H54</f>
        <v>3.92</v>
      </c>
      <c r="N54" s="26" t="str">
        <f>IF('5.8. Образовательная среда'!$R54 = "высокий", '5.8. Образовательная среда'!$M54, NA())</f>
        <v>#N/A</v>
      </c>
      <c r="O54" s="26" t="str">
        <f>IF('5.8. Образовательная среда'!$R54 = "средний", '5.8. Образовательная среда'!$M54, NA())</f>
        <v>3.92</v>
      </c>
      <c r="P54" s="26" t="str">
        <f>IF('5.8. Образовательная среда'!$R54 = "базовый", '5.8. Образовательная среда'!$M54, NA())</f>
        <v>#N/A</v>
      </c>
      <c r="Q54" s="26" t="str">
        <f>IF('5.8. Образовательная среда'!$R54 = "ниже базового", '5.8. Образовательная среда'!$M54, NA())</f>
        <v>#N/A</v>
      </c>
      <c r="R54" s="9" t="str">
        <f t="array" ref="R54">INDEX({"ниже базового","базовый","средний","высокий"}, ROUND('5.8. Образовательная среда'!$M54, 0) - 1)</f>
        <v>средний</v>
      </c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</row>
    <row r="55" ht="15.75" customHeight="1">
      <c r="A55" s="9">
        <v>48.0</v>
      </c>
      <c r="B55" s="17" t="str">
        <f>COUNTIFS('2. Результаты'!$B$2:$B$1350, '5.8. Образовательная среда'!$G55, '2. Результаты'!$L$2:$L$1350, B$1)</f>
        <v>2</v>
      </c>
      <c r="C55" s="18" t="str">
        <f>COUNTIFS('2. Результаты'!$B$2:$B$1350, '5.8. Образовательная среда'!$G55, '2. Результаты'!$L$2:$L$1350, C$1)</f>
        <v>4</v>
      </c>
      <c r="D55" s="19" t="str">
        <f>COUNTIFS('2. Результаты'!$B$2:$B$1350, '5.8. Образовательная среда'!$G55, '2. Результаты'!$L$2:$L$1350, D$1)</f>
        <v>3</v>
      </c>
      <c r="E55" s="20" t="str">
        <f>COUNTIFS('2. Результаты'!$B$2:$B$1350, '5.8. Образовательная среда'!$G55, '2. Результаты'!$L$2:$L$1350, E$1)</f>
        <v>0</v>
      </c>
      <c r="F55" s="9" t="str">
        <f t="array" ref="F55">ROW() - ROW(TAKE('5.8. Образовательная среда'!$A$2:$R$55, 1)) + 1</f>
        <v>#NAME?</v>
      </c>
      <c r="G55" s="21" t="s">
        <v>1377</v>
      </c>
      <c r="H55" s="3" t="str">
        <f>SUM('5.8. Образовательная среда'!$B55:$E55)</f>
        <v>9</v>
      </c>
      <c r="I55" s="22" t="str">
        <f>'5.8. Образовательная среда'!$B55 / '5.8. Образовательная среда'!$H55</f>
        <v>22%</v>
      </c>
      <c r="J55" s="23" t="str">
        <f>'5.8. Образовательная среда'!$C55 / '5.8. Образовательная среда'!$H55</f>
        <v>44%</v>
      </c>
      <c r="K55" s="24" t="str">
        <f>'5.8. Образовательная среда'!$D55 / '5.8. Образовательная среда'!$H55</f>
        <v>33%</v>
      </c>
      <c r="L55" s="25" t="str">
        <f>'5.8. Образовательная среда'!$E55 / '5.8. Образовательная среда'!$H55</f>
        <v>0%</v>
      </c>
      <c r="M55" s="26" t="str">
        <f>(5 * '5.8. Образовательная среда'!$B55 + 4 * '5.8. Образовательная среда'!$C55 + 3 * '5.8. Образовательная среда'!$D55 + 2 * '5.8. Образовательная среда'!$E55) / '5.8. Образовательная среда'!$H55</f>
        <v>3.89</v>
      </c>
      <c r="N55" s="26" t="str">
        <f>IF('5.8. Образовательная среда'!$R55 = "высокий", '5.8. Образовательная среда'!$M55, NA())</f>
        <v>#N/A</v>
      </c>
      <c r="O55" s="26" t="str">
        <f>IF('5.8. Образовательная среда'!$R55 = "средний", '5.8. Образовательная среда'!$M55, NA())</f>
        <v>3.89</v>
      </c>
      <c r="P55" s="26" t="str">
        <f>IF('5.8. Образовательная среда'!$R55 = "базовый", '5.8. Образовательная среда'!$M55, NA())</f>
        <v>#N/A</v>
      </c>
      <c r="Q55" s="26" t="str">
        <f>IF('5.8. Образовательная среда'!$R55 = "ниже базового", '5.8. Образовательная среда'!$M55, NA())</f>
        <v>#N/A</v>
      </c>
      <c r="R55" s="9" t="str">
        <f t="array" ref="R55">INDEX({"ниже базового","базовый","средний","высокий"}, ROUND('5.8. Образовательная среда'!$M55, 0) - 1)</f>
        <v>средний</v>
      </c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</row>
    <row r="56" ht="15.75" customHeight="1">
      <c r="A56" s="9"/>
      <c r="B56" s="28" t="str">
        <f>SUM('5.8. Образовательная среда'!$B$2:$B$55)</f>
        <v>793</v>
      </c>
      <c r="C56" s="29" t="str">
        <f>SUM('5.8. Образовательная среда'!$C$2:$C$55)</f>
        <v>437</v>
      </c>
      <c r="D56" s="30" t="str">
        <f>SUM('5.8. Образовательная среда'!$D$2:$D$55)</f>
        <v>109</v>
      </c>
      <c r="E56" s="31" t="str">
        <f>SUM('5.8. Образовательная среда'!$E$2:$E$55)</f>
        <v>10</v>
      </c>
      <c r="F56" s="32"/>
      <c r="G56" s="32" t="s">
        <v>1491</v>
      </c>
      <c r="H56" s="33" t="str">
        <f>SUM('5.8. Образовательная среда'!$H$2:$H$55)</f>
        <v>1349</v>
      </c>
      <c r="I56" s="34" t="str">
        <f>'5.8. Образовательная среда'!$B$56 / '5.8. Образовательная среда'!$H$56</f>
        <v>58.78%</v>
      </c>
      <c r="J56" s="35" t="str">
        <f>'5.8. Образовательная среда'!$C$56 / '5.8. Образовательная среда'!$H$56</f>
        <v>32.39%</v>
      </c>
      <c r="K56" s="36" t="str">
        <f>'5.8. Образовательная среда'!$D$56 / '5.8. Образовательная среда'!$H$56</f>
        <v>8.08%</v>
      </c>
      <c r="L56" s="37" t="str">
        <f>'5.8. Образовательная среда'!$E$56 / '5.8. Образовательная среда'!$H$56</f>
        <v>0.74%</v>
      </c>
      <c r="M56" s="26" t="str">
        <f>(5 * '5.8. Образовательная среда'!$B$56 + 4 * '5.8. Образовательная среда'!$C$56 + 3 * '5.8. Образовательная среда'!$D$56 + 2 * '5.8. Образовательная среда'!$E$56) / '5.8. Образовательная среда'!$H$56</f>
        <v>4.49</v>
      </c>
      <c r="N56" s="26"/>
      <c r="O56" s="26"/>
      <c r="P56" s="26"/>
      <c r="Q56" s="26"/>
      <c r="R56" s="9" t="str">
        <f t="array" ref="R56">INDEX({"ниже базового","базовый","средний","высокий"}, ROUND('5.8. Образовательная среда'!$M$56, 0) - 1)</f>
        <v>средний</v>
      </c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</row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</sheetData>
  <conditionalFormatting sqref="R2:R56">
    <cfRule type="cellIs" dxfId="6" priority="1" operator="equal">
      <formula>"Высокий"</formula>
    </cfRule>
  </conditionalFormatting>
  <conditionalFormatting sqref="R2:R56">
    <cfRule type="cellIs" dxfId="7" priority="2" operator="equal">
      <formula>"Средний"</formula>
    </cfRule>
  </conditionalFormatting>
  <conditionalFormatting sqref="R2:R56">
    <cfRule type="cellIs" dxfId="8" priority="3" operator="equal">
      <formula>"Базовый"</formula>
    </cfRule>
  </conditionalFormatting>
  <conditionalFormatting sqref="R2:R56">
    <cfRule type="cellIs" dxfId="9" priority="4" operator="equal">
      <formula>"Ниже базового"</formula>
    </cfRule>
  </conditionalFormatting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57"/>
    <col customWidth="1" min="2" max="2" width="11.14"/>
    <col customWidth="1" min="3" max="3" width="11.43"/>
    <col customWidth="1" min="4" max="4" width="11.29"/>
    <col customWidth="1" min="5" max="5" width="8.71"/>
    <col customWidth="1" min="6" max="6" width="10.71"/>
    <col customWidth="1" min="7" max="7" width="11.14"/>
    <col customWidth="1" min="8" max="8" width="11.43"/>
    <col customWidth="1" min="9" max="9" width="11.29"/>
    <col customWidth="1" min="10" max="10" width="8.71"/>
    <col customWidth="1" min="11" max="11" width="10.71"/>
    <col customWidth="1" min="12" max="12" width="11.14"/>
    <col customWidth="1" min="13" max="13" width="11.43"/>
    <col customWidth="1" min="14" max="14" width="11.29"/>
    <col customWidth="1" min="15" max="15" width="8.71"/>
    <col customWidth="1" min="16" max="16" width="10.71"/>
    <col customWidth="1" min="17" max="17" width="11.14"/>
    <col customWidth="1" min="18" max="18" width="11.43"/>
    <col customWidth="1" min="19" max="19" width="11.29"/>
  </cols>
  <sheetData>
    <row r="1">
      <c r="A1" t="s">
        <v>1502</v>
      </c>
      <c r="F1" t="s">
        <v>1503</v>
      </c>
      <c r="K1" t="s">
        <v>1504</v>
      </c>
      <c r="P1" t="s">
        <v>1505</v>
      </c>
    </row>
    <row r="2">
      <c r="A2" s="8" t="s">
        <v>1506</v>
      </c>
      <c r="B2" s="8" t="s">
        <v>1467</v>
      </c>
      <c r="C2" s="8" t="s">
        <v>1465</v>
      </c>
      <c r="D2" s="8" t="s">
        <v>1466</v>
      </c>
      <c r="F2" s="8" t="s">
        <v>1506</v>
      </c>
      <c r="G2" s="8" t="s">
        <v>1467</v>
      </c>
      <c r="H2" s="8" t="s">
        <v>1465</v>
      </c>
      <c r="I2" s="8" t="s">
        <v>1466</v>
      </c>
      <c r="K2" s="8" t="s">
        <v>1506</v>
      </c>
      <c r="L2" s="8" t="s">
        <v>1467</v>
      </c>
      <c r="M2" s="8" t="s">
        <v>1465</v>
      </c>
      <c r="N2" s="8" t="s">
        <v>1466</v>
      </c>
      <c r="P2" s="8" t="s">
        <v>1506</v>
      </c>
      <c r="Q2" s="8" t="s">
        <v>1467</v>
      </c>
      <c r="R2" s="8" t="s">
        <v>1465</v>
      </c>
      <c r="S2" s="8" t="s">
        <v>1466</v>
      </c>
    </row>
    <row r="3">
      <c r="A3" s="9">
        <v>1.0</v>
      </c>
      <c r="B3" s="9">
        <v>15.0</v>
      </c>
      <c r="C3" s="9">
        <v>29.0</v>
      </c>
      <c r="D3" s="9">
        <v>40.0</v>
      </c>
      <c r="F3" s="9">
        <v>1.0</v>
      </c>
      <c r="G3" s="9">
        <v>7.0</v>
      </c>
      <c r="H3" s="9">
        <v>13.0</v>
      </c>
      <c r="I3" s="9">
        <v>21.0</v>
      </c>
      <c r="K3" s="9">
        <v>1.0</v>
      </c>
      <c r="L3" s="9">
        <v>9.0</v>
      </c>
      <c r="M3" s="9">
        <v>17.0</v>
      </c>
      <c r="N3" s="9">
        <v>25.0</v>
      </c>
      <c r="P3" s="9">
        <v>1.0</v>
      </c>
      <c r="Q3" s="9">
        <v>10.0</v>
      </c>
      <c r="R3" s="9">
        <v>16.0</v>
      </c>
      <c r="S3" s="9">
        <v>20.0</v>
      </c>
    </row>
    <row r="4">
      <c r="A4" s="9">
        <v>2.0</v>
      </c>
      <c r="B4" s="9">
        <v>9.0</v>
      </c>
      <c r="C4" s="9">
        <v>23.0</v>
      </c>
      <c r="D4" s="9">
        <v>32.0</v>
      </c>
      <c r="F4" s="9">
        <v>2.0</v>
      </c>
      <c r="G4" s="9">
        <v>7.0</v>
      </c>
      <c r="H4" s="9">
        <v>13.0</v>
      </c>
      <c r="I4" s="9">
        <v>20.0</v>
      </c>
      <c r="K4" s="9">
        <v>2.0</v>
      </c>
      <c r="L4" s="9">
        <v>9.0</v>
      </c>
      <c r="M4" s="9">
        <v>17.0</v>
      </c>
      <c r="N4" s="9">
        <v>25.0</v>
      </c>
      <c r="P4" s="9">
        <v>2.0</v>
      </c>
      <c r="Q4" s="9">
        <v>10.0</v>
      </c>
      <c r="R4" s="9">
        <v>16.0</v>
      </c>
      <c r="S4" s="9">
        <v>20.0</v>
      </c>
    </row>
    <row r="5">
      <c r="A5" s="9">
        <v>3.0</v>
      </c>
      <c r="B5" s="9">
        <v>9.0</v>
      </c>
      <c r="C5" s="9">
        <v>23.0</v>
      </c>
      <c r="D5" s="9">
        <v>33.0</v>
      </c>
      <c r="F5" s="9">
        <v>3.0</v>
      </c>
      <c r="G5" s="9">
        <v>7.0</v>
      </c>
      <c r="H5" s="9">
        <v>13.0</v>
      </c>
      <c r="I5" s="9">
        <v>21.0</v>
      </c>
      <c r="K5" s="9">
        <v>3.0</v>
      </c>
      <c r="L5" s="9">
        <v>9.0</v>
      </c>
      <c r="M5" s="9">
        <v>17.0</v>
      </c>
      <c r="N5" s="9">
        <v>25.0</v>
      </c>
      <c r="P5" s="9">
        <v>3.0</v>
      </c>
      <c r="Q5" s="9">
        <v>9.0</v>
      </c>
      <c r="R5" s="9">
        <v>15.0</v>
      </c>
      <c r="S5" s="9">
        <v>19.0</v>
      </c>
    </row>
    <row r="6">
      <c r="A6" s="9">
        <v>4.0</v>
      </c>
      <c r="B6" s="9">
        <v>9.0</v>
      </c>
      <c r="C6" s="9">
        <v>17.0</v>
      </c>
      <c r="D6" s="9">
        <v>23.0</v>
      </c>
      <c r="F6" s="9">
        <v>4.0</v>
      </c>
      <c r="G6" s="9">
        <v>7.0</v>
      </c>
      <c r="H6" s="9">
        <v>13.0</v>
      </c>
      <c r="I6" s="9">
        <v>20.0</v>
      </c>
      <c r="K6" s="9">
        <v>4.0</v>
      </c>
      <c r="L6" s="9">
        <v>9.0</v>
      </c>
      <c r="M6" s="9">
        <v>17.0</v>
      </c>
      <c r="N6" s="9">
        <v>25.0</v>
      </c>
      <c r="P6" s="9">
        <v>4.0</v>
      </c>
      <c r="Q6" s="9">
        <v>9.0</v>
      </c>
      <c r="R6" s="9">
        <v>15.0</v>
      </c>
      <c r="S6" s="9">
        <v>19.0</v>
      </c>
    </row>
    <row r="7">
      <c r="A7" s="9">
        <v>5.0</v>
      </c>
      <c r="B7" s="9">
        <v>12.0</v>
      </c>
      <c r="C7" s="9">
        <v>26.0</v>
      </c>
      <c r="D7" s="9">
        <v>37.0</v>
      </c>
      <c r="F7" s="9">
        <v>5.0</v>
      </c>
      <c r="G7" s="9">
        <v>7.0</v>
      </c>
      <c r="H7" s="9">
        <v>13.0</v>
      </c>
      <c r="I7" s="9">
        <v>21.0</v>
      </c>
      <c r="K7" s="9">
        <v>5.0</v>
      </c>
      <c r="L7" s="9">
        <v>9.0</v>
      </c>
      <c r="M7" s="9">
        <v>17.0</v>
      </c>
      <c r="N7" s="9">
        <v>25.0</v>
      </c>
      <c r="P7" s="9">
        <v>5.0</v>
      </c>
      <c r="Q7" s="9">
        <v>10.0</v>
      </c>
      <c r="R7" s="9">
        <v>16.0</v>
      </c>
      <c r="S7" s="9">
        <v>20.0</v>
      </c>
    </row>
    <row r="8">
      <c r="A8" s="9">
        <v>6.0</v>
      </c>
      <c r="B8" s="9">
        <v>10.0</v>
      </c>
      <c r="C8" s="9">
        <v>23.0</v>
      </c>
      <c r="D8" s="9">
        <v>30.0</v>
      </c>
      <c r="F8" s="9">
        <v>6.0</v>
      </c>
      <c r="G8" s="9">
        <v>7.0</v>
      </c>
      <c r="H8" s="9">
        <v>13.0</v>
      </c>
      <c r="I8" s="9">
        <v>20.0</v>
      </c>
      <c r="K8" s="9">
        <v>6.0</v>
      </c>
      <c r="L8" s="9">
        <v>9.0</v>
      </c>
      <c r="M8" s="9">
        <v>17.0</v>
      </c>
      <c r="N8" s="9">
        <v>25.0</v>
      </c>
      <c r="P8" s="9">
        <v>6.0</v>
      </c>
      <c r="Q8" s="9">
        <v>10.0</v>
      </c>
      <c r="R8" s="9">
        <v>16.0</v>
      </c>
      <c r="S8" s="9">
        <v>20.0</v>
      </c>
    </row>
    <row r="9">
      <c r="A9" s="9">
        <v>7.0</v>
      </c>
      <c r="B9" s="9">
        <v>12.0</v>
      </c>
      <c r="C9" s="9">
        <v>26.0</v>
      </c>
      <c r="D9" s="9">
        <v>37.0</v>
      </c>
      <c r="F9" s="9">
        <v>7.0</v>
      </c>
      <c r="G9" s="9">
        <v>7.0</v>
      </c>
      <c r="H9" s="9">
        <v>12.0</v>
      </c>
      <c r="I9" s="9">
        <v>20.0</v>
      </c>
      <c r="K9" s="9">
        <v>7.0</v>
      </c>
      <c r="L9" s="9">
        <v>9.0</v>
      </c>
      <c r="M9" s="9">
        <v>17.0</v>
      </c>
      <c r="N9" s="9">
        <v>25.0</v>
      </c>
      <c r="P9" s="9">
        <v>7.0</v>
      </c>
      <c r="Q9" s="9">
        <v>10.0</v>
      </c>
      <c r="R9" s="9">
        <v>15.0</v>
      </c>
      <c r="S9" s="9">
        <v>19.0</v>
      </c>
    </row>
    <row r="10">
      <c r="A10" s="9">
        <v>8.0</v>
      </c>
      <c r="B10" s="9">
        <v>10.0</v>
      </c>
      <c r="C10" s="9">
        <v>23.0</v>
      </c>
      <c r="D10" s="9">
        <v>30.0</v>
      </c>
      <c r="F10" s="9">
        <v>8.0</v>
      </c>
      <c r="G10" s="9">
        <v>7.0</v>
      </c>
      <c r="H10" s="9">
        <v>12.0</v>
      </c>
      <c r="I10" s="9">
        <v>19.0</v>
      </c>
      <c r="K10" s="9">
        <v>8.0</v>
      </c>
      <c r="L10" s="9">
        <v>9.0</v>
      </c>
      <c r="M10" s="9">
        <v>17.0</v>
      </c>
      <c r="N10" s="9">
        <v>25.0</v>
      </c>
      <c r="P10" s="9">
        <v>8.0</v>
      </c>
      <c r="Q10" s="9">
        <v>10.0</v>
      </c>
      <c r="R10" s="9">
        <v>15.0</v>
      </c>
      <c r="S10" s="9">
        <v>19.0</v>
      </c>
    </row>
    <row r="11">
      <c r="A11" s="9">
        <v>9.0</v>
      </c>
      <c r="B11" s="9">
        <v>15.0</v>
      </c>
      <c r="C11" s="9">
        <v>29.0</v>
      </c>
      <c r="D11" s="9">
        <v>40.0</v>
      </c>
      <c r="F11" s="9">
        <v>9.0</v>
      </c>
      <c r="G11" s="9">
        <v>7.0</v>
      </c>
      <c r="H11" s="9">
        <v>12.0</v>
      </c>
      <c r="I11" s="9">
        <v>20.0</v>
      </c>
      <c r="K11" s="9">
        <v>9.0</v>
      </c>
      <c r="L11" s="9">
        <v>9.0</v>
      </c>
      <c r="M11" s="9">
        <v>17.0</v>
      </c>
      <c r="N11" s="9">
        <v>25.0</v>
      </c>
      <c r="P11" s="9">
        <v>9.0</v>
      </c>
      <c r="Q11" s="9">
        <v>10.0</v>
      </c>
      <c r="R11" s="9">
        <v>15.0</v>
      </c>
      <c r="S11" s="9">
        <v>19.0</v>
      </c>
    </row>
    <row r="12">
      <c r="A12" s="9">
        <v>10.0</v>
      </c>
      <c r="B12" s="9">
        <v>11.0</v>
      </c>
      <c r="C12" s="9">
        <v>24.0</v>
      </c>
      <c r="D12" s="9">
        <v>32.0</v>
      </c>
      <c r="F12" s="9">
        <v>10.0</v>
      </c>
      <c r="G12" s="9">
        <v>7.0</v>
      </c>
      <c r="H12" s="9">
        <v>12.0</v>
      </c>
      <c r="I12" s="9">
        <v>19.0</v>
      </c>
      <c r="K12" s="9">
        <v>10.0</v>
      </c>
      <c r="L12" s="9">
        <v>9.0</v>
      </c>
      <c r="M12" s="9">
        <v>17.0</v>
      </c>
      <c r="N12" s="9">
        <v>25.0</v>
      </c>
      <c r="P12" s="9">
        <v>10.0</v>
      </c>
      <c r="Q12" s="9">
        <v>10.0</v>
      </c>
      <c r="R12" s="9">
        <v>15.0</v>
      </c>
      <c r="S12" s="9">
        <v>19.0</v>
      </c>
    </row>
    <row r="13">
      <c r="A13" s="9">
        <v>11.0</v>
      </c>
      <c r="B13" s="9">
        <v>14.0</v>
      </c>
      <c r="C13" s="9">
        <v>28.0</v>
      </c>
      <c r="D13" s="9">
        <v>39.0</v>
      </c>
      <c r="F13" s="9">
        <v>11.0</v>
      </c>
      <c r="G13" s="9">
        <v>7.0</v>
      </c>
      <c r="H13" s="9">
        <v>12.0</v>
      </c>
      <c r="I13" s="9">
        <v>20.0</v>
      </c>
      <c r="K13" s="9">
        <v>11.0</v>
      </c>
      <c r="L13" s="9">
        <v>9.0</v>
      </c>
      <c r="M13" s="9">
        <v>17.0</v>
      </c>
      <c r="N13" s="9">
        <v>25.0</v>
      </c>
      <c r="P13" s="9">
        <v>11.0</v>
      </c>
      <c r="Q13" s="9">
        <v>10.0</v>
      </c>
      <c r="R13" s="9">
        <v>15.0</v>
      </c>
      <c r="S13" s="9">
        <v>19.0</v>
      </c>
    </row>
    <row r="14">
      <c r="A14" s="9">
        <v>12.0</v>
      </c>
      <c r="B14" s="9">
        <v>10.0</v>
      </c>
      <c r="C14" s="9">
        <v>23.0</v>
      </c>
      <c r="D14" s="9">
        <v>31.0</v>
      </c>
      <c r="F14" s="9">
        <v>12.0</v>
      </c>
      <c r="G14" s="9">
        <v>7.0</v>
      </c>
      <c r="H14" s="9">
        <v>12.0</v>
      </c>
      <c r="I14" s="9">
        <v>19.0</v>
      </c>
      <c r="K14" s="9">
        <v>12.0</v>
      </c>
      <c r="L14" s="9">
        <v>9.0</v>
      </c>
      <c r="M14" s="9">
        <v>17.0</v>
      </c>
      <c r="N14" s="9">
        <v>25.0</v>
      </c>
      <c r="P14" s="9">
        <v>12.0</v>
      </c>
      <c r="Q14" s="9">
        <v>10.0</v>
      </c>
      <c r="R14" s="9">
        <v>15.0</v>
      </c>
      <c r="S14" s="9">
        <v>19.0</v>
      </c>
    </row>
    <row r="15">
      <c r="A15" s="9">
        <v>13.0</v>
      </c>
      <c r="B15" s="9">
        <v>14.0</v>
      </c>
      <c r="C15" s="9">
        <v>28.0</v>
      </c>
      <c r="D15" s="9">
        <v>39.0</v>
      </c>
      <c r="F15" s="9">
        <v>13.0</v>
      </c>
      <c r="G15" s="9">
        <v>7.0</v>
      </c>
      <c r="H15" s="9">
        <v>13.0</v>
      </c>
      <c r="I15" s="9">
        <v>21.0</v>
      </c>
      <c r="K15" s="9">
        <v>13.0</v>
      </c>
      <c r="L15" s="9">
        <v>9.0</v>
      </c>
      <c r="M15" s="9">
        <v>17.0</v>
      </c>
      <c r="N15" s="9">
        <v>25.0</v>
      </c>
      <c r="P15" s="9">
        <v>13.0</v>
      </c>
      <c r="Q15" s="9">
        <v>10.0</v>
      </c>
      <c r="R15" s="9">
        <v>16.0</v>
      </c>
      <c r="S15" s="9">
        <v>20.0</v>
      </c>
    </row>
    <row r="16">
      <c r="A16" s="9">
        <v>14.0</v>
      </c>
      <c r="B16" s="9">
        <v>10.0</v>
      </c>
      <c r="C16" s="9">
        <v>23.0</v>
      </c>
      <c r="D16" s="9">
        <v>31.0</v>
      </c>
      <c r="F16" s="9">
        <v>14.0</v>
      </c>
      <c r="G16" s="9">
        <v>7.0</v>
      </c>
      <c r="H16" s="9">
        <v>13.0</v>
      </c>
      <c r="I16" s="9">
        <v>20.0</v>
      </c>
      <c r="K16" s="9">
        <v>14.0</v>
      </c>
      <c r="L16" s="9">
        <v>9.0</v>
      </c>
      <c r="M16" s="9">
        <v>17.0</v>
      </c>
      <c r="N16" s="9">
        <v>25.0</v>
      </c>
      <c r="P16" s="9">
        <v>14.0</v>
      </c>
      <c r="Q16" s="9">
        <v>10.0</v>
      </c>
      <c r="R16" s="9">
        <v>16.0</v>
      </c>
      <c r="S16" s="9">
        <v>20.0</v>
      </c>
    </row>
    <row r="17">
      <c r="A17" s="9">
        <v>15.0</v>
      </c>
      <c r="B17" s="9">
        <v>14.0</v>
      </c>
      <c r="C17" s="9">
        <v>28.0</v>
      </c>
      <c r="D17" s="9">
        <v>38.0</v>
      </c>
      <c r="F17" s="9">
        <v>15.0</v>
      </c>
      <c r="G17" s="9">
        <v>7.0</v>
      </c>
      <c r="H17" s="9">
        <v>13.0</v>
      </c>
      <c r="I17" s="9">
        <v>21.0</v>
      </c>
      <c r="K17" s="9">
        <v>15.0</v>
      </c>
      <c r="L17" s="9">
        <v>9.0</v>
      </c>
      <c r="M17" s="9">
        <v>17.0</v>
      </c>
      <c r="N17" s="9">
        <v>25.0</v>
      </c>
      <c r="P17" s="9">
        <v>15.0</v>
      </c>
      <c r="Q17" s="9">
        <v>10.0</v>
      </c>
      <c r="R17" s="9">
        <v>16.0</v>
      </c>
      <c r="S17" s="9">
        <v>20.0</v>
      </c>
    </row>
    <row r="18">
      <c r="A18" s="9">
        <v>16.0</v>
      </c>
      <c r="B18" s="9">
        <v>9.0</v>
      </c>
      <c r="C18" s="9">
        <v>23.0</v>
      </c>
      <c r="D18" s="9">
        <v>32.0</v>
      </c>
      <c r="F18" s="9">
        <v>16.0</v>
      </c>
      <c r="G18" s="9">
        <v>7.0</v>
      </c>
      <c r="H18" s="9">
        <v>13.0</v>
      </c>
      <c r="I18" s="9">
        <v>21.0</v>
      </c>
      <c r="K18" s="9">
        <v>16.0</v>
      </c>
      <c r="L18" s="9">
        <v>9.0</v>
      </c>
      <c r="M18" s="9">
        <v>17.0</v>
      </c>
      <c r="N18" s="9">
        <v>25.0</v>
      </c>
      <c r="P18" s="9">
        <v>16.0</v>
      </c>
      <c r="Q18" s="9">
        <v>10.0</v>
      </c>
      <c r="R18" s="9">
        <v>15.0</v>
      </c>
      <c r="S18" s="9">
        <v>19.0</v>
      </c>
    </row>
    <row r="19">
      <c r="A19" s="9">
        <v>17.0</v>
      </c>
      <c r="B19" s="9">
        <v>12.0</v>
      </c>
      <c r="C19" s="9">
        <v>26.0</v>
      </c>
      <c r="D19" s="9">
        <v>37.0</v>
      </c>
      <c r="F19" s="9">
        <v>17.0</v>
      </c>
      <c r="G19" s="9">
        <v>7.0</v>
      </c>
      <c r="H19" s="9">
        <v>13.0</v>
      </c>
      <c r="I19" s="9">
        <v>21.0</v>
      </c>
      <c r="K19" s="9">
        <v>17.0</v>
      </c>
      <c r="L19" s="9">
        <v>9.0</v>
      </c>
      <c r="M19" s="9">
        <v>17.0</v>
      </c>
      <c r="N19" s="9">
        <v>25.0</v>
      </c>
      <c r="P19" s="9">
        <v>17.0</v>
      </c>
      <c r="Q19" s="9">
        <v>10.0</v>
      </c>
      <c r="R19" s="9">
        <v>16.0</v>
      </c>
      <c r="S19" s="9">
        <v>20.0</v>
      </c>
    </row>
    <row r="20">
      <c r="A20" s="9">
        <v>18.0</v>
      </c>
      <c r="B20" s="9">
        <v>12.0</v>
      </c>
      <c r="C20" s="9">
        <v>26.0</v>
      </c>
      <c r="D20" s="9">
        <v>37.0</v>
      </c>
      <c r="F20" s="9">
        <v>18.0</v>
      </c>
      <c r="G20" s="9">
        <v>7.0</v>
      </c>
      <c r="H20" s="9">
        <v>12.0</v>
      </c>
      <c r="I20" s="9">
        <v>20.0</v>
      </c>
      <c r="K20" s="9">
        <v>18.0</v>
      </c>
      <c r="L20" s="9">
        <v>9.0</v>
      </c>
      <c r="M20" s="9">
        <v>17.0</v>
      </c>
      <c r="N20" s="9">
        <v>25.0</v>
      </c>
      <c r="P20" s="9">
        <v>18.0</v>
      </c>
      <c r="Q20" s="9">
        <v>10.0</v>
      </c>
      <c r="R20" s="9">
        <v>15.0</v>
      </c>
      <c r="S20" s="9">
        <v>19.0</v>
      </c>
    </row>
    <row r="21" ht="15.75" customHeight="1">
      <c r="A21" s="9">
        <v>19.0</v>
      </c>
      <c r="B21" s="9">
        <v>14.0</v>
      </c>
      <c r="C21" s="9">
        <v>28.0</v>
      </c>
      <c r="D21" s="9">
        <v>38.0</v>
      </c>
      <c r="F21" s="9">
        <v>19.0</v>
      </c>
      <c r="G21" s="9">
        <v>7.0</v>
      </c>
      <c r="H21" s="9">
        <v>12.0</v>
      </c>
      <c r="I21" s="9">
        <v>20.0</v>
      </c>
      <c r="K21" s="9">
        <v>19.0</v>
      </c>
      <c r="L21" s="9">
        <v>9.0</v>
      </c>
      <c r="M21" s="9">
        <v>17.0</v>
      </c>
      <c r="N21" s="9">
        <v>25.0</v>
      </c>
      <c r="P21" s="9">
        <v>19.0</v>
      </c>
      <c r="Q21" s="9">
        <v>10.0</v>
      </c>
      <c r="R21" s="9">
        <v>15.0</v>
      </c>
      <c r="S21" s="9">
        <v>19.0</v>
      </c>
    </row>
    <row r="22" ht="15.75" customHeight="1">
      <c r="A22" s="9">
        <v>20.0</v>
      </c>
      <c r="B22" s="9">
        <v>13.0</v>
      </c>
      <c r="C22" s="9">
        <v>27.0</v>
      </c>
      <c r="D22" s="9">
        <v>37.0</v>
      </c>
      <c r="F22" s="9">
        <v>20.0</v>
      </c>
      <c r="G22" s="9">
        <v>7.0</v>
      </c>
      <c r="H22" s="9">
        <v>12.0</v>
      </c>
      <c r="I22" s="9">
        <v>20.0</v>
      </c>
      <c r="K22" s="9">
        <v>20.0</v>
      </c>
      <c r="L22" s="9">
        <v>9.0</v>
      </c>
      <c r="M22" s="9">
        <v>17.0</v>
      </c>
      <c r="N22" s="9">
        <v>25.0</v>
      </c>
      <c r="P22" s="9">
        <v>20.0</v>
      </c>
      <c r="Q22" s="9">
        <v>10.0</v>
      </c>
      <c r="R22" s="9">
        <v>15.0</v>
      </c>
      <c r="S22" s="9">
        <v>19.0</v>
      </c>
    </row>
    <row r="23" ht="15.75" customHeight="1">
      <c r="A23" s="9">
        <v>21.0</v>
      </c>
      <c r="B23" s="9">
        <v>13.0</v>
      </c>
      <c r="C23" s="9">
        <v>27.0</v>
      </c>
      <c r="D23" s="9">
        <v>37.0</v>
      </c>
      <c r="F23" s="9">
        <v>21.0</v>
      </c>
      <c r="G23" s="9">
        <v>7.0</v>
      </c>
      <c r="H23" s="9">
        <v>13.0</v>
      </c>
      <c r="I23" s="9">
        <v>21.0</v>
      </c>
      <c r="K23" s="9">
        <v>21.0</v>
      </c>
      <c r="L23" s="9">
        <v>9.0</v>
      </c>
      <c r="M23" s="9">
        <v>17.0</v>
      </c>
      <c r="N23" s="9">
        <v>25.0</v>
      </c>
      <c r="P23" s="9">
        <v>21.0</v>
      </c>
      <c r="Q23" s="9">
        <v>10.0</v>
      </c>
      <c r="R23" s="9">
        <v>16.0</v>
      </c>
      <c r="S23" s="9">
        <v>20.0</v>
      </c>
    </row>
    <row r="24" ht="15.75" customHeight="1"/>
    <row r="25" ht="15.75" customHeight="1">
      <c r="A25" t="s">
        <v>1507</v>
      </c>
      <c r="F25" t="s">
        <v>1508</v>
      </c>
      <c r="K25" t="s">
        <v>1509</v>
      </c>
      <c r="P25" t="s">
        <v>1510</v>
      </c>
    </row>
    <row r="26" ht="15.75" customHeight="1">
      <c r="A26" s="8" t="s">
        <v>1506</v>
      </c>
      <c r="B26" s="8" t="s">
        <v>1467</v>
      </c>
      <c r="C26" s="8" t="s">
        <v>1465</v>
      </c>
      <c r="D26" s="8" t="s">
        <v>1466</v>
      </c>
      <c r="F26" s="8" t="s">
        <v>1506</v>
      </c>
      <c r="G26" s="8" t="s">
        <v>1467</v>
      </c>
      <c r="H26" s="8" t="s">
        <v>1465</v>
      </c>
      <c r="I26" s="8" t="s">
        <v>1466</v>
      </c>
      <c r="K26" s="8" t="s">
        <v>1506</v>
      </c>
      <c r="L26" s="8" t="s">
        <v>1467</v>
      </c>
      <c r="M26" s="8" t="s">
        <v>1465</v>
      </c>
      <c r="N26" s="8" t="s">
        <v>1466</v>
      </c>
      <c r="P26" s="8" t="s">
        <v>1506</v>
      </c>
      <c r="Q26" s="8" t="s">
        <v>1467</v>
      </c>
      <c r="R26" s="8" t="s">
        <v>1465</v>
      </c>
      <c r="S26" s="8" t="s">
        <v>1466</v>
      </c>
    </row>
    <row r="27" ht="15.75" customHeight="1">
      <c r="A27" s="9">
        <v>1.0</v>
      </c>
      <c r="B27" s="9">
        <v>5.0</v>
      </c>
      <c r="C27" s="9">
        <v>8.0</v>
      </c>
      <c r="D27" s="9">
        <v>12.0</v>
      </c>
      <c r="F27" s="9">
        <v>1.0</v>
      </c>
      <c r="G27" s="9">
        <v>10.0</v>
      </c>
      <c r="H27" s="9">
        <v>17.0</v>
      </c>
      <c r="I27" s="9">
        <v>27.0</v>
      </c>
      <c r="K27" s="9">
        <v>1.0</v>
      </c>
      <c r="L27" s="9">
        <v>6.0</v>
      </c>
      <c r="M27" s="9">
        <v>14.0</v>
      </c>
      <c r="N27" s="9">
        <v>17.0</v>
      </c>
      <c r="P27" s="9">
        <v>1.0</v>
      </c>
      <c r="Q27" s="9">
        <v>9.0</v>
      </c>
      <c r="R27" s="9">
        <v>13.0</v>
      </c>
      <c r="S27" s="9">
        <v>16.0</v>
      </c>
    </row>
    <row r="28" ht="15.75" customHeight="1">
      <c r="A28" s="9">
        <v>2.0</v>
      </c>
      <c r="B28" s="9">
        <v>5.0</v>
      </c>
      <c r="C28" s="9">
        <v>8.0</v>
      </c>
      <c r="D28" s="9">
        <v>12.0</v>
      </c>
      <c r="F28" s="9">
        <v>2.0</v>
      </c>
      <c r="G28" s="9">
        <v>10.0</v>
      </c>
      <c r="H28" s="9">
        <v>17.0</v>
      </c>
      <c r="I28" s="9">
        <v>27.0</v>
      </c>
      <c r="K28" s="9">
        <v>2.0</v>
      </c>
      <c r="L28" s="9">
        <v>6.0</v>
      </c>
      <c r="M28" s="9">
        <v>13.0</v>
      </c>
      <c r="N28" s="9">
        <v>16.0</v>
      </c>
      <c r="P28" s="9">
        <v>2.0</v>
      </c>
      <c r="Q28" s="9">
        <v>9.0</v>
      </c>
      <c r="R28" s="9">
        <v>13.0</v>
      </c>
      <c r="S28" s="9">
        <v>16.0</v>
      </c>
    </row>
    <row r="29" ht="15.75" customHeight="1">
      <c r="A29" s="9">
        <v>3.0</v>
      </c>
      <c r="B29" s="9">
        <v>0.0</v>
      </c>
      <c r="C29" s="9">
        <v>0.5</v>
      </c>
      <c r="D29" s="9">
        <v>1.0</v>
      </c>
      <c r="F29" s="9">
        <v>3.0</v>
      </c>
      <c r="G29" s="9">
        <v>10.0</v>
      </c>
      <c r="H29" s="9">
        <v>16.0</v>
      </c>
      <c r="I29" s="9">
        <v>26.0</v>
      </c>
      <c r="K29" s="9">
        <v>3.0</v>
      </c>
      <c r="L29" s="9">
        <v>6.0</v>
      </c>
      <c r="M29" s="9">
        <v>12.0</v>
      </c>
      <c r="N29" s="9">
        <v>15.0</v>
      </c>
      <c r="P29" s="9">
        <v>3.0</v>
      </c>
      <c r="Q29" s="9">
        <v>9.0</v>
      </c>
      <c r="R29" s="9">
        <v>13.0</v>
      </c>
      <c r="S29" s="9">
        <v>16.0</v>
      </c>
    </row>
    <row r="30" ht="15.75" customHeight="1">
      <c r="A30" s="9">
        <v>4.0</v>
      </c>
      <c r="B30" s="9">
        <v>0.0</v>
      </c>
      <c r="C30" s="9">
        <v>0.5</v>
      </c>
      <c r="D30" s="9">
        <v>1.0</v>
      </c>
      <c r="F30" s="9">
        <v>4.0</v>
      </c>
      <c r="G30" s="9">
        <v>10.0</v>
      </c>
      <c r="H30" s="9">
        <v>16.0</v>
      </c>
      <c r="I30" s="9">
        <v>26.0</v>
      </c>
      <c r="K30" s="9">
        <v>4.0</v>
      </c>
      <c r="L30" s="9">
        <v>6.0</v>
      </c>
      <c r="M30" s="9">
        <v>11.0</v>
      </c>
      <c r="N30" s="9">
        <v>14.0</v>
      </c>
      <c r="P30" s="9">
        <v>4.0</v>
      </c>
      <c r="Q30" s="9">
        <v>9.0</v>
      </c>
      <c r="R30" s="9">
        <v>13.0</v>
      </c>
      <c r="S30" s="9">
        <v>16.0</v>
      </c>
    </row>
    <row r="31" ht="15.75" customHeight="1">
      <c r="A31" s="9">
        <v>5.0</v>
      </c>
      <c r="B31" s="9">
        <v>5.0</v>
      </c>
      <c r="C31" s="9">
        <v>8.0</v>
      </c>
      <c r="D31" s="9">
        <v>12.0</v>
      </c>
      <c r="F31" s="9">
        <v>5.0</v>
      </c>
      <c r="G31" s="9">
        <v>10.0</v>
      </c>
      <c r="H31" s="9">
        <v>17.0</v>
      </c>
      <c r="I31" s="9">
        <v>27.0</v>
      </c>
      <c r="K31" s="9">
        <v>5.0</v>
      </c>
      <c r="L31" s="9">
        <v>6.0</v>
      </c>
      <c r="M31" s="9">
        <v>14.0</v>
      </c>
      <c r="N31" s="9">
        <v>17.0</v>
      </c>
      <c r="P31" s="9">
        <v>5.0</v>
      </c>
      <c r="Q31" s="9">
        <v>9.0</v>
      </c>
      <c r="R31" s="9">
        <v>13.0</v>
      </c>
      <c r="S31" s="9">
        <v>16.0</v>
      </c>
    </row>
    <row r="32" ht="15.75" customHeight="1">
      <c r="A32" s="9">
        <v>6.0</v>
      </c>
      <c r="B32" s="9">
        <v>5.0</v>
      </c>
      <c r="C32" s="9">
        <v>8.0</v>
      </c>
      <c r="D32" s="9">
        <v>12.0</v>
      </c>
      <c r="F32" s="9">
        <v>6.0</v>
      </c>
      <c r="G32" s="9">
        <v>10.0</v>
      </c>
      <c r="H32" s="9">
        <v>17.0</v>
      </c>
      <c r="I32" s="9">
        <v>27.0</v>
      </c>
      <c r="K32" s="9">
        <v>6.0</v>
      </c>
      <c r="L32" s="9">
        <v>6.0</v>
      </c>
      <c r="M32" s="9">
        <v>13.0</v>
      </c>
      <c r="N32" s="9">
        <v>16.0</v>
      </c>
      <c r="P32" s="9">
        <v>6.0</v>
      </c>
      <c r="Q32" s="9">
        <v>9.0</v>
      </c>
      <c r="R32" s="9">
        <v>13.0</v>
      </c>
      <c r="S32" s="9">
        <v>16.0</v>
      </c>
    </row>
    <row r="33" ht="15.75" customHeight="1">
      <c r="A33" s="9">
        <v>7.0</v>
      </c>
      <c r="B33" s="9">
        <v>5.0</v>
      </c>
      <c r="C33" s="9">
        <v>8.0</v>
      </c>
      <c r="D33" s="9">
        <v>12.0</v>
      </c>
      <c r="F33" s="9">
        <v>7.0</v>
      </c>
      <c r="G33" s="9">
        <v>10.0</v>
      </c>
      <c r="H33" s="9">
        <v>17.0</v>
      </c>
      <c r="I33" s="9">
        <v>27.0</v>
      </c>
      <c r="K33" s="9">
        <v>7.0</v>
      </c>
      <c r="L33" s="9">
        <v>6.0</v>
      </c>
      <c r="M33" s="9">
        <v>14.0</v>
      </c>
      <c r="N33" s="9">
        <v>17.0</v>
      </c>
      <c r="P33" s="9">
        <v>7.0</v>
      </c>
      <c r="Q33" s="9">
        <v>9.0</v>
      </c>
      <c r="R33" s="9">
        <v>13.0</v>
      </c>
      <c r="S33" s="9">
        <v>16.0</v>
      </c>
    </row>
    <row r="34" ht="15.75" customHeight="1">
      <c r="A34" s="9">
        <v>8.0</v>
      </c>
      <c r="B34" s="9">
        <v>5.0</v>
      </c>
      <c r="C34" s="9">
        <v>8.0</v>
      </c>
      <c r="D34" s="9">
        <v>12.0</v>
      </c>
      <c r="F34" s="9">
        <v>8.0</v>
      </c>
      <c r="G34" s="9">
        <v>10.0</v>
      </c>
      <c r="H34" s="9">
        <v>17.0</v>
      </c>
      <c r="I34" s="9">
        <v>27.0</v>
      </c>
      <c r="K34" s="9">
        <v>8.0</v>
      </c>
      <c r="L34" s="9">
        <v>6.0</v>
      </c>
      <c r="M34" s="9">
        <v>13.0</v>
      </c>
      <c r="N34" s="9">
        <v>16.0</v>
      </c>
      <c r="P34" s="9">
        <v>8.0</v>
      </c>
      <c r="Q34" s="9">
        <v>9.0</v>
      </c>
      <c r="R34" s="9">
        <v>13.0</v>
      </c>
      <c r="S34" s="9">
        <v>16.0</v>
      </c>
    </row>
    <row r="35" ht="15.75" customHeight="1">
      <c r="A35" s="9">
        <v>9.0</v>
      </c>
      <c r="B35" s="9">
        <v>5.0</v>
      </c>
      <c r="C35" s="9">
        <v>8.0</v>
      </c>
      <c r="D35" s="9">
        <v>12.0</v>
      </c>
      <c r="F35" s="9">
        <v>9.0</v>
      </c>
      <c r="G35" s="9">
        <v>10.0</v>
      </c>
      <c r="H35" s="9">
        <v>17.0</v>
      </c>
      <c r="I35" s="9">
        <v>27.0</v>
      </c>
      <c r="K35" s="9">
        <v>9.0</v>
      </c>
      <c r="L35" s="9">
        <v>6.0</v>
      </c>
      <c r="M35" s="9">
        <v>14.0</v>
      </c>
      <c r="N35" s="9">
        <v>17.0</v>
      </c>
      <c r="P35" s="9">
        <v>9.0</v>
      </c>
      <c r="Q35" s="9">
        <v>9.0</v>
      </c>
      <c r="R35" s="9">
        <v>13.0</v>
      </c>
      <c r="S35" s="9">
        <v>16.0</v>
      </c>
    </row>
    <row r="36" ht="15.75" customHeight="1">
      <c r="A36" s="9">
        <v>10.0</v>
      </c>
      <c r="B36" s="9">
        <v>5.0</v>
      </c>
      <c r="C36" s="9">
        <v>8.0</v>
      </c>
      <c r="D36" s="9">
        <v>12.0</v>
      </c>
      <c r="F36" s="9">
        <v>10.0</v>
      </c>
      <c r="G36" s="9">
        <v>10.0</v>
      </c>
      <c r="H36" s="9">
        <v>17.0</v>
      </c>
      <c r="I36" s="9">
        <v>27.0</v>
      </c>
      <c r="K36" s="9">
        <v>10.0</v>
      </c>
      <c r="L36" s="9">
        <v>6.0</v>
      </c>
      <c r="M36" s="9">
        <v>13.0</v>
      </c>
      <c r="N36" s="9">
        <v>16.0</v>
      </c>
      <c r="P36" s="9">
        <v>10.0</v>
      </c>
      <c r="Q36" s="9">
        <v>9.0</v>
      </c>
      <c r="R36" s="9">
        <v>13.0</v>
      </c>
      <c r="S36" s="9">
        <v>16.0</v>
      </c>
    </row>
    <row r="37" ht="15.75" customHeight="1">
      <c r="A37" s="9">
        <v>11.0</v>
      </c>
      <c r="B37" s="9">
        <v>5.0</v>
      </c>
      <c r="C37" s="9">
        <v>8.0</v>
      </c>
      <c r="D37" s="9">
        <v>12.0</v>
      </c>
      <c r="F37" s="9">
        <v>11.0</v>
      </c>
      <c r="G37" s="9">
        <v>10.0</v>
      </c>
      <c r="H37" s="9">
        <v>17.0</v>
      </c>
      <c r="I37" s="9">
        <v>27.0</v>
      </c>
      <c r="K37" s="9">
        <v>11.0</v>
      </c>
      <c r="L37" s="9">
        <v>6.0</v>
      </c>
      <c r="M37" s="9">
        <v>14.0</v>
      </c>
      <c r="N37" s="9">
        <v>17.0</v>
      </c>
      <c r="P37" s="9">
        <v>11.0</v>
      </c>
      <c r="Q37" s="9">
        <v>9.0</v>
      </c>
      <c r="R37" s="9">
        <v>13.0</v>
      </c>
      <c r="S37" s="9">
        <v>16.0</v>
      </c>
    </row>
    <row r="38" ht="15.75" customHeight="1">
      <c r="A38" s="9">
        <v>12.0</v>
      </c>
      <c r="B38" s="9">
        <v>5.0</v>
      </c>
      <c r="C38" s="9">
        <v>8.0</v>
      </c>
      <c r="D38" s="9">
        <v>12.0</v>
      </c>
      <c r="F38" s="9">
        <v>12.0</v>
      </c>
      <c r="G38" s="9">
        <v>10.0</v>
      </c>
      <c r="H38" s="9">
        <v>17.0</v>
      </c>
      <c r="I38" s="9">
        <v>27.0</v>
      </c>
      <c r="K38" s="9">
        <v>12.0</v>
      </c>
      <c r="L38" s="9">
        <v>6.0</v>
      </c>
      <c r="M38" s="9">
        <v>13.0</v>
      </c>
      <c r="N38" s="9">
        <v>16.0</v>
      </c>
      <c r="P38" s="9">
        <v>12.0</v>
      </c>
      <c r="Q38" s="9">
        <v>9.0</v>
      </c>
      <c r="R38" s="9">
        <v>13.0</v>
      </c>
      <c r="S38" s="9">
        <v>16.0</v>
      </c>
    </row>
    <row r="39" ht="15.75" customHeight="1">
      <c r="A39" s="9">
        <v>13.0</v>
      </c>
      <c r="B39" s="9">
        <v>5.0</v>
      </c>
      <c r="C39" s="9">
        <v>8.0</v>
      </c>
      <c r="D39" s="9">
        <v>12.0</v>
      </c>
      <c r="F39" s="9">
        <v>13.0</v>
      </c>
      <c r="G39" s="9">
        <v>10.0</v>
      </c>
      <c r="H39" s="9">
        <v>17.0</v>
      </c>
      <c r="I39" s="9">
        <v>27.0</v>
      </c>
      <c r="K39" s="9">
        <v>13.0</v>
      </c>
      <c r="L39" s="9">
        <v>6.0</v>
      </c>
      <c r="M39" s="9">
        <v>14.0</v>
      </c>
      <c r="N39" s="9">
        <v>17.0</v>
      </c>
      <c r="P39" s="9">
        <v>13.0</v>
      </c>
      <c r="Q39" s="9">
        <v>9.0</v>
      </c>
      <c r="R39" s="9">
        <v>13.0</v>
      </c>
      <c r="S39" s="9">
        <v>16.0</v>
      </c>
    </row>
    <row r="40" ht="15.75" customHeight="1">
      <c r="A40" s="9">
        <v>14.0</v>
      </c>
      <c r="B40" s="9">
        <v>5.0</v>
      </c>
      <c r="C40" s="9">
        <v>8.0</v>
      </c>
      <c r="D40" s="9">
        <v>12.0</v>
      </c>
      <c r="F40" s="9">
        <v>14.0</v>
      </c>
      <c r="G40" s="9">
        <v>10.0</v>
      </c>
      <c r="H40" s="9">
        <v>17.0</v>
      </c>
      <c r="I40" s="9">
        <v>27.0</v>
      </c>
      <c r="K40" s="9">
        <v>14.0</v>
      </c>
      <c r="L40" s="9">
        <v>6.0</v>
      </c>
      <c r="M40" s="9">
        <v>13.0</v>
      </c>
      <c r="N40" s="9">
        <v>16.0</v>
      </c>
      <c r="P40" s="9">
        <v>14.0</v>
      </c>
      <c r="Q40" s="9">
        <v>9.0</v>
      </c>
      <c r="R40" s="9">
        <v>13.0</v>
      </c>
      <c r="S40" s="9">
        <v>16.0</v>
      </c>
    </row>
    <row r="41" ht="15.75" customHeight="1">
      <c r="A41" s="9">
        <v>15.0</v>
      </c>
      <c r="B41" s="9">
        <v>5.0</v>
      </c>
      <c r="C41" s="9">
        <v>8.0</v>
      </c>
      <c r="D41" s="9">
        <v>12.0</v>
      </c>
      <c r="F41" s="9">
        <v>15.0</v>
      </c>
      <c r="G41" s="9">
        <v>10.0</v>
      </c>
      <c r="H41" s="9">
        <v>17.0</v>
      </c>
      <c r="I41" s="9">
        <v>27.0</v>
      </c>
      <c r="K41" s="9">
        <v>15.0</v>
      </c>
      <c r="L41" s="9">
        <v>6.0</v>
      </c>
      <c r="M41" s="9">
        <v>14.0</v>
      </c>
      <c r="N41" s="9">
        <v>17.0</v>
      </c>
      <c r="P41" s="9">
        <v>15.0</v>
      </c>
      <c r="Q41" s="9">
        <v>9.0</v>
      </c>
      <c r="R41" s="9">
        <v>13.0</v>
      </c>
      <c r="S41" s="9">
        <v>16.0</v>
      </c>
    </row>
    <row r="42" ht="15.75" customHeight="1">
      <c r="A42" s="9">
        <v>16.0</v>
      </c>
      <c r="B42" s="9">
        <v>0.0</v>
      </c>
      <c r="C42" s="9">
        <v>0.5</v>
      </c>
      <c r="D42" s="9">
        <v>1.0</v>
      </c>
      <c r="F42" s="9">
        <v>16.0</v>
      </c>
      <c r="G42" s="9">
        <v>9.0</v>
      </c>
      <c r="H42" s="9">
        <v>16.0</v>
      </c>
      <c r="I42" s="9">
        <v>25.0</v>
      </c>
      <c r="K42" s="9">
        <v>16.0</v>
      </c>
      <c r="L42" s="9">
        <v>5.0</v>
      </c>
      <c r="M42" s="9">
        <v>12.0</v>
      </c>
      <c r="N42" s="9">
        <v>15.0</v>
      </c>
      <c r="P42" s="9">
        <v>16.0</v>
      </c>
      <c r="Q42" s="9">
        <v>9.0</v>
      </c>
      <c r="R42" s="9">
        <v>13.0</v>
      </c>
      <c r="S42" s="9">
        <v>16.0</v>
      </c>
    </row>
    <row r="43" ht="15.75" customHeight="1">
      <c r="A43" s="9">
        <v>17.0</v>
      </c>
      <c r="B43" s="9">
        <v>5.0</v>
      </c>
      <c r="C43" s="9">
        <v>8.0</v>
      </c>
      <c r="D43" s="9">
        <v>12.0</v>
      </c>
      <c r="F43" s="9">
        <v>17.0</v>
      </c>
      <c r="G43" s="9">
        <v>10.0</v>
      </c>
      <c r="H43" s="9">
        <v>17.0</v>
      </c>
      <c r="I43" s="9">
        <v>27.0</v>
      </c>
      <c r="K43" s="9">
        <v>17.0</v>
      </c>
      <c r="L43" s="9">
        <v>6.0</v>
      </c>
      <c r="M43" s="9">
        <v>14.0</v>
      </c>
      <c r="N43" s="9">
        <v>17.0</v>
      </c>
      <c r="P43" s="9">
        <v>17.0</v>
      </c>
      <c r="Q43" s="9">
        <v>9.0</v>
      </c>
      <c r="R43" s="9">
        <v>13.0</v>
      </c>
      <c r="S43" s="9">
        <v>16.0</v>
      </c>
    </row>
    <row r="44" ht="15.75" customHeight="1">
      <c r="A44" s="9">
        <v>18.0</v>
      </c>
      <c r="B44" s="9">
        <v>5.0</v>
      </c>
      <c r="C44" s="9">
        <v>8.0</v>
      </c>
      <c r="D44" s="9">
        <v>12.0</v>
      </c>
      <c r="F44" s="9">
        <v>18.0</v>
      </c>
      <c r="G44" s="9">
        <v>10.0</v>
      </c>
      <c r="H44" s="9">
        <v>17.0</v>
      </c>
      <c r="I44" s="9">
        <v>27.0</v>
      </c>
      <c r="K44" s="9">
        <v>18.0</v>
      </c>
      <c r="L44" s="9">
        <v>6.0</v>
      </c>
      <c r="M44" s="9">
        <v>14.0</v>
      </c>
      <c r="N44" s="9">
        <v>17.0</v>
      </c>
      <c r="P44" s="9">
        <v>18.0</v>
      </c>
      <c r="Q44" s="9">
        <v>9.0</v>
      </c>
      <c r="R44" s="9">
        <v>13.0</v>
      </c>
      <c r="S44" s="9">
        <v>16.0</v>
      </c>
    </row>
    <row r="45" ht="15.75" customHeight="1">
      <c r="A45" s="9">
        <v>19.0</v>
      </c>
      <c r="B45" s="9">
        <v>5.0</v>
      </c>
      <c r="C45" s="9">
        <v>8.0</v>
      </c>
      <c r="D45" s="9">
        <v>12.0</v>
      </c>
      <c r="F45" s="9">
        <v>19.0</v>
      </c>
      <c r="G45" s="9">
        <v>10.0</v>
      </c>
      <c r="H45" s="9">
        <v>17.0</v>
      </c>
      <c r="I45" s="9">
        <v>27.0</v>
      </c>
      <c r="K45" s="9">
        <v>19.0</v>
      </c>
      <c r="L45" s="9">
        <v>6.0</v>
      </c>
      <c r="M45" s="9">
        <v>14.0</v>
      </c>
      <c r="N45" s="9">
        <v>17.0</v>
      </c>
      <c r="P45" s="9">
        <v>19.0</v>
      </c>
      <c r="Q45" s="9">
        <v>9.0</v>
      </c>
      <c r="R45" s="9">
        <v>13.0</v>
      </c>
      <c r="S45" s="9">
        <v>16.0</v>
      </c>
    </row>
    <row r="46" ht="15.75" customHeight="1">
      <c r="A46" s="9">
        <v>20.0</v>
      </c>
      <c r="B46" s="9">
        <v>5.0</v>
      </c>
      <c r="C46" s="9">
        <v>8.0</v>
      </c>
      <c r="D46" s="9">
        <v>12.0</v>
      </c>
      <c r="F46" s="9">
        <v>20.0</v>
      </c>
      <c r="G46" s="9">
        <v>10.0</v>
      </c>
      <c r="H46" s="9">
        <v>17.0</v>
      </c>
      <c r="I46" s="9">
        <v>27.0</v>
      </c>
      <c r="K46" s="9">
        <v>20.0</v>
      </c>
      <c r="L46" s="9">
        <v>6.0</v>
      </c>
      <c r="M46" s="9">
        <v>14.0</v>
      </c>
      <c r="N46" s="9">
        <v>17.0</v>
      </c>
      <c r="P46" s="9">
        <v>20.0</v>
      </c>
      <c r="Q46" s="9">
        <v>9.0</v>
      </c>
      <c r="R46" s="9">
        <v>13.0</v>
      </c>
      <c r="S46" s="9">
        <v>16.0</v>
      </c>
    </row>
    <row r="47" ht="15.75" customHeight="1">
      <c r="A47" s="9">
        <v>21.0</v>
      </c>
      <c r="B47" s="9">
        <v>5.0</v>
      </c>
      <c r="C47" s="9">
        <v>8.0</v>
      </c>
      <c r="D47" s="9">
        <v>12.0</v>
      </c>
      <c r="F47" s="9">
        <v>21.0</v>
      </c>
      <c r="G47" s="9">
        <v>10.0</v>
      </c>
      <c r="H47" s="9">
        <v>17.0</v>
      </c>
      <c r="I47" s="9">
        <v>27.0</v>
      </c>
      <c r="K47" s="9">
        <v>21.0</v>
      </c>
      <c r="L47" s="9">
        <v>6.0</v>
      </c>
      <c r="M47" s="9">
        <v>14.0</v>
      </c>
      <c r="N47" s="9">
        <v>17.0</v>
      </c>
      <c r="P47" s="9">
        <v>21.0</v>
      </c>
      <c r="Q47" s="9">
        <v>9.0</v>
      </c>
      <c r="R47" s="9">
        <v>13.0</v>
      </c>
      <c r="S47" s="9">
        <v>16.0</v>
      </c>
    </row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rintOptions/>
  <pageMargins bottom="0.75" footer="0.0" header="0.0" left="0.7" right="0.7" top="0.75"/>
  <pageSetup orientation="landscape"/>
  <drawing r:id="rId1"/>
  <tableParts count="8"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ScaleCrop>false</ScaleCrop>
  <HeadingPairs>
    <vt:vector baseType="variant" size="4">
      <vt:variant>
        <vt:lpstr>Листы</vt:lpstr>
      </vt:variant>
      <vt:variant>
        <vt:i4>17</vt:i4>
      </vt:variant>
      <vt:variant>
        <vt:lpstr>Диаграммы</vt:lpstr>
      </vt:variant>
      <vt:variant>
        <vt:i4>1</vt:i4>
      </vt:variant>
    </vt:vector>
  </HeadingPairs>
  <TitlesOfParts>
    <vt:vector baseType="lpstr" size="18">
      <vt:lpstr>OO</vt:lpstr>
      <vt:lpstr>Все отправки</vt:lpstr>
      <vt:lpstr>1. Дубликаты</vt:lpstr>
      <vt:lpstr>2. Результаты</vt:lpstr>
      <vt:lpstr>Выбор варианта</vt:lpstr>
      <vt:lpstr>3. Анализ по МО</vt:lpstr>
      <vt:lpstr>4. Анализ по РД</vt:lpstr>
      <vt:lpstr>5. Направления</vt:lpstr>
      <vt:lpstr>5.1. Знание</vt:lpstr>
      <vt:lpstr>5.2. Здоровье</vt:lpstr>
      <vt:lpstr>5.3. Творчество</vt:lpstr>
      <vt:lpstr>5.4. Воспитание</vt:lpstr>
      <vt:lpstr>5.5. Профориентация</vt:lpstr>
      <vt:lpstr>5.6. Учитель. Школьная команда</vt:lpstr>
      <vt:lpstr>5.7. Школьный климат</vt:lpstr>
      <vt:lpstr>5.8. Образовательная среда</vt:lpstr>
      <vt:lpstr>Sections</vt:lpstr>
      <vt:lpstr>Chart1</vt:lpstr>
    </vt:vector>
  </TitlesOfParts>
  <LinksUpToDate>false</LinksUpToDate>
  <SharedDoc>false</SharedDoc>
  <HyperlinksChanged>false</HyperlinksChanged>
  <Application>Excel Android</Application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2025-11-20T09:11:10Z</dcterms:created>
  <dc:creator>openpyxl</dc:creator>
  <cp:lastModifiedBy>User</cp:lastModifiedBy>
  <dcterms:modified xsi:type="dcterms:W3CDTF">2025-12-03T12:56:17Z</dcterms:modified>
</cp:coreProperties>
</file>